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icongliu/Desktop/StreamingTopK/"/>
    </mc:Choice>
  </mc:AlternateContent>
  <bookViews>
    <workbookView xWindow="1000" yWindow="460" windowWidth="27100" windowHeight="20540" tabRatio="500" firstSheet="1" activeTab="5"/>
  </bookViews>
  <sheets>
    <sheet name="Budget_5D_Updated" sheetId="45" r:id="rId1"/>
    <sheet name="Result_5D_Updated" sheetId="47" r:id="rId2"/>
    <sheet name="Sheet1" sheetId="57" r:id="rId3"/>
    <sheet name="Sheet2" sheetId="48" r:id="rId4"/>
    <sheet name="Sheet3" sheetId="56" r:id="rId5"/>
    <sheet name="Budget_5D_top10_500k_100k" sheetId="55" r:id="rId6"/>
    <sheet name="Budget_5D_top10_1M_100k" sheetId="50" r:id="rId7"/>
    <sheet name="Budget_5D_top25_1M_100k" sheetId="51" r:id="rId8"/>
    <sheet name="Budget_7D_top10_1M_200k" sheetId="53" r:id="rId9"/>
    <sheet name="Budget_7D_top25_1M" sheetId="54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49" i="56" l="1"/>
  <c r="AR48" i="56"/>
  <c r="AR47" i="56"/>
  <c r="AR46" i="56"/>
  <c r="AP348" i="56"/>
  <c r="AP320" i="56"/>
  <c r="AP307" i="56"/>
  <c r="AP299" i="56"/>
  <c r="AH49" i="56"/>
  <c r="AH48" i="56"/>
  <c r="AH47" i="56"/>
  <c r="AH46" i="56"/>
  <c r="AF348" i="56"/>
  <c r="AF320" i="56"/>
  <c r="AF307" i="56"/>
  <c r="AF299" i="56"/>
  <c r="AC49" i="56"/>
  <c r="AC48" i="56"/>
  <c r="AC47" i="56"/>
  <c r="AC46" i="56"/>
  <c r="AA348" i="56"/>
  <c r="AA320" i="56"/>
  <c r="AA307" i="56"/>
  <c r="AA299" i="56"/>
  <c r="S49" i="56"/>
  <c r="S48" i="56"/>
  <c r="S47" i="56"/>
  <c r="S46" i="56"/>
  <c r="Q348" i="56"/>
  <c r="Q320" i="56"/>
  <c r="Q307" i="56"/>
  <c r="Q299" i="56"/>
  <c r="N49" i="56"/>
  <c r="N48" i="56"/>
  <c r="N47" i="56"/>
  <c r="N46" i="56"/>
  <c r="L348" i="56"/>
  <c r="L320" i="56"/>
  <c r="L307" i="56"/>
  <c r="L299" i="56"/>
  <c r="D49" i="56"/>
  <c r="D48" i="56"/>
  <c r="D47" i="56"/>
  <c r="D46" i="56"/>
  <c r="B348" i="56"/>
  <c r="B320" i="56"/>
  <c r="B307" i="56"/>
  <c r="B299" i="56"/>
  <c r="AR39" i="56"/>
  <c r="AR38" i="56"/>
  <c r="AR37" i="56"/>
  <c r="AR36" i="56"/>
  <c r="AP293" i="56"/>
  <c r="AP265" i="56"/>
  <c r="AP252" i="56"/>
  <c r="AP244" i="56"/>
  <c r="AH39" i="56"/>
  <c r="AH38" i="56"/>
  <c r="AH37" i="56"/>
  <c r="AH36" i="56"/>
  <c r="AF293" i="56"/>
  <c r="AF265" i="56"/>
  <c r="AF252" i="56"/>
  <c r="AF244" i="56"/>
  <c r="AC39" i="56"/>
  <c r="AC38" i="56"/>
  <c r="AC37" i="56"/>
  <c r="AC36" i="56"/>
  <c r="AA293" i="56"/>
  <c r="AA265" i="56"/>
  <c r="AA252" i="56"/>
  <c r="AA244" i="56"/>
  <c r="S39" i="56"/>
  <c r="S38" i="56"/>
  <c r="S37" i="56"/>
  <c r="S36" i="56"/>
  <c r="Q293" i="56"/>
  <c r="Q265" i="56"/>
  <c r="Q252" i="56"/>
  <c r="Q244" i="56"/>
  <c r="N39" i="56"/>
  <c r="N38" i="56"/>
  <c r="N37" i="56"/>
  <c r="N36" i="56"/>
  <c r="L293" i="56"/>
  <c r="L265" i="56"/>
  <c r="L252" i="56"/>
  <c r="L244" i="56"/>
  <c r="D39" i="56"/>
  <c r="D38" i="56"/>
  <c r="D37" i="56"/>
  <c r="D36" i="56"/>
  <c r="B293" i="56"/>
  <c r="B265" i="56"/>
  <c r="B252" i="56"/>
  <c r="B244" i="56"/>
  <c r="AR29" i="56"/>
  <c r="AR28" i="56"/>
  <c r="AR27" i="56"/>
  <c r="AR26" i="56"/>
  <c r="AP236" i="56"/>
  <c r="AP208" i="56"/>
  <c r="AP195" i="56"/>
  <c r="AP187" i="56"/>
  <c r="AH28" i="56"/>
  <c r="AH29" i="56"/>
  <c r="AH27" i="56"/>
  <c r="AH26" i="56"/>
  <c r="AF236" i="56"/>
  <c r="AF208" i="56"/>
  <c r="AF195" i="56"/>
  <c r="AF187" i="56"/>
  <c r="AC29" i="56"/>
  <c r="AC28" i="56"/>
  <c r="AC27" i="56"/>
  <c r="AC26" i="56"/>
  <c r="AA236" i="56"/>
  <c r="AA208" i="56"/>
  <c r="AA195" i="56"/>
  <c r="AA187" i="56"/>
  <c r="S29" i="56"/>
  <c r="S28" i="56"/>
  <c r="S27" i="56"/>
  <c r="S26" i="56"/>
  <c r="Q236" i="56"/>
  <c r="Q208" i="56"/>
  <c r="Q195" i="56"/>
  <c r="Q187" i="56"/>
  <c r="N29" i="56"/>
  <c r="N28" i="56"/>
  <c r="N27" i="56"/>
  <c r="N26" i="56"/>
  <c r="D29" i="56"/>
  <c r="D28" i="56"/>
  <c r="D27" i="56"/>
  <c r="D26" i="56"/>
  <c r="L236" i="56"/>
  <c r="L208" i="56"/>
  <c r="L195" i="56"/>
  <c r="L187" i="56"/>
  <c r="B236" i="56"/>
  <c r="B208" i="56"/>
  <c r="B195" i="56"/>
  <c r="B187" i="56"/>
  <c r="AR19" i="56"/>
  <c r="AR18" i="56"/>
  <c r="AR17" i="56"/>
  <c r="AR16" i="56"/>
  <c r="AP180" i="56"/>
  <c r="AP152" i="56"/>
  <c r="AP139" i="56"/>
  <c r="AP131" i="56"/>
  <c r="AH19" i="56"/>
  <c r="AH18" i="56"/>
  <c r="AH17" i="56"/>
  <c r="AH16" i="56"/>
  <c r="AF180" i="56"/>
  <c r="AF152" i="56"/>
  <c r="AF139" i="56"/>
  <c r="AF131" i="56"/>
  <c r="AC19" i="56"/>
  <c r="AC18" i="56"/>
  <c r="AC17" i="56"/>
  <c r="AC16" i="56"/>
  <c r="AA180" i="56"/>
  <c r="AA152" i="56"/>
  <c r="AA139" i="56"/>
  <c r="AA131" i="56"/>
  <c r="S19" i="56"/>
  <c r="S18" i="56"/>
  <c r="S17" i="56"/>
  <c r="S16" i="56"/>
  <c r="Q180" i="56"/>
  <c r="Q152" i="56"/>
  <c r="Q139" i="56"/>
  <c r="Q131" i="56"/>
  <c r="N19" i="56"/>
  <c r="N18" i="56"/>
  <c r="N17" i="56"/>
  <c r="N16" i="56"/>
  <c r="L131" i="56"/>
  <c r="L180" i="56"/>
  <c r="L152" i="56"/>
  <c r="L139" i="56"/>
  <c r="D19" i="56"/>
  <c r="D18" i="56"/>
  <c r="D17" i="56"/>
  <c r="D16" i="56"/>
  <c r="D9" i="56"/>
  <c r="D8" i="56"/>
  <c r="D7" i="56"/>
  <c r="D6" i="56"/>
  <c r="B180" i="56"/>
  <c r="B152" i="56"/>
  <c r="B139" i="56"/>
  <c r="B131" i="56"/>
  <c r="B124" i="56"/>
  <c r="B96" i="56"/>
  <c r="B83" i="56"/>
  <c r="B75" i="56"/>
  <c r="AR9" i="56"/>
  <c r="AR8" i="56"/>
  <c r="AR7" i="56"/>
  <c r="AR6" i="56"/>
  <c r="AP124" i="56"/>
  <c r="AP96" i="56"/>
  <c r="AP83" i="56"/>
  <c r="AP75" i="56"/>
  <c r="AH9" i="56"/>
  <c r="AH8" i="56"/>
  <c r="AH7" i="56"/>
  <c r="AH6" i="56"/>
  <c r="AF124" i="56"/>
  <c r="AF96" i="56"/>
  <c r="AF83" i="56"/>
  <c r="AF75" i="56"/>
  <c r="AA124" i="56"/>
  <c r="AA96" i="56"/>
  <c r="AA83" i="56"/>
  <c r="AA75" i="56"/>
  <c r="Q124" i="56"/>
  <c r="Q96" i="56"/>
  <c r="Q83" i="56"/>
  <c r="Q75" i="56"/>
  <c r="L124" i="56"/>
  <c r="L96" i="56"/>
  <c r="L83" i="56"/>
  <c r="L75" i="56"/>
  <c r="AK48" i="57"/>
  <c r="V48" i="57"/>
  <c r="G48" i="57"/>
  <c r="AK47" i="57"/>
  <c r="V47" i="57"/>
  <c r="G47" i="57"/>
  <c r="AK46" i="57"/>
  <c r="V46" i="57"/>
  <c r="G46" i="57"/>
  <c r="AK45" i="57"/>
  <c r="V45" i="57"/>
  <c r="G45" i="57"/>
  <c r="AK28" i="57"/>
  <c r="V28" i="57"/>
  <c r="G28" i="57"/>
  <c r="AK27" i="57"/>
  <c r="V27" i="57"/>
  <c r="G27" i="57"/>
  <c r="AK26" i="57"/>
  <c r="V26" i="57"/>
  <c r="G26" i="57"/>
  <c r="AK25" i="57"/>
  <c r="V25" i="57"/>
  <c r="G25" i="57"/>
  <c r="AK18" i="57"/>
  <c r="V18" i="57"/>
  <c r="G18" i="57"/>
  <c r="AK17" i="57"/>
  <c r="V17" i="57"/>
  <c r="G17" i="57"/>
  <c r="AK16" i="57"/>
  <c r="V16" i="57"/>
  <c r="G16" i="57"/>
  <c r="AK15" i="57"/>
  <c r="V15" i="57"/>
  <c r="G15" i="57"/>
  <c r="P8" i="57"/>
  <c r="E8" i="57"/>
  <c r="O8" i="57"/>
  <c r="F8" i="57"/>
  <c r="P7" i="57"/>
  <c r="E7" i="57"/>
  <c r="O7" i="57"/>
  <c r="F7" i="57"/>
  <c r="P6" i="57"/>
  <c r="E6" i="57"/>
  <c r="O6" i="57"/>
  <c r="F6" i="57"/>
  <c r="P5" i="57"/>
  <c r="E5" i="57"/>
  <c r="O5" i="57"/>
  <c r="F5" i="57"/>
  <c r="AK48" i="56"/>
  <c r="V48" i="56"/>
  <c r="G48" i="56"/>
  <c r="AK47" i="56"/>
  <c r="V47" i="56"/>
  <c r="G47" i="56"/>
  <c r="AK46" i="56"/>
  <c r="V46" i="56"/>
  <c r="G46" i="56"/>
  <c r="AK45" i="56"/>
  <c r="V45" i="56"/>
  <c r="G45" i="56"/>
  <c r="AK28" i="56"/>
  <c r="V28" i="56"/>
  <c r="G28" i="56"/>
  <c r="AK27" i="56"/>
  <c r="V27" i="56"/>
  <c r="G27" i="56"/>
  <c r="AK26" i="56"/>
  <c r="V26" i="56"/>
  <c r="G26" i="56"/>
  <c r="AK25" i="56"/>
  <c r="V25" i="56"/>
  <c r="G25" i="56"/>
  <c r="AK18" i="56"/>
  <c r="V18" i="56"/>
  <c r="G18" i="56"/>
  <c r="AK17" i="56"/>
  <c r="V17" i="56"/>
  <c r="G17" i="56"/>
  <c r="AK16" i="56"/>
  <c r="V16" i="56"/>
  <c r="G16" i="56"/>
  <c r="AK15" i="56"/>
  <c r="V15" i="56"/>
  <c r="G15" i="56"/>
  <c r="P8" i="56"/>
  <c r="E8" i="56"/>
  <c r="O8" i="56"/>
  <c r="F8" i="56"/>
  <c r="P7" i="56"/>
  <c r="E7" i="56"/>
  <c r="O7" i="56"/>
  <c r="F7" i="56"/>
  <c r="P6" i="56"/>
  <c r="E6" i="56"/>
  <c r="O6" i="56"/>
  <c r="F6" i="56"/>
  <c r="P5" i="56"/>
  <c r="E5" i="56"/>
  <c r="O5" i="56"/>
  <c r="F5" i="56"/>
  <c r="AN157" i="51"/>
  <c r="AM157" i="51"/>
  <c r="AN126" i="51"/>
  <c r="AM126" i="51"/>
  <c r="AN95" i="51"/>
  <c r="AM95" i="51"/>
  <c r="AN64" i="51"/>
  <c r="AM64" i="51"/>
  <c r="AN32" i="51"/>
  <c r="AM32" i="51"/>
  <c r="Y157" i="51"/>
  <c r="X157" i="51"/>
  <c r="Y126" i="51"/>
  <c r="X126" i="51"/>
  <c r="Y95" i="51"/>
  <c r="X95" i="51"/>
  <c r="Y64" i="51"/>
  <c r="X64" i="51"/>
  <c r="I157" i="51"/>
  <c r="H157" i="51"/>
  <c r="I126" i="51"/>
  <c r="H126" i="51"/>
  <c r="I95" i="51"/>
  <c r="H95" i="51"/>
  <c r="I64" i="51"/>
  <c r="H64" i="51"/>
  <c r="Y32" i="51"/>
  <c r="X32" i="51"/>
  <c r="I32" i="51"/>
  <c r="U30" i="50"/>
  <c r="U39" i="51"/>
  <c r="AM132" i="51"/>
  <c r="AM133" i="51"/>
  <c r="AM134" i="51"/>
  <c r="AM135" i="51"/>
  <c r="AM136" i="51"/>
  <c r="AM137" i="51"/>
  <c r="AM138" i="51"/>
  <c r="AM139" i="51"/>
  <c r="AM140" i="51"/>
  <c r="AM141" i="51"/>
  <c r="AM142" i="51"/>
  <c r="AM143" i="51"/>
  <c r="AM144" i="51"/>
  <c r="AM145" i="51"/>
  <c r="AM146" i="51"/>
  <c r="AM147" i="51"/>
  <c r="AM148" i="51"/>
  <c r="AM149" i="51"/>
  <c r="AM150" i="51"/>
  <c r="AM151" i="51"/>
  <c r="AM152" i="51"/>
  <c r="AM153" i="51"/>
  <c r="AM154" i="51"/>
  <c r="AM155" i="51"/>
  <c r="AM156" i="51"/>
  <c r="AO156" i="51"/>
  <c r="AP156" i="51"/>
  <c r="AR156" i="51"/>
  <c r="AQ156" i="51"/>
  <c r="AO155" i="51"/>
  <c r="AP155" i="51"/>
  <c r="AR155" i="51"/>
  <c r="AQ155" i="51"/>
  <c r="AO154" i="51"/>
  <c r="AP154" i="51"/>
  <c r="AR154" i="51"/>
  <c r="AQ154" i="51"/>
  <c r="AO153" i="51"/>
  <c r="AP153" i="51"/>
  <c r="AR153" i="51"/>
  <c r="AQ153" i="51"/>
  <c r="AO152" i="51"/>
  <c r="AP152" i="51"/>
  <c r="AR152" i="51"/>
  <c r="AQ152" i="51"/>
  <c r="AO151" i="51"/>
  <c r="AP151" i="51"/>
  <c r="AR151" i="51"/>
  <c r="AQ151" i="51"/>
  <c r="AO150" i="51"/>
  <c r="AP150" i="51"/>
  <c r="AR150" i="51"/>
  <c r="AQ150" i="51"/>
  <c r="AO149" i="51"/>
  <c r="AP149" i="51"/>
  <c r="AR149" i="51"/>
  <c r="AQ149" i="51"/>
  <c r="AO148" i="51"/>
  <c r="AP148" i="51"/>
  <c r="AR148" i="51"/>
  <c r="AQ148" i="51"/>
  <c r="AO147" i="51"/>
  <c r="AP147" i="51"/>
  <c r="AR147" i="51"/>
  <c r="AQ147" i="51"/>
  <c r="AO146" i="51"/>
  <c r="AP146" i="51"/>
  <c r="AR146" i="51"/>
  <c r="AQ146" i="51"/>
  <c r="AO145" i="51"/>
  <c r="AP145" i="51"/>
  <c r="AR145" i="51"/>
  <c r="AQ145" i="51"/>
  <c r="AO144" i="51"/>
  <c r="AP144" i="51"/>
  <c r="AR144" i="51"/>
  <c r="AQ144" i="51"/>
  <c r="AO143" i="51"/>
  <c r="AP143" i="51"/>
  <c r="AR143" i="51"/>
  <c r="AQ143" i="51"/>
  <c r="AO142" i="51"/>
  <c r="AP142" i="51"/>
  <c r="AR142" i="51"/>
  <c r="AQ142" i="51"/>
  <c r="AO141" i="51"/>
  <c r="AP141" i="51"/>
  <c r="AR141" i="51"/>
  <c r="AQ141" i="51"/>
  <c r="AO140" i="51"/>
  <c r="AP140" i="51"/>
  <c r="AR140" i="51"/>
  <c r="AQ140" i="51"/>
  <c r="AO139" i="51"/>
  <c r="AP139" i="51"/>
  <c r="AR139" i="51"/>
  <c r="AQ139" i="51"/>
  <c r="AO138" i="51"/>
  <c r="AP138" i="51"/>
  <c r="AR138" i="51"/>
  <c r="AQ138" i="51"/>
  <c r="AO137" i="51"/>
  <c r="AP137" i="51"/>
  <c r="AR137" i="51"/>
  <c r="AQ137" i="51"/>
  <c r="AO136" i="51"/>
  <c r="AP136" i="51"/>
  <c r="AR136" i="51"/>
  <c r="AQ136" i="51"/>
  <c r="AO135" i="51"/>
  <c r="AP135" i="51"/>
  <c r="AR135" i="51"/>
  <c r="AQ135" i="51"/>
  <c r="AO134" i="51"/>
  <c r="AP134" i="51"/>
  <c r="AR134" i="51"/>
  <c r="AQ134" i="51"/>
  <c r="AO133" i="51"/>
  <c r="AP133" i="51"/>
  <c r="AR133" i="51"/>
  <c r="AQ133" i="51"/>
  <c r="AO132" i="51"/>
  <c r="AP132" i="51"/>
  <c r="AR132" i="51"/>
  <c r="AQ132" i="51"/>
  <c r="AM101" i="51"/>
  <c r="AM102" i="51"/>
  <c r="AM103" i="51"/>
  <c r="AM104" i="51"/>
  <c r="AM105" i="51"/>
  <c r="AM106" i="51"/>
  <c r="AM107" i="51"/>
  <c r="AM108" i="51"/>
  <c r="AM109" i="51"/>
  <c r="AM110" i="51"/>
  <c r="AM111" i="51"/>
  <c r="AM112" i="51"/>
  <c r="AM113" i="51"/>
  <c r="AM114" i="51"/>
  <c r="AM115" i="51"/>
  <c r="AM116" i="51"/>
  <c r="AM117" i="51"/>
  <c r="AM118" i="51"/>
  <c r="AM119" i="51"/>
  <c r="AM120" i="51"/>
  <c r="AM121" i="51"/>
  <c r="AM122" i="51"/>
  <c r="AM123" i="51"/>
  <c r="AM124" i="51"/>
  <c r="AM125" i="51"/>
  <c r="AO125" i="51"/>
  <c r="AP125" i="51"/>
  <c r="AR125" i="51"/>
  <c r="AQ125" i="51"/>
  <c r="AO124" i="51"/>
  <c r="AP124" i="51"/>
  <c r="AR124" i="51"/>
  <c r="AQ124" i="51"/>
  <c r="AO123" i="51"/>
  <c r="AP123" i="51"/>
  <c r="AR123" i="51"/>
  <c r="AQ123" i="51"/>
  <c r="AO122" i="51"/>
  <c r="AP122" i="51"/>
  <c r="AR122" i="51"/>
  <c r="AQ122" i="51"/>
  <c r="AO121" i="51"/>
  <c r="AP121" i="51"/>
  <c r="AR121" i="51"/>
  <c r="AQ121" i="51"/>
  <c r="AO120" i="51"/>
  <c r="AP120" i="51"/>
  <c r="AR120" i="51"/>
  <c r="AQ120" i="51"/>
  <c r="AO119" i="51"/>
  <c r="AP119" i="51"/>
  <c r="AR119" i="51"/>
  <c r="AQ119" i="51"/>
  <c r="AO118" i="51"/>
  <c r="AP118" i="51"/>
  <c r="AR118" i="51"/>
  <c r="AQ118" i="51"/>
  <c r="AO117" i="51"/>
  <c r="AP117" i="51"/>
  <c r="AR117" i="51"/>
  <c r="AQ117" i="51"/>
  <c r="AO116" i="51"/>
  <c r="AP116" i="51"/>
  <c r="AR116" i="51"/>
  <c r="AQ116" i="51"/>
  <c r="AO115" i="51"/>
  <c r="AP115" i="51"/>
  <c r="AR115" i="51"/>
  <c r="AQ115" i="51"/>
  <c r="AO114" i="51"/>
  <c r="AP114" i="51"/>
  <c r="AR114" i="51"/>
  <c r="AQ114" i="51"/>
  <c r="AO113" i="51"/>
  <c r="AP113" i="51"/>
  <c r="AR113" i="51"/>
  <c r="AQ113" i="51"/>
  <c r="AO112" i="51"/>
  <c r="AP112" i="51"/>
  <c r="AR112" i="51"/>
  <c r="AQ112" i="51"/>
  <c r="AO111" i="51"/>
  <c r="AP111" i="51"/>
  <c r="AR111" i="51"/>
  <c r="AQ111" i="51"/>
  <c r="AO110" i="51"/>
  <c r="AP110" i="51"/>
  <c r="AR110" i="51"/>
  <c r="AQ110" i="51"/>
  <c r="AO109" i="51"/>
  <c r="AP109" i="51"/>
  <c r="AR109" i="51"/>
  <c r="AQ109" i="51"/>
  <c r="AO108" i="51"/>
  <c r="AP108" i="51"/>
  <c r="AR108" i="51"/>
  <c r="AQ108" i="51"/>
  <c r="AO107" i="51"/>
  <c r="AP107" i="51"/>
  <c r="AR107" i="51"/>
  <c r="AQ107" i="51"/>
  <c r="AO106" i="51"/>
  <c r="AP106" i="51"/>
  <c r="AR106" i="51"/>
  <c r="AQ106" i="51"/>
  <c r="AO105" i="51"/>
  <c r="AP105" i="51"/>
  <c r="AR105" i="51"/>
  <c r="AQ105" i="51"/>
  <c r="AO104" i="51"/>
  <c r="AP104" i="51"/>
  <c r="AR104" i="51"/>
  <c r="AQ104" i="51"/>
  <c r="AO103" i="51"/>
  <c r="AP103" i="51"/>
  <c r="AR103" i="51"/>
  <c r="AQ103" i="51"/>
  <c r="AO102" i="51"/>
  <c r="AP102" i="51"/>
  <c r="AR102" i="51"/>
  <c r="AQ102" i="51"/>
  <c r="AO101" i="51"/>
  <c r="AP101" i="51"/>
  <c r="AR101" i="51"/>
  <c r="AQ101" i="51"/>
  <c r="AJ102" i="51"/>
  <c r="AJ103" i="51"/>
  <c r="AJ104" i="51"/>
  <c r="AJ105" i="51"/>
  <c r="AJ106" i="51"/>
  <c r="AJ107" i="51"/>
  <c r="AJ108" i="51"/>
  <c r="AJ109" i="51"/>
  <c r="AJ110" i="51"/>
  <c r="AJ111" i="51"/>
  <c r="AJ112" i="51"/>
  <c r="AJ113" i="51"/>
  <c r="AJ114" i="51"/>
  <c r="AJ115" i="51"/>
  <c r="AJ116" i="51"/>
  <c r="AJ117" i="51"/>
  <c r="AJ118" i="51"/>
  <c r="AJ119" i="51"/>
  <c r="AJ120" i="51"/>
  <c r="AJ121" i="51"/>
  <c r="AJ122" i="51"/>
  <c r="AJ123" i="51"/>
  <c r="AJ124" i="51"/>
  <c r="AJ125" i="51"/>
  <c r="AJ101" i="51"/>
  <c r="AM70" i="51"/>
  <c r="AM71" i="51"/>
  <c r="AM72" i="51"/>
  <c r="AM73" i="51"/>
  <c r="AM74" i="51"/>
  <c r="AM75" i="51"/>
  <c r="AM76" i="51"/>
  <c r="AM77" i="51"/>
  <c r="AM78" i="51"/>
  <c r="AM79" i="51"/>
  <c r="AM80" i="51"/>
  <c r="AM81" i="51"/>
  <c r="AM82" i="51"/>
  <c r="AM83" i="51"/>
  <c r="AM84" i="51"/>
  <c r="AM85" i="51"/>
  <c r="AM86" i="51"/>
  <c r="AM87" i="51"/>
  <c r="AM88" i="51"/>
  <c r="AM89" i="51"/>
  <c r="AM90" i="51"/>
  <c r="AM91" i="51"/>
  <c r="AM92" i="51"/>
  <c r="AM93" i="51"/>
  <c r="AM94" i="51"/>
  <c r="AO94" i="51"/>
  <c r="AP94" i="51"/>
  <c r="AR94" i="51"/>
  <c r="AQ94" i="51"/>
  <c r="AO93" i="51"/>
  <c r="AP93" i="51"/>
  <c r="AR93" i="51"/>
  <c r="AQ93" i="51"/>
  <c r="AO92" i="51"/>
  <c r="AP92" i="51"/>
  <c r="AR92" i="51"/>
  <c r="AQ92" i="51"/>
  <c r="AO91" i="51"/>
  <c r="AP91" i="51"/>
  <c r="AR91" i="51"/>
  <c r="AQ91" i="51"/>
  <c r="AO90" i="51"/>
  <c r="AP90" i="51"/>
  <c r="AR90" i="51"/>
  <c r="AQ90" i="51"/>
  <c r="AO89" i="51"/>
  <c r="AP89" i="51"/>
  <c r="AR89" i="51"/>
  <c r="AQ89" i="51"/>
  <c r="AO88" i="51"/>
  <c r="AP88" i="51"/>
  <c r="AR88" i="51"/>
  <c r="AQ88" i="51"/>
  <c r="AO87" i="51"/>
  <c r="AP87" i="51"/>
  <c r="AR87" i="51"/>
  <c r="AQ87" i="51"/>
  <c r="AO86" i="51"/>
  <c r="AP86" i="51"/>
  <c r="AR86" i="51"/>
  <c r="AQ86" i="51"/>
  <c r="AO85" i="51"/>
  <c r="AP85" i="51"/>
  <c r="AR85" i="51"/>
  <c r="AQ85" i="51"/>
  <c r="AO84" i="51"/>
  <c r="AP84" i="51"/>
  <c r="AR84" i="51"/>
  <c r="AQ84" i="51"/>
  <c r="AO83" i="51"/>
  <c r="AP83" i="51"/>
  <c r="AR83" i="51"/>
  <c r="AQ83" i="51"/>
  <c r="AO82" i="51"/>
  <c r="AP82" i="51"/>
  <c r="AR82" i="51"/>
  <c r="AQ82" i="51"/>
  <c r="AO81" i="51"/>
  <c r="AP81" i="51"/>
  <c r="AR81" i="51"/>
  <c r="AQ81" i="51"/>
  <c r="AO80" i="51"/>
  <c r="AP80" i="51"/>
  <c r="AR80" i="51"/>
  <c r="AQ80" i="51"/>
  <c r="AO79" i="51"/>
  <c r="AP79" i="51"/>
  <c r="AR79" i="51"/>
  <c r="AQ79" i="51"/>
  <c r="AO78" i="51"/>
  <c r="AP78" i="51"/>
  <c r="AR78" i="51"/>
  <c r="AQ78" i="51"/>
  <c r="AO77" i="51"/>
  <c r="AP77" i="51"/>
  <c r="AR77" i="51"/>
  <c r="AQ77" i="51"/>
  <c r="AO76" i="51"/>
  <c r="AP76" i="51"/>
  <c r="AR76" i="51"/>
  <c r="AQ76" i="51"/>
  <c r="AO75" i="51"/>
  <c r="AP75" i="51"/>
  <c r="AR75" i="51"/>
  <c r="AQ75" i="51"/>
  <c r="AO74" i="51"/>
  <c r="AP74" i="51"/>
  <c r="AR74" i="51"/>
  <c r="AQ74" i="51"/>
  <c r="AO73" i="51"/>
  <c r="AP73" i="51"/>
  <c r="AR73" i="51"/>
  <c r="AQ73" i="51"/>
  <c r="AO72" i="51"/>
  <c r="AP72" i="51"/>
  <c r="AR72" i="51"/>
  <c r="AQ72" i="51"/>
  <c r="AO71" i="51"/>
  <c r="AP71" i="51"/>
  <c r="AR71" i="51"/>
  <c r="AQ71" i="51"/>
  <c r="AO70" i="51"/>
  <c r="AP70" i="51"/>
  <c r="AR70" i="51"/>
  <c r="AQ70" i="51"/>
  <c r="AJ71" i="51"/>
  <c r="AJ72" i="51"/>
  <c r="AJ73" i="51"/>
  <c r="AJ74" i="51"/>
  <c r="AJ75" i="51"/>
  <c r="AJ76" i="51"/>
  <c r="AJ77" i="51"/>
  <c r="AJ78" i="51"/>
  <c r="AJ79" i="51"/>
  <c r="AJ80" i="51"/>
  <c r="AJ81" i="51"/>
  <c r="AJ82" i="51"/>
  <c r="AJ83" i="51"/>
  <c r="AJ84" i="51"/>
  <c r="AJ85" i="51"/>
  <c r="AJ86" i="51"/>
  <c r="AJ87" i="51"/>
  <c r="AJ88" i="51"/>
  <c r="AJ89" i="51"/>
  <c r="AJ90" i="51"/>
  <c r="AJ91" i="51"/>
  <c r="AJ92" i="51"/>
  <c r="AJ93" i="51"/>
  <c r="AJ94" i="51"/>
  <c r="AJ70" i="51"/>
  <c r="AM39" i="51"/>
  <c r="AM40" i="51"/>
  <c r="AM41" i="51"/>
  <c r="AM42" i="51"/>
  <c r="AM43" i="51"/>
  <c r="AM44" i="51"/>
  <c r="AM45" i="51"/>
  <c r="AM46" i="51"/>
  <c r="AM47" i="51"/>
  <c r="AM48" i="51"/>
  <c r="AM49" i="51"/>
  <c r="AM50" i="51"/>
  <c r="AM51" i="51"/>
  <c r="AM52" i="51"/>
  <c r="AM53" i="51"/>
  <c r="AM54" i="51"/>
  <c r="AM55" i="51"/>
  <c r="AM56" i="51"/>
  <c r="AM57" i="51"/>
  <c r="AM58" i="51"/>
  <c r="AM59" i="51"/>
  <c r="AM60" i="51"/>
  <c r="AM61" i="51"/>
  <c r="AM62" i="51"/>
  <c r="AM63" i="51"/>
  <c r="AO63" i="51"/>
  <c r="AP63" i="51"/>
  <c r="AR63" i="51"/>
  <c r="AQ63" i="51"/>
  <c r="AO62" i="51"/>
  <c r="AP62" i="51"/>
  <c r="AR62" i="51"/>
  <c r="AQ62" i="51"/>
  <c r="AO61" i="51"/>
  <c r="AP61" i="51"/>
  <c r="AR61" i="51"/>
  <c r="AQ61" i="51"/>
  <c r="AO60" i="51"/>
  <c r="AP60" i="51"/>
  <c r="AR60" i="51"/>
  <c r="AQ60" i="51"/>
  <c r="AO59" i="51"/>
  <c r="AP59" i="51"/>
  <c r="AR59" i="51"/>
  <c r="AQ59" i="51"/>
  <c r="AO58" i="51"/>
  <c r="AP58" i="51"/>
  <c r="AR58" i="51"/>
  <c r="AQ58" i="51"/>
  <c r="AO57" i="51"/>
  <c r="AP57" i="51"/>
  <c r="AR57" i="51"/>
  <c r="AQ57" i="51"/>
  <c r="AO56" i="51"/>
  <c r="AP56" i="51"/>
  <c r="AR56" i="51"/>
  <c r="AQ56" i="51"/>
  <c r="AO55" i="51"/>
  <c r="AP55" i="51"/>
  <c r="AR55" i="51"/>
  <c r="AQ55" i="51"/>
  <c r="AO54" i="51"/>
  <c r="AP54" i="51"/>
  <c r="AR54" i="51"/>
  <c r="AQ54" i="51"/>
  <c r="AO53" i="51"/>
  <c r="AP53" i="51"/>
  <c r="AR53" i="51"/>
  <c r="AQ53" i="51"/>
  <c r="AO52" i="51"/>
  <c r="AP52" i="51"/>
  <c r="AR52" i="51"/>
  <c r="AQ52" i="51"/>
  <c r="AO51" i="51"/>
  <c r="AP51" i="51"/>
  <c r="AR51" i="51"/>
  <c r="AQ51" i="51"/>
  <c r="AO50" i="51"/>
  <c r="AP50" i="51"/>
  <c r="AR50" i="51"/>
  <c r="AQ50" i="51"/>
  <c r="AO49" i="51"/>
  <c r="AP49" i="51"/>
  <c r="AR49" i="51"/>
  <c r="AQ49" i="51"/>
  <c r="AO48" i="51"/>
  <c r="AP48" i="51"/>
  <c r="AR48" i="51"/>
  <c r="AQ48" i="51"/>
  <c r="AO47" i="51"/>
  <c r="AP47" i="51"/>
  <c r="AR47" i="51"/>
  <c r="AQ47" i="51"/>
  <c r="AO46" i="51"/>
  <c r="AP46" i="51"/>
  <c r="AR46" i="51"/>
  <c r="AQ46" i="51"/>
  <c r="AO45" i="51"/>
  <c r="AP45" i="51"/>
  <c r="AR45" i="51"/>
  <c r="AQ45" i="51"/>
  <c r="AO44" i="51"/>
  <c r="AP44" i="51"/>
  <c r="AR44" i="51"/>
  <c r="AQ44" i="51"/>
  <c r="AO43" i="51"/>
  <c r="AP43" i="51"/>
  <c r="AR43" i="51"/>
  <c r="AQ43" i="51"/>
  <c r="AO42" i="51"/>
  <c r="AP42" i="51"/>
  <c r="AR42" i="51"/>
  <c r="AQ42" i="51"/>
  <c r="AO41" i="51"/>
  <c r="AP41" i="51"/>
  <c r="AR41" i="51"/>
  <c r="AQ41" i="51"/>
  <c r="AO40" i="51"/>
  <c r="AP40" i="51"/>
  <c r="AR40" i="51"/>
  <c r="AQ40" i="51"/>
  <c r="AO39" i="51"/>
  <c r="AP39" i="51"/>
  <c r="AR39" i="51"/>
  <c r="AQ39" i="51"/>
  <c r="AJ40" i="51"/>
  <c r="AJ41" i="51"/>
  <c r="AJ42" i="51"/>
  <c r="AJ43" i="51"/>
  <c r="AJ44" i="51"/>
  <c r="AJ45" i="51"/>
  <c r="AJ46" i="51"/>
  <c r="AJ47" i="51"/>
  <c r="AJ48" i="51"/>
  <c r="AJ49" i="51"/>
  <c r="AJ50" i="51"/>
  <c r="AJ51" i="51"/>
  <c r="AJ52" i="51"/>
  <c r="AJ53" i="51"/>
  <c r="AJ54" i="51"/>
  <c r="AJ55" i="51"/>
  <c r="AJ56" i="51"/>
  <c r="AJ57" i="51"/>
  <c r="AJ58" i="51"/>
  <c r="AJ59" i="51"/>
  <c r="AJ60" i="51"/>
  <c r="AJ61" i="51"/>
  <c r="AJ62" i="51"/>
  <c r="AJ63" i="51"/>
  <c r="AJ39" i="51"/>
  <c r="AM7" i="51"/>
  <c r="AM8" i="51"/>
  <c r="AM9" i="51"/>
  <c r="AM10" i="51"/>
  <c r="AM11" i="51"/>
  <c r="AM12" i="51"/>
  <c r="AM13" i="51"/>
  <c r="AM14" i="51"/>
  <c r="AM15" i="51"/>
  <c r="AM16" i="51"/>
  <c r="AM17" i="51"/>
  <c r="AM18" i="51"/>
  <c r="AM19" i="51"/>
  <c r="AM20" i="51"/>
  <c r="AM21" i="51"/>
  <c r="AM22" i="51"/>
  <c r="AM23" i="51"/>
  <c r="AM24" i="51"/>
  <c r="AM25" i="51"/>
  <c r="AM26" i="51"/>
  <c r="AM27" i="51"/>
  <c r="AM28" i="51"/>
  <c r="AM29" i="51"/>
  <c r="AM30" i="51"/>
  <c r="AM31" i="51"/>
  <c r="AO17" i="51"/>
  <c r="AP17" i="51"/>
  <c r="AR17" i="51"/>
  <c r="AO18" i="51"/>
  <c r="AP18" i="51"/>
  <c r="AR18" i="51"/>
  <c r="AO19" i="51"/>
  <c r="AP19" i="51"/>
  <c r="AR19" i="51"/>
  <c r="AO20" i="51"/>
  <c r="AP20" i="51"/>
  <c r="AR20" i="51"/>
  <c r="AO21" i="51"/>
  <c r="AP21" i="51"/>
  <c r="AR21" i="51"/>
  <c r="AO22" i="51"/>
  <c r="AP22" i="51"/>
  <c r="AR22" i="51"/>
  <c r="AO23" i="51"/>
  <c r="AP23" i="51"/>
  <c r="AR23" i="51"/>
  <c r="AO24" i="51"/>
  <c r="AP24" i="51"/>
  <c r="AR24" i="51"/>
  <c r="AO25" i="51"/>
  <c r="AP25" i="51"/>
  <c r="AR25" i="51"/>
  <c r="AO26" i="51"/>
  <c r="AP26" i="51"/>
  <c r="AR26" i="51"/>
  <c r="AO27" i="51"/>
  <c r="AP27" i="51"/>
  <c r="AR27" i="51"/>
  <c r="AO28" i="51"/>
  <c r="AP28" i="51"/>
  <c r="AR28" i="51"/>
  <c r="AO29" i="51"/>
  <c r="AP29" i="51"/>
  <c r="AR29" i="51"/>
  <c r="AO30" i="51"/>
  <c r="AP30" i="51"/>
  <c r="AR30" i="51"/>
  <c r="AO31" i="51"/>
  <c r="AP31" i="51"/>
  <c r="AR31" i="51"/>
  <c r="AQ17" i="51"/>
  <c r="AQ18" i="51"/>
  <c r="AQ19" i="51"/>
  <c r="AQ20" i="51"/>
  <c r="AQ21" i="51"/>
  <c r="AQ22" i="51"/>
  <c r="AQ23" i="51"/>
  <c r="AQ24" i="51"/>
  <c r="AQ25" i="51"/>
  <c r="AQ26" i="51"/>
  <c r="AQ27" i="51"/>
  <c r="AQ28" i="51"/>
  <c r="AQ29" i="51"/>
  <c r="AQ30" i="51"/>
  <c r="AQ31" i="51"/>
  <c r="AO8" i="51"/>
  <c r="AO9" i="51"/>
  <c r="AO10" i="51"/>
  <c r="AO11" i="51"/>
  <c r="AO12" i="51"/>
  <c r="AO13" i="51"/>
  <c r="AO14" i="51"/>
  <c r="AO15" i="51"/>
  <c r="AO16" i="51"/>
  <c r="AO7" i="51"/>
  <c r="AJ8" i="51"/>
  <c r="AJ9" i="51"/>
  <c r="AJ10" i="51"/>
  <c r="AJ11" i="51"/>
  <c r="AJ12" i="51"/>
  <c r="AJ13" i="51"/>
  <c r="AJ14" i="51"/>
  <c r="AJ15" i="51"/>
  <c r="AJ16" i="51"/>
  <c r="AJ17" i="51"/>
  <c r="AJ18" i="51"/>
  <c r="AJ19" i="51"/>
  <c r="AJ20" i="51"/>
  <c r="AJ21" i="51"/>
  <c r="AJ22" i="51"/>
  <c r="AJ23" i="51"/>
  <c r="AJ24" i="51"/>
  <c r="AJ25" i="51"/>
  <c r="AJ26" i="51"/>
  <c r="AJ27" i="51"/>
  <c r="AJ28" i="51"/>
  <c r="AJ29" i="51"/>
  <c r="AJ30" i="51"/>
  <c r="AJ31" i="51"/>
  <c r="AJ7" i="51"/>
  <c r="X132" i="51"/>
  <c r="X133" i="51"/>
  <c r="X134" i="51"/>
  <c r="X135" i="51"/>
  <c r="X136" i="51"/>
  <c r="X137" i="51"/>
  <c r="X138" i="51"/>
  <c r="X139" i="51"/>
  <c r="X140" i="51"/>
  <c r="X141" i="51"/>
  <c r="X142" i="51"/>
  <c r="X143" i="51"/>
  <c r="X144" i="51"/>
  <c r="X145" i="51"/>
  <c r="X146" i="51"/>
  <c r="X147" i="51"/>
  <c r="X148" i="51"/>
  <c r="X149" i="51"/>
  <c r="X150" i="51"/>
  <c r="X151" i="51"/>
  <c r="X152" i="51"/>
  <c r="X153" i="51"/>
  <c r="X154" i="51"/>
  <c r="X155" i="51"/>
  <c r="X156" i="51"/>
  <c r="Z156" i="51"/>
  <c r="AA156" i="51"/>
  <c r="AC156" i="51"/>
  <c r="AB156" i="51"/>
  <c r="Z155" i="51"/>
  <c r="AA155" i="51"/>
  <c r="AC155" i="51"/>
  <c r="AB155" i="51"/>
  <c r="Z154" i="51"/>
  <c r="AA154" i="51"/>
  <c r="AC154" i="51"/>
  <c r="AB154" i="51"/>
  <c r="Z153" i="51"/>
  <c r="AA153" i="51"/>
  <c r="AC153" i="51"/>
  <c r="AB153" i="51"/>
  <c r="Z152" i="51"/>
  <c r="AA152" i="51"/>
  <c r="AC152" i="51"/>
  <c r="AB152" i="51"/>
  <c r="Z151" i="51"/>
  <c r="AA151" i="51"/>
  <c r="AC151" i="51"/>
  <c r="AB151" i="51"/>
  <c r="Z150" i="51"/>
  <c r="AA150" i="51"/>
  <c r="AC150" i="51"/>
  <c r="AB150" i="51"/>
  <c r="Z149" i="51"/>
  <c r="AA149" i="51"/>
  <c r="AC149" i="51"/>
  <c r="AB149" i="51"/>
  <c r="Z148" i="51"/>
  <c r="AA148" i="51"/>
  <c r="AC148" i="51"/>
  <c r="AB148" i="51"/>
  <c r="Z147" i="51"/>
  <c r="AA147" i="51"/>
  <c r="AC147" i="51"/>
  <c r="AB147" i="51"/>
  <c r="Z146" i="51"/>
  <c r="AA146" i="51"/>
  <c r="AC146" i="51"/>
  <c r="AB146" i="51"/>
  <c r="Z145" i="51"/>
  <c r="AA145" i="51"/>
  <c r="AC145" i="51"/>
  <c r="AB145" i="51"/>
  <c r="Z144" i="51"/>
  <c r="AA144" i="51"/>
  <c r="AC144" i="51"/>
  <c r="AB144" i="51"/>
  <c r="Z143" i="51"/>
  <c r="AA143" i="51"/>
  <c r="AC143" i="51"/>
  <c r="AB143" i="51"/>
  <c r="Z142" i="51"/>
  <c r="AA142" i="51"/>
  <c r="AC142" i="51"/>
  <c r="AB142" i="51"/>
  <c r="Z141" i="51"/>
  <c r="AA141" i="51"/>
  <c r="AC141" i="51"/>
  <c r="AB141" i="51"/>
  <c r="Z140" i="51"/>
  <c r="AA140" i="51"/>
  <c r="AC140" i="51"/>
  <c r="AB140" i="51"/>
  <c r="Z139" i="51"/>
  <c r="AA139" i="51"/>
  <c r="AC139" i="51"/>
  <c r="AB139" i="51"/>
  <c r="Z138" i="51"/>
  <c r="AA138" i="51"/>
  <c r="AC138" i="51"/>
  <c r="AB138" i="51"/>
  <c r="Z137" i="51"/>
  <c r="AA137" i="51"/>
  <c r="AC137" i="51"/>
  <c r="AB137" i="51"/>
  <c r="Z136" i="51"/>
  <c r="AA136" i="51"/>
  <c r="AC136" i="51"/>
  <c r="AB136" i="51"/>
  <c r="Z135" i="51"/>
  <c r="AA135" i="51"/>
  <c r="AC135" i="51"/>
  <c r="AB135" i="51"/>
  <c r="Z134" i="51"/>
  <c r="AA134" i="51"/>
  <c r="AC134" i="51"/>
  <c r="AB134" i="51"/>
  <c r="Z133" i="51"/>
  <c r="AA133" i="51"/>
  <c r="AC133" i="51"/>
  <c r="AB133" i="51"/>
  <c r="Z132" i="51"/>
  <c r="AA132" i="51"/>
  <c r="AC132" i="51"/>
  <c r="AB132" i="51"/>
  <c r="X101" i="51"/>
  <c r="X102" i="51"/>
  <c r="X103" i="51"/>
  <c r="X104" i="51"/>
  <c r="X105" i="51"/>
  <c r="X106" i="51"/>
  <c r="X107" i="51"/>
  <c r="X108" i="51"/>
  <c r="X109" i="51"/>
  <c r="X110" i="51"/>
  <c r="X123" i="51"/>
  <c r="X124" i="51"/>
  <c r="X125" i="51"/>
  <c r="X111" i="51"/>
  <c r="X112" i="51"/>
  <c r="X113" i="51"/>
  <c r="X114" i="51"/>
  <c r="X115" i="51"/>
  <c r="X116" i="51"/>
  <c r="X117" i="51"/>
  <c r="X118" i="51"/>
  <c r="X119" i="51"/>
  <c r="X120" i="51"/>
  <c r="X121" i="51"/>
  <c r="X122" i="51"/>
  <c r="Z125" i="51"/>
  <c r="AA125" i="51"/>
  <c r="AC125" i="51"/>
  <c r="AB125" i="51"/>
  <c r="Z124" i="51"/>
  <c r="AA124" i="51"/>
  <c r="AC124" i="51"/>
  <c r="AB124" i="51"/>
  <c r="Z123" i="51"/>
  <c r="AA123" i="51"/>
  <c r="AC123" i="51"/>
  <c r="AB123" i="51"/>
  <c r="Z122" i="51"/>
  <c r="AA122" i="51"/>
  <c r="AC122" i="51"/>
  <c r="AB122" i="51"/>
  <c r="Z121" i="51"/>
  <c r="AA121" i="51"/>
  <c r="AC121" i="51"/>
  <c r="AB121" i="51"/>
  <c r="Z120" i="51"/>
  <c r="AA120" i="51"/>
  <c r="AC120" i="51"/>
  <c r="AB120" i="51"/>
  <c r="Z119" i="51"/>
  <c r="AA119" i="51"/>
  <c r="AC119" i="51"/>
  <c r="AB119" i="51"/>
  <c r="Z118" i="51"/>
  <c r="AA118" i="51"/>
  <c r="AC118" i="51"/>
  <c r="AB118" i="51"/>
  <c r="Z117" i="51"/>
  <c r="AA117" i="51"/>
  <c r="AC117" i="51"/>
  <c r="AB117" i="51"/>
  <c r="Z116" i="51"/>
  <c r="AA116" i="51"/>
  <c r="AC116" i="51"/>
  <c r="AB116" i="51"/>
  <c r="Z115" i="51"/>
  <c r="AA115" i="51"/>
  <c r="AC115" i="51"/>
  <c r="AB115" i="51"/>
  <c r="Z114" i="51"/>
  <c r="AA114" i="51"/>
  <c r="AC114" i="51"/>
  <c r="AB114" i="51"/>
  <c r="Z113" i="51"/>
  <c r="AA113" i="51"/>
  <c r="AC113" i="51"/>
  <c r="AB113" i="51"/>
  <c r="Z112" i="51"/>
  <c r="AA112" i="51"/>
  <c r="AC112" i="51"/>
  <c r="AB112" i="51"/>
  <c r="Z111" i="51"/>
  <c r="AA111" i="51"/>
  <c r="AC111" i="51"/>
  <c r="AB111" i="51"/>
  <c r="Z110" i="51"/>
  <c r="AA110" i="51"/>
  <c r="AC110" i="51"/>
  <c r="AB110" i="51"/>
  <c r="Z109" i="51"/>
  <c r="AA109" i="51"/>
  <c r="AC109" i="51"/>
  <c r="AB109" i="51"/>
  <c r="Z108" i="51"/>
  <c r="AA108" i="51"/>
  <c r="AC108" i="51"/>
  <c r="AB108" i="51"/>
  <c r="Z107" i="51"/>
  <c r="AA107" i="51"/>
  <c r="AC107" i="51"/>
  <c r="AB107" i="51"/>
  <c r="Z106" i="51"/>
  <c r="AA106" i="51"/>
  <c r="AC106" i="51"/>
  <c r="AB106" i="51"/>
  <c r="Z105" i="51"/>
  <c r="AA105" i="51"/>
  <c r="AC105" i="51"/>
  <c r="AB105" i="51"/>
  <c r="Z104" i="51"/>
  <c r="AA104" i="51"/>
  <c r="AC104" i="51"/>
  <c r="AB104" i="51"/>
  <c r="Z103" i="51"/>
  <c r="AA103" i="51"/>
  <c r="AC103" i="51"/>
  <c r="AB103" i="51"/>
  <c r="Z102" i="51"/>
  <c r="AA102" i="51"/>
  <c r="AC102" i="51"/>
  <c r="AB102" i="51"/>
  <c r="Z101" i="51"/>
  <c r="AA101" i="51"/>
  <c r="AC101" i="51"/>
  <c r="AB101" i="51"/>
  <c r="U71" i="51"/>
  <c r="U102" i="51"/>
  <c r="U72" i="51"/>
  <c r="U103" i="51"/>
  <c r="U73" i="51"/>
  <c r="U104" i="51"/>
  <c r="U74" i="51"/>
  <c r="U105" i="51"/>
  <c r="U75" i="51"/>
  <c r="U106" i="51"/>
  <c r="U76" i="51"/>
  <c r="U107" i="51"/>
  <c r="U77" i="51"/>
  <c r="U108" i="51"/>
  <c r="U78" i="51"/>
  <c r="U109" i="51"/>
  <c r="U79" i="51"/>
  <c r="U110" i="51"/>
  <c r="U80" i="51"/>
  <c r="U111" i="51"/>
  <c r="U81" i="51"/>
  <c r="U112" i="51"/>
  <c r="U82" i="51"/>
  <c r="U113" i="51"/>
  <c r="U83" i="51"/>
  <c r="U114" i="51"/>
  <c r="U84" i="51"/>
  <c r="U115" i="51"/>
  <c r="U85" i="51"/>
  <c r="U116" i="51"/>
  <c r="U86" i="51"/>
  <c r="U117" i="51"/>
  <c r="U87" i="51"/>
  <c r="U118" i="51"/>
  <c r="U88" i="51"/>
  <c r="U119" i="51"/>
  <c r="U89" i="51"/>
  <c r="U120" i="51"/>
  <c r="U90" i="51"/>
  <c r="U121" i="51"/>
  <c r="U91" i="51"/>
  <c r="U122" i="51"/>
  <c r="U92" i="51"/>
  <c r="U123" i="51"/>
  <c r="U93" i="51"/>
  <c r="U124" i="51"/>
  <c r="U94" i="51"/>
  <c r="U125" i="51"/>
  <c r="U70" i="51"/>
  <c r="U101" i="51"/>
  <c r="X70" i="51"/>
  <c r="X71" i="51"/>
  <c r="X72" i="51"/>
  <c r="X73" i="51"/>
  <c r="X74" i="51"/>
  <c r="X75" i="51"/>
  <c r="X76" i="51"/>
  <c r="X78" i="51"/>
  <c r="X77" i="51"/>
  <c r="X79" i="51"/>
  <c r="X80" i="51"/>
  <c r="X81" i="51"/>
  <c r="X82" i="51"/>
  <c r="X83" i="51"/>
  <c r="X84" i="51"/>
  <c r="X85" i="51"/>
  <c r="X86" i="51"/>
  <c r="X87" i="51"/>
  <c r="X88" i="51"/>
  <c r="X89" i="51"/>
  <c r="X90" i="51"/>
  <c r="X91" i="51"/>
  <c r="X92" i="51"/>
  <c r="X93" i="51"/>
  <c r="X94" i="51"/>
  <c r="Z94" i="51"/>
  <c r="AA94" i="51"/>
  <c r="AC94" i="51"/>
  <c r="AB94" i="51"/>
  <c r="Z93" i="51"/>
  <c r="AA93" i="51"/>
  <c r="AC93" i="51"/>
  <c r="AB93" i="51"/>
  <c r="Z92" i="51"/>
  <c r="AA92" i="51"/>
  <c r="AC92" i="51"/>
  <c r="AB92" i="51"/>
  <c r="Z91" i="51"/>
  <c r="AA91" i="51"/>
  <c r="AC91" i="51"/>
  <c r="AB91" i="51"/>
  <c r="Z90" i="51"/>
  <c r="AA90" i="51"/>
  <c r="AC90" i="51"/>
  <c r="AB90" i="51"/>
  <c r="Z89" i="51"/>
  <c r="AA89" i="51"/>
  <c r="AC89" i="51"/>
  <c r="AB89" i="51"/>
  <c r="Z88" i="51"/>
  <c r="AA88" i="51"/>
  <c r="AC88" i="51"/>
  <c r="AB88" i="51"/>
  <c r="Z87" i="51"/>
  <c r="AA87" i="51"/>
  <c r="AC87" i="51"/>
  <c r="AB87" i="51"/>
  <c r="Z86" i="51"/>
  <c r="AA86" i="51"/>
  <c r="AC86" i="51"/>
  <c r="AB86" i="51"/>
  <c r="Z85" i="51"/>
  <c r="AA85" i="51"/>
  <c r="AC85" i="51"/>
  <c r="AB85" i="51"/>
  <c r="Z84" i="51"/>
  <c r="AA84" i="51"/>
  <c r="AC84" i="51"/>
  <c r="AB84" i="51"/>
  <c r="Z83" i="51"/>
  <c r="AA83" i="51"/>
  <c r="AC83" i="51"/>
  <c r="AB83" i="51"/>
  <c r="Z82" i="51"/>
  <c r="AA82" i="51"/>
  <c r="AC82" i="51"/>
  <c r="AB82" i="51"/>
  <c r="Z81" i="51"/>
  <c r="AA81" i="51"/>
  <c r="AC81" i="51"/>
  <c r="AB81" i="51"/>
  <c r="Z80" i="51"/>
  <c r="AA80" i="51"/>
  <c r="AC80" i="51"/>
  <c r="AB80" i="51"/>
  <c r="Z79" i="51"/>
  <c r="AA79" i="51"/>
  <c r="AC79" i="51"/>
  <c r="AB79" i="51"/>
  <c r="Z78" i="51"/>
  <c r="AA78" i="51"/>
  <c r="AC78" i="51"/>
  <c r="AB78" i="51"/>
  <c r="Z77" i="51"/>
  <c r="AA77" i="51"/>
  <c r="AC77" i="51"/>
  <c r="AB77" i="51"/>
  <c r="Z76" i="51"/>
  <c r="AA76" i="51"/>
  <c r="AC76" i="51"/>
  <c r="AB76" i="51"/>
  <c r="Z75" i="51"/>
  <c r="AA75" i="51"/>
  <c r="AC75" i="51"/>
  <c r="AB75" i="51"/>
  <c r="Z74" i="51"/>
  <c r="AA74" i="51"/>
  <c r="AC74" i="51"/>
  <c r="AB74" i="51"/>
  <c r="Z73" i="51"/>
  <c r="AA73" i="51"/>
  <c r="AC73" i="51"/>
  <c r="AB73" i="51"/>
  <c r="Z72" i="51"/>
  <c r="AA72" i="51"/>
  <c r="AC72" i="51"/>
  <c r="AB72" i="51"/>
  <c r="Z71" i="51"/>
  <c r="AA71" i="51"/>
  <c r="AC71" i="51"/>
  <c r="AB71" i="51"/>
  <c r="Z70" i="51"/>
  <c r="AA70" i="51"/>
  <c r="AC70" i="51"/>
  <c r="AB70" i="51"/>
  <c r="X39" i="51"/>
  <c r="X40" i="51"/>
  <c r="X41" i="51"/>
  <c r="X42" i="51"/>
  <c r="X43" i="51"/>
  <c r="X44" i="51"/>
  <c r="X45" i="51"/>
  <c r="X46" i="51"/>
  <c r="X47" i="51"/>
  <c r="X48" i="51"/>
  <c r="X49" i="51"/>
  <c r="X62" i="51"/>
  <c r="X50" i="51"/>
  <c r="X51" i="51"/>
  <c r="X52" i="51"/>
  <c r="X53" i="51"/>
  <c r="X54" i="51"/>
  <c r="X55" i="51"/>
  <c r="X56" i="51"/>
  <c r="X57" i="51"/>
  <c r="X58" i="51"/>
  <c r="X59" i="51"/>
  <c r="X60" i="51"/>
  <c r="X61" i="51"/>
  <c r="X63" i="51"/>
  <c r="Z63" i="51"/>
  <c r="AA63" i="51"/>
  <c r="AC63" i="51"/>
  <c r="AB63" i="51"/>
  <c r="Z62" i="51"/>
  <c r="AA62" i="51"/>
  <c r="AC62" i="51"/>
  <c r="AB62" i="51"/>
  <c r="Z61" i="51"/>
  <c r="AA61" i="51"/>
  <c r="AC61" i="51"/>
  <c r="AB61" i="51"/>
  <c r="Z60" i="51"/>
  <c r="AA60" i="51"/>
  <c r="AC60" i="51"/>
  <c r="AB60" i="51"/>
  <c r="Z59" i="51"/>
  <c r="AA59" i="51"/>
  <c r="AC59" i="51"/>
  <c r="AB59" i="51"/>
  <c r="Z58" i="51"/>
  <c r="AA58" i="51"/>
  <c r="AC58" i="51"/>
  <c r="AB58" i="51"/>
  <c r="Z57" i="51"/>
  <c r="AA57" i="51"/>
  <c r="AC57" i="51"/>
  <c r="AB57" i="51"/>
  <c r="Z56" i="51"/>
  <c r="AA56" i="51"/>
  <c r="AC56" i="51"/>
  <c r="AB56" i="51"/>
  <c r="Z55" i="51"/>
  <c r="AA55" i="51"/>
  <c r="AC55" i="51"/>
  <c r="AB55" i="51"/>
  <c r="Z54" i="51"/>
  <c r="AA54" i="51"/>
  <c r="AC54" i="51"/>
  <c r="AB54" i="51"/>
  <c r="Z53" i="51"/>
  <c r="AA53" i="51"/>
  <c r="AC53" i="51"/>
  <c r="AB53" i="51"/>
  <c r="Z52" i="51"/>
  <c r="AA52" i="51"/>
  <c r="AC52" i="51"/>
  <c r="AB52" i="51"/>
  <c r="Z51" i="51"/>
  <c r="AA51" i="51"/>
  <c r="AC51" i="51"/>
  <c r="AB51" i="51"/>
  <c r="Z50" i="51"/>
  <c r="AA50" i="51"/>
  <c r="AC50" i="51"/>
  <c r="AB50" i="51"/>
  <c r="Z49" i="51"/>
  <c r="AA49" i="51"/>
  <c r="AC49" i="51"/>
  <c r="AB49" i="51"/>
  <c r="Z48" i="51"/>
  <c r="AA48" i="51"/>
  <c r="AC48" i="51"/>
  <c r="AB48" i="51"/>
  <c r="Z47" i="51"/>
  <c r="AA47" i="51"/>
  <c r="AC47" i="51"/>
  <c r="AB47" i="51"/>
  <c r="Z46" i="51"/>
  <c r="AA46" i="51"/>
  <c r="AC46" i="51"/>
  <c r="AB46" i="51"/>
  <c r="Z45" i="51"/>
  <c r="AA45" i="51"/>
  <c r="AC45" i="51"/>
  <c r="AB45" i="51"/>
  <c r="Z44" i="51"/>
  <c r="AA44" i="51"/>
  <c r="AC44" i="51"/>
  <c r="AB44" i="51"/>
  <c r="Z43" i="51"/>
  <c r="AA43" i="51"/>
  <c r="AC43" i="51"/>
  <c r="AB43" i="51"/>
  <c r="Z42" i="51"/>
  <c r="AA42" i="51"/>
  <c r="AC42" i="51"/>
  <c r="AB42" i="51"/>
  <c r="Z41" i="51"/>
  <c r="AA41" i="51"/>
  <c r="AC41" i="51"/>
  <c r="AB41" i="51"/>
  <c r="Z40" i="51"/>
  <c r="AA40" i="51"/>
  <c r="AC40" i="51"/>
  <c r="AB40" i="51"/>
  <c r="Z39" i="51"/>
  <c r="AA39" i="51"/>
  <c r="AC39" i="51"/>
  <c r="AB39" i="51"/>
  <c r="U50" i="51"/>
  <c r="U51" i="51"/>
  <c r="U52" i="51"/>
  <c r="U53" i="51"/>
  <c r="U54" i="51"/>
  <c r="U55" i="51"/>
  <c r="U56" i="51"/>
  <c r="U57" i="51"/>
  <c r="U58" i="51"/>
  <c r="U59" i="51"/>
  <c r="U60" i="51"/>
  <c r="U61" i="51"/>
  <c r="U62" i="51"/>
  <c r="U63" i="51"/>
  <c r="U40" i="51"/>
  <c r="U41" i="51"/>
  <c r="U42" i="51"/>
  <c r="U43" i="51"/>
  <c r="U44" i="51"/>
  <c r="U45" i="51"/>
  <c r="U46" i="51"/>
  <c r="U47" i="51"/>
  <c r="U48" i="51"/>
  <c r="U49" i="51"/>
  <c r="X7" i="51"/>
  <c r="X8" i="51"/>
  <c r="X9" i="51"/>
  <c r="X10" i="51"/>
  <c r="X11" i="51"/>
  <c r="X12" i="51"/>
  <c r="X13" i="51"/>
  <c r="X14" i="51"/>
  <c r="X15" i="51"/>
  <c r="X16" i="51"/>
  <c r="X29" i="51"/>
  <c r="X30" i="51"/>
  <c r="X17" i="51"/>
  <c r="X18" i="51"/>
  <c r="X19" i="51"/>
  <c r="X20" i="51"/>
  <c r="X21" i="51"/>
  <c r="X22" i="51"/>
  <c r="X23" i="51"/>
  <c r="X24" i="51"/>
  <c r="X25" i="51"/>
  <c r="X26" i="51"/>
  <c r="X27" i="51"/>
  <c r="X28" i="51"/>
  <c r="X31" i="51"/>
  <c r="Z17" i="51"/>
  <c r="AA17" i="51"/>
  <c r="AB17" i="51"/>
  <c r="AC17" i="51"/>
  <c r="Z18" i="51"/>
  <c r="AA18" i="51"/>
  <c r="AB18" i="51"/>
  <c r="AC18" i="51"/>
  <c r="Z19" i="51"/>
  <c r="AA19" i="51"/>
  <c r="AB19" i="51"/>
  <c r="AC19" i="51"/>
  <c r="Z20" i="51"/>
  <c r="AA20" i="51"/>
  <c r="AB20" i="51"/>
  <c r="AC20" i="51"/>
  <c r="Z21" i="51"/>
  <c r="AA21" i="51"/>
  <c r="AB21" i="51"/>
  <c r="AC21" i="51"/>
  <c r="Z22" i="51"/>
  <c r="AA22" i="51"/>
  <c r="AB22" i="51"/>
  <c r="AC22" i="51"/>
  <c r="Z23" i="51"/>
  <c r="AA23" i="51"/>
  <c r="AB23" i="51"/>
  <c r="AC23" i="51"/>
  <c r="Z24" i="51"/>
  <c r="AA24" i="51"/>
  <c r="AB24" i="51"/>
  <c r="AC24" i="51"/>
  <c r="Z25" i="51"/>
  <c r="AA25" i="51"/>
  <c r="AB25" i="51"/>
  <c r="AC25" i="51"/>
  <c r="Z26" i="51"/>
  <c r="AA26" i="51"/>
  <c r="AB26" i="51"/>
  <c r="AC26" i="51"/>
  <c r="Z27" i="51"/>
  <c r="AA27" i="51"/>
  <c r="AB27" i="51"/>
  <c r="AC27" i="51"/>
  <c r="Z28" i="51"/>
  <c r="AA28" i="51"/>
  <c r="AB28" i="51"/>
  <c r="AC28" i="51"/>
  <c r="Z29" i="51"/>
  <c r="AA29" i="51"/>
  <c r="AB29" i="51"/>
  <c r="AC29" i="51"/>
  <c r="Z30" i="51"/>
  <c r="AA30" i="51"/>
  <c r="AB30" i="51"/>
  <c r="AC30" i="51"/>
  <c r="Z31" i="51"/>
  <c r="AA31" i="51"/>
  <c r="AB31" i="51"/>
  <c r="AC31" i="51"/>
  <c r="Z8" i="51"/>
  <c r="Z9" i="51"/>
  <c r="Z10" i="51"/>
  <c r="Z11" i="51"/>
  <c r="Z12" i="51"/>
  <c r="Z13" i="51"/>
  <c r="Z14" i="51"/>
  <c r="Z15" i="51"/>
  <c r="Z16" i="51"/>
  <c r="Z7" i="51"/>
  <c r="U9" i="51"/>
  <c r="U10" i="51"/>
  <c r="U11" i="51"/>
  <c r="U12" i="51"/>
  <c r="U13" i="51"/>
  <c r="U14" i="51"/>
  <c r="U15" i="51"/>
  <c r="U16" i="51"/>
  <c r="U17" i="51"/>
  <c r="U18" i="51"/>
  <c r="U19" i="51"/>
  <c r="U20" i="51"/>
  <c r="U21" i="51"/>
  <c r="U22" i="51"/>
  <c r="U23" i="51"/>
  <c r="U24" i="51"/>
  <c r="U25" i="51"/>
  <c r="U26" i="51"/>
  <c r="U27" i="51"/>
  <c r="U28" i="51"/>
  <c r="U29" i="51"/>
  <c r="U30" i="51"/>
  <c r="U31" i="51"/>
  <c r="U8" i="51"/>
  <c r="U7" i="51"/>
  <c r="H132" i="51"/>
  <c r="H133" i="51"/>
  <c r="H134" i="51"/>
  <c r="H135" i="51"/>
  <c r="H136" i="51"/>
  <c r="H137" i="51"/>
  <c r="H138" i="51"/>
  <c r="H139" i="51"/>
  <c r="H140" i="51"/>
  <c r="H141" i="51"/>
  <c r="H142" i="51"/>
  <c r="J156" i="51"/>
  <c r="K156" i="51"/>
  <c r="M156" i="51"/>
  <c r="L156" i="51"/>
  <c r="J155" i="51"/>
  <c r="K155" i="51"/>
  <c r="M155" i="51"/>
  <c r="L155" i="51"/>
  <c r="J154" i="51"/>
  <c r="K154" i="51"/>
  <c r="M154" i="51"/>
  <c r="L154" i="51"/>
  <c r="J153" i="51"/>
  <c r="K153" i="51"/>
  <c r="M153" i="51"/>
  <c r="L153" i="51"/>
  <c r="J152" i="51"/>
  <c r="K152" i="51"/>
  <c r="M152" i="51"/>
  <c r="L152" i="51"/>
  <c r="J151" i="51"/>
  <c r="K151" i="51"/>
  <c r="M151" i="51"/>
  <c r="L151" i="51"/>
  <c r="J150" i="51"/>
  <c r="K150" i="51"/>
  <c r="M150" i="51"/>
  <c r="L150" i="51"/>
  <c r="J149" i="51"/>
  <c r="K149" i="51"/>
  <c r="M149" i="51"/>
  <c r="L149" i="51"/>
  <c r="J148" i="51"/>
  <c r="K148" i="51"/>
  <c r="M148" i="51"/>
  <c r="L148" i="51"/>
  <c r="J147" i="51"/>
  <c r="K147" i="51"/>
  <c r="M147" i="51"/>
  <c r="L147" i="51"/>
  <c r="J146" i="51"/>
  <c r="K146" i="51"/>
  <c r="M146" i="51"/>
  <c r="L146" i="51"/>
  <c r="J145" i="51"/>
  <c r="K145" i="51"/>
  <c r="M145" i="51"/>
  <c r="L145" i="51"/>
  <c r="J144" i="51"/>
  <c r="K144" i="51"/>
  <c r="M144" i="51"/>
  <c r="L144" i="51"/>
  <c r="J143" i="51"/>
  <c r="K143" i="51"/>
  <c r="M143" i="51"/>
  <c r="L143" i="51"/>
  <c r="J142" i="51"/>
  <c r="K142" i="51"/>
  <c r="M142" i="51"/>
  <c r="L142" i="51"/>
  <c r="J141" i="51"/>
  <c r="K141" i="51"/>
  <c r="M141" i="51"/>
  <c r="L141" i="51"/>
  <c r="J140" i="51"/>
  <c r="K140" i="51"/>
  <c r="M140" i="51"/>
  <c r="L140" i="51"/>
  <c r="J139" i="51"/>
  <c r="K139" i="51"/>
  <c r="M139" i="51"/>
  <c r="L139" i="51"/>
  <c r="J138" i="51"/>
  <c r="K138" i="51"/>
  <c r="M138" i="51"/>
  <c r="L138" i="51"/>
  <c r="J137" i="51"/>
  <c r="K137" i="51"/>
  <c r="M137" i="51"/>
  <c r="L137" i="51"/>
  <c r="J136" i="51"/>
  <c r="K136" i="51"/>
  <c r="M136" i="51"/>
  <c r="L136" i="51"/>
  <c r="J135" i="51"/>
  <c r="K135" i="51"/>
  <c r="M135" i="51"/>
  <c r="L135" i="51"/>
  <c r="J134" i="51"/>
  <c r="K134" i="51"/>
  <c r="M134" i="51"/>
  <c r="L134" i="51"/>
  <c r="J133" i="51"/>
  <c r="K133" i="51"/>
  <c r="M133" i="51"/>
  <c r="L133" i="51"/>
  <c r="J132" i="51"/>
  <c r="K132" i="51"/>
  <c r="M132" i="51"/>
  <c r="L132" i="51"/>
  <c r="H150" i="51"/>
  <c r="H151" i="51"/>
  <c r="H152" i="51"/>
  <c r="H153" i="51"/>
  <c r="H154" i="51"/>
  <c r="H155" i="51"/>
  <c r="H156" i="51"/>
  <c r="H143" i="51"/>
  <c r="H144" i="51"/>
  <c r="H145" i="51"/>
  <c r="H146" i="51"/>
  <c r="H147" i="51"/>
  <c r="H148" i="51"/>
  <c r="H149" i="51"/>
  <c r="H101" i="51"/>
  <c r="H102" i="51"/>
  <c r="H103" i="51"/>
  <c r="H104" i="51"/>
  <c r="H105" i="51"/>
  <c r="H106" i="51"/>
  <c r="H107" i="51"/>
  <c r="H108" i="51"/>
  <c r="H109" i="51"/>
  <c r="H110" i="51"/>
  <c r="H124" i="51"/>
  <c r="J125" i="51"/>
  <c r="K125" i="51"/>
  <c r="M125" i="51"/>
  <c r="L125" i="51"/>
  <c r="J124" i="51"/>
  <c r="K124" i="51"/>
  <c r="M124" i="51"/>
  <c r="L124" i="51"/>
  <c r="J123" i="51"/>
  <c r="K123" i="51"/>
  <c r="M123" i="51"/>
  <c r="L123" i="51"/>
  <c r="J122" i="51"/>
  <c r="K122" i="51"/>
  <c r="M122" i="51"/>
  <c r="L122" i="51"/>
  <c r="J121" i="51"/>
  <c r="K121" i="51"/>
  <c r="M121" i="51"/>
  <c r="L121" i="51"/>
  <c r="J120" i="51"/>
  <c r="K120" i="51"/>
  <c r="M120" i="51"/>
  <c r="L120" i="51"/>
  <c r="J119" i="51"/>
  <c r="K119" i="51"/>
  <c r="M119" i="51"/>
  <c r="L119" i="51"/>
  <c r="J118" i="51"/>
  <c r="K118" i="51"/>
  <c r="M118" i="51"/>
  <c r="L118" i="51"/>
  <c r="J117" i="51"/>
  <c r="K117" i="51"/>
  <c r="M117" i="51"/>
  <c r="L117" i="51"/>
  <c r="J116" i="51"/>
  <c r="K116" i="51"/>
  <c r="M116" i="51"/>
  <c r="L116" i="51"/>
  <c r="J115" i="51"/>
  <c r="K115" i="51"/>
  <c r="M115" i="51"/>
  <c r="L115" i="51"/>
  <c r="J114" i="51"/>
  <c r="K114" i="51"/>
  <c r="M114" i="51"/>
  <c r="L114" i="51"/>
  <c r="J113" i="51"/>
  <c r="K113" i="51"/>
  <c r="M113" i="51"/>
  <c r="L113" i="51"/>
  <c r="J112" i="51"/>
  <c r="K112" i="51"/>
  <c r="M112" i="51"/>
  <c r="L112" i="51"/>
  <c r="J111" i="51"/>
  <c r="K111" i="51"/>
  <c r="M111" i="51"/>
  <c r="L111" i="51"/>
  <c r="J110" i="51"/>
  <c r="K110" i="51"/>
  <c r="M110" i="51"/>
  <c r="L110" i="51"/>
  <c r="J109" i="51"/>
  <c r="K109" i="51"/>
  <c r="M109" i="51"/>
  <c r="L109" i="51"/>
  <c r="J108" i="51"/>
  <c r="K108" i="51"/>
  <c r="M108" i="51"/>
  <c r="L108" i="51"/>
  <c r="J107" i="51"/>
  <c r="K107" i="51"/>
  <c r="M107" i="51"/>
  <c r="L107" i="51"/>
  <c r="J106" i="51"/>
  <c r="K106" i="51"/>
  <c r="M106" i="51"/>
  <c r="L106" i="51"/>
  <c r="J105" i="51"/>
  <c r="K105" i="51"/>
  <c r="M105" i="51"/>
  <c r="L105" i="51"/>
  <c r="J104" i="51"/>
  <c r="K104" i="51"/>
  <c r="M104" i="51"/>
  <c r="L104" i="51"/>
  <c r="J103" i="51"/>
  <c r="K103" i="51"/>
  <c r="M103" i="51"/>
  <c r="L103" i="51"/>
  <c r="J102" i="51"/>
  <c r="K102" i="51"/>
  <c r="M102" i="51"/>
  <c r="L102" i="51"/>
  <c r="J101" i="51"/>
  <c r="K101" i="51"/>
  <c r="M101" i="51"/>
  <c r="L101" i="51"/>
  <c r="H111" i="51"/>
  <c r="H112" i="51"/>
  <c r="H113" i="51"/>
  <c r="H114" i="51"/>
  <c r="H115" i="51"/>
  <c r="H116" i="51"/>
  <c r="H117" i="51"/>
  <c r="H118" i="51"/>
  <c r="H119" i="51"/>
  <c r="H120" i="51"/>
  <c r="H121" i="51"/>
  <c r="H122" i="51"/>
  <c r="H123" i="51"/>
  <c r="H125" i="51"/>
  <c r="H70" i="51"/>
  <c r="H71" i="51"/>
  <c r="H72" i="51"/>
  <c r="H73" i="51"/>
  <c r="H74" i="51"/>
  <c r="H75" i="51"/>
  <c r="H76" i="51"/>
  <c r="H77" i="51"/>
  <c r="H78" i="51"/>
  <c r="H79" i="51"/>
  <c r="J94" i="51"/>
  <c r="K94" i="51"/>
  <c r="M94" i="51"/>
  <c r="L94" i="51"/>
  <c r="J93" i="51"/>
  <c r="K93" i="51"/>
  <c r="M93" i="51"/>
  <c r="L93" i="51"/>
  <c r="J92" i="51"/>
  <c r="K92" i="51"/>
  <c r="M92" i="51"/>
  <c r="L92" i="51"/>
  <c r="J91" i="51"/>
  <c r="K91" i="51"/>
  <c r="M91" i="51"/>
  <c r="L91" i="51"/>
  <c r="J90" i="51"/>
  <c r="K90" i="51"/>
  <c r="M90" i="51"/>
  <c r="L90" i="51"/>
  <c r="J89" i="51"/>
  <c r="K89" i="51"/>
  <c r="M89" i="51"/>
  <c r="L89" i="51"/>
  <c r="J88" i="51"/>
  <c r="K88" i="51"/>
  <c r="M88" i="51"/>
  <c r="L88" i="51"/>
  <c r="J87" i="51"/>
  <c r="K87" i="51"/>
  <c r="M87" i="51"/>
  <c r="L87" i="51"/>
  <c r="J86" i="51"/>
  <c r="K86" i="51"/>
  <c r="M86" i="51"/>
  <c r="L86" i="51"/>
  <c r="J85" i="51"/>
  <c r="K85" i="51"/>
  <c r="M85" i="51"/>
  <c r="L85" i="51"/>
  <c r="J84" i="51"/>
  <c r="K84" i="51"/>
  <c r="M84" i="51"/>
  <c r="L84" i="51"/>
  <c r="J83" i="51"/>
  <c r="K83" i="51"/>
  <c r="M83" i="51"/>
  <c r="L83" i="51"/>
  <c r="J82" i="51"/>
  <c r="K82" i="51"/>
  <c r="M82" i="51"/>
  <c r="L82" i="51"/>
  <c r="J81" i="51"/>
  <c r="K81" i="51"/>
  <c r="M81" i="51"/>
  <c r="L81" i="51"/>
  <c r="J80" i="51"/>
  <c r="K80" i="51"/>
  <c r="M80" i="51"/>
  <c r="L80" i="51"/>
  <c r="J79" i="51"/>
  <c r="K79" i="51"/>
  <c r="M79" i="51"/>
  <c r="L79" i="51"/>
  <c r="J78" i="51"/>
  <c r="K78" i="51"/>
  <c r="M78" i="51"/>
  <c r="L78" i="51"/>
  <c r="J77" i="51"/>
  <c r="K77" i="51"/>
  <c r="M77" i="51"/>
  <c r="L77" i="51"/>
  <c r="J76" i="51"/>
  <c r="K76" i="51"/>
  <c r="M76" i="51"/>
  <c r="L76" i="51"/>
  <c r="J75" i="51"/>
  <c r="K75" i="51"/>
  <c r="M75" i="51"/>
  <c r="L75" i="51"/>
  <c r="J74" i="51"/>
  <c r="K74" i="51"/>
  <c r="M74" i="51"/>
  <c r="L74" i="51"/>
  <c r="J73" i="51"/>
  <c r="K73" i="51"/>
  <c r="M73" i="51"/>
  <c r="L73" i="51"/>
  <c r="J72" i="51"/>
  <c r="K72" i="51"/>
  <c r="M72" i="51"/>
  <c r="L72" i="51"/>
  <c r="J71" i="51"/>
  <c r="K71" i="51"/>
  <c r="M71" i="51"/>
  <c r="L71" i="51"/>
  <c r="J70" i="51"/>
  <c r="K70" i="51"/>
  <c r="M70" i="51"/>
  <c r="L70" i="51"/>
  <c r="H80" i="51"/>
  <c r="H81" i="51"/>
  <c r="H82" i="51"/>
  <c r="H83" i="51"/>
  <c r="H84" i="51"/>
  <c r="H85" i="51"/>
  <c r="H86" i="51"/>
  <c r="H87" i="51"/>
  <c r="H88" i="51"/>
  <c r="H89" i="51"/>
  <c r="H90" i="51"/>
  <c r="H91" i="51"/>
  <c r="H92" i="51"/>
  <c r="H93" i="51"/>
  <c r="H94" i="51"/>
  <c r="H39" i="51"/>
  <c r="H40" i="51"/>
  <c r="H41" i="51"/>
  <c r="H42" i="51"/>
  <c r="H43" i="51"/>
  <c r="H44" i="51"/>
  <c r="H45" i="51"/>
  <c r="H46" i="51"/>
  <c r="H47" i="51"/>
  <c r="H48" i="51"/>
  <c r="H62" i="51"/>
  <c r="H63" i="51"/>
  <c r="J40" i="51"/>
  <c r="K40" i="51"/>
  <c r="M40" i="51"/>
  <c r="J41" i="51"/>
  <c r="K41" i="51"/>
  <c r="M41" i="51"/>
  <c r="J42" i="51"/>
  <c r="K42" i="51"/>
  <c r="M42" i="51"/>
  <c r="J43" i="51"/>
  <c r="K43" i="51"/>
  <c r="M43" i="51"/>
  <c r="J44" i="51"/>
  <c r="K44" i="51"/>
  <c r="M44" i="51"/>
  <c r="J45" i="51"/>
  <c r="K45" i="51"/>
  <c r="M45" i="51"/>
  <c r="J46" i="51"/>
  <c r="K46" i="51"/>
  <c r="M46" i="51"/>
  <c r="J47" i="51"/>
  <c r="K47" i="51"/>
  <c r="M47" i="51"/>
  <c r="J48" i="51"/>
  <c r="K48" i="51"/>
  <c r="M48" i="51"/>
  <c r="J49" i="51"/>
  <c r="K49" i="51"/>
  <c r="M49" i="51"/>
  <c r="J50" i="51"/>
  <c r="K50" i="51"/>
  <c r="M50" i="51"/>
  <c r="J51" i="51"/>
  <c r="K51" i="51"/>
  <c r="M51" i="51"/>
  <c r="J52" i="51"/>
  <c r="K52" i="51"/>
  <c r="M52" i="51"/>
  <c r="J53" i="51"/>
  <c r="K53" i="51"/>
  <c r="M53" i="51"/>
  <c r="J54" i="51"/>
  <c r="K54" i="51"/>
  <c r="M54" i="51"/>
  <c r="J55" i="51"/>
  <c r="K55" i="51"/>
  <c r="M55" i="51"/>
  <c r="J56" i="51"/>
  <c r="K56" i="51"/>
  <c r="M56" i="51"/>
  <c r="J57" i="51"/>
  <c r="K57" i="51"/>
  <c r="M57" i="51"/>
  <c r="J58" i="51"/>
  <c r="K58" i="51"/>
  <c r="M58" i="51"/>
  <c r="J59" i="51"/>
  <c r="K59" i="51"/>
  <c r="M59" i="51"/>
  <c r="J60" i="51"/>
  <c r="K60" i="51"/>
  <c r="M60" i="51"/>
  <c r="J61" i="51"/>
  <c r="K61" i="51"/>
  <c r="M61" i="51"/>
  <c r="J62" i="51"/>
  <c r="K62" i="51"/>
  <c r="M62" i="51"/>
  <c r="J63" i="51"/>
  <c r="K63" i="51"/>
  <c r="M63" i="51"/>
  <c r="J39" i="51"/>
  <c r="K39" i="51"/>
  <c r="M39" i="51"/>
  <c r="L53" i="51"/>
  <c r="L54" i="51"/>
  <c r="L55" i="51"/>
  <c r="L56" i="51"/>
  <c r="L57" i="51"/>
  <c r="L58" i="51"/>
  <c r="L59" i="51"/>
  <c r="L60" i="51"/>
  <c r="L61" i="51"/>
  <c r="L62" i="51"/>
  <c r="L63" i="51"/>
  <c r="L40" i="51"/>
  <c r="L41" i="51"/>
  <c r="L42" i="51"/>
  <c r="L43" i="51"/>
  <c r="L44" i="51"/>
  <c r="L45" i="51"/>
  <c r="L46" i="51"/>
  <c r="L47" i="51"/>
  <c r="L48" i="51"/>
  <c r="L49" i="51"/>
  <c r="L50" i="51"/>
  <c r="L51" i="51"/>
  <c r="L52" i="51"/>
  <c r="L39" i="51"/>
  <c r="H50" i="51"/>
  <c r="H51" i="51"/>
  <c r="H52" i="51"/>
  <c r="H53" i="51"/>
  <c r="H54" i="51"/>
  <c r="H55" i="51"/>
  <c r="H56" i="51"/>
  <c r="H57" i="51"/>
  <c r="H58" i="51"/>
  <c r="H59" i="51"/>
  <c r="H60" i="51"/>
  <c r="H61" i="51"/>
  <c r="H49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01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70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40" i="51"/>
  <c r="E41" i="51"/>
  <c r="E42" i="51"/>
  <c r="E43" i="51"/>
  <c r="E44" i="51"/>
  <c r="E45" i="51"/>
  <c r="E46" i="51"/>
  <c r="E47" i="51"/>
  <c r="E39" i="51"/>
  <c r="H7" i="51"/>
  <c r="H8" i="51"/>
  <c r="H9" i="51"/>
  <c r="H10" i="51"/>
  <c r="H11" i="51"/>
  <c r="H12" i="51"/>
  <c r="H13" i="51"/>
  <c r="H14" i="51"/>
  <c r="H15" i="51"/>
  <c r="H16" i="51"/>
  <c r="H17" i="51"/>
  <c r="H30" i="51"/>
  <c r="H32" i="51"/>
  <c r="J7" i="51"/>
  <c r="K7" i="51"/>
  <c r="M7" i="51"/>
  <c r="J17" i="51"/>
  <c r="K17" i="51"/>
  <c r="L17" i="51"/>
  <c r="M17" i="51"/>
  <c r="J18" i="51"/>
  <c r="K18" i="51"/>
  <c r="L18" i="51"/>
  <c r="M18" i="51"/>
  <c r="J19" i="51"/>
  <c r="K19" i="51"/>
  <c r="L19" i="51"/>
  <c r="M19" i="51"/>
  <c r="J20" i="51"/>
  <c r="K20" i="51"/>
  <c r="L20" i="51"/>
  <c r="M20" i="51"/>
  <c r="J21" i="51"/>
  <c r="K21" i="51"/>
  <c r="L21" i="51"/>
  <c r="M21" i="51"/>
  <c r="J22" i="51"/>
  <c r="K22" i="51"/>
  <c r="L22" i="51"/>
  <c r="M22" i="51"/>
  <c r="J23" i="51"/>
  <c r="K23" i="51"/>
  <c r="L23" i="51"/>
  <c r="M23" i="51"/>
  <c r="J24" i="51"/>
  <c r="K24" i="51"/>
  <c r="L24" i="51"/>
  <c r="M24" i="51"/>
  <c r="J25" i="51"/>
  <c r="K25" i="51"/>
  <c r="L25" i="51"/>
  <c r="M25" i="51"/>
  <c r="J26" i="51"/>
  <c r="K26" i="51"/>
  <c r="L26" i="51"/>
  <c r="M26" i="51"/>
  <c r="J27" i="51"/>
  <c r="K27" i="51"/>
  <c r="L27" i="51"/>
  <c r="M27" i="51"/>
  <c r="J28" i="51"/>
  <c r="K28" i="51"/>
  <c r="L28" i="51"/>
  <c r="M28" i="51"/>
  <c r="J29" i="51"/>
  <c r="K29" i="51"/>
  <c r="L29" i="51"/>
  <c r="M29" i="51"/>
  <c r="J30" i="51"/>
  <c r="K30" i="51"/>
  <c r="L30" i="51"/>
  <c r="M30" i="51"/>
  <c r="J31" i="51"/>
  <c r="K31" i="51"/>
  <c r="L31" i="51"/>
  <c r="M31" i="51"/>
  <c r="J8" i="51"/>
  <c r="J9" i="51"/>
  <c r="J10" i="51"/>
  <c r="J11" i="51"/>
  <c r="J12" i="51"/>
  <c r="J13" i="51"/>
  <c r="J14" i="51"/>
  <c r="J15" i="51"/>
  <c r="J16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1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7" i="51"/>
  <c r="L7" i="51"/>
  <c r="AA7" i="51"/>
  <c r="AB7" i="51"/>
  <c r="AC7" i="51"/>
  <c r="AP7" i="51"/>
  <c r="AQ7" i="51"/>
  <c r="AR7" i="51"/>
  <c r="K8" i="51"/>
  <c r="L8" i="51"/>
  <c r="M8" i="51"/>
  <c r="AA8" i="51"/>
  <c r="AB8" i="51"/>
  <c r="AC8" i="51"/>
  <c r="AP8" i="51"/>
  <c r="AQ8" i="51"/>
  <c r="AR8" i="51"/>
  <c r="K9" i="51"/>
  <c r="L9" i="51"/>
  <c r="M9" i="51"/>
  <c r="AA9" i="51"/>
  <c r="AB9" i="51"/>
  <c r="AC9" i="51"/>
  <c r="AP9" i="51"/>
  <c r="AQ9" i="51"/>
  <c r="AR9" i="51"/>
  <c r="K10" i="51"/>
  <c r="L10" i="51"/>
  <c r="M10" i="51"/>
  <c r="AA10" i="51"/>
  <c r="AB10" i="51"/>
  <c r="AC10" i="51"/>
  <c r="AP10" i="51"/>
  <c r="AQ10" i="51"/>
  <c r="AR10" i="51"/>
  <c r="K11" i="51"/>
  <c r="L11" i="51"/>
  <c r="M11" i="51"/>
  <c r="AA11" i="51"/>
  <c r="AB11" i="51"/>
  <c r="AC11" i="51"/>
  <c r="AP11" i="51"/>
  <c r="AQ11" i="51"/>
  <c r="AR11" i="51"/>
  <c r="K12" i="51"/>
  <c r="L12" i="51"/>
  <c r="M12" i="51"/>
  <c r="AA12" i="51"/>
  <c r="AB12" i="51"/>
  <c r="AC12" i="51"/>
  <c r="AP12" i="51"/>
  <c r="AQ12" i="51"/>
  <c r="AR12" i="51"/>
  <c r="K13" i="51"/>
  <c r="L13" i="51"/>
  <c r="M13" i="51"/>
  <c r="AA13" i="51"/>
  <c r="AB13" i="51"/>
  <c r="AC13" i="51"/>
  <c r="AP13" i="51"/>
  <c r="AQ13" i="51"/>
  <c r="AR13" i="51"/>
  <c r="K14" i="51"/>
  <c r="L14" i="51"/>
  <c r="M14" i="51"/>
  <c r="AA14" i="51"/>
  <c r="AB14" i="51"/>
  <c r="AC14" i="51"/>
  <c r="AP14" i="51"/>
  <c r="AQ14" i="51"/>
  <c r="AR14" i="51"/>
  <c r="K15" i="51"/>
  <c r="L15" i="51"/>
  <c r="M15" i="51"/>
  <c r="AA15" i="51"/>
  <c r="AB15" i="51"/>
  <c r="AC15" i="51"/>
  <c r="AP15" i="51"/>
  <c r="AQ15" i="51"/>
  <c r="AR15" i="51"/>
  <c r="K16" i="51"/>
  <c r="L16" i="51"/>
  <c r="M16" i="51"/>
  <c r="AA16" i="51"/>
  <c r="AB16" i="51"/>
  <c r="AC16" i="51"/>
  <c r="AP16" i="51"/>
  <c r="AQ16" i="51"/>
  <c r="AR16" i="51"/>
  <c r="X47" i="50"/>
  <c r="X61" i="50"/>
  <c r="AN78" i="50"/>
  <c r="AM68" i="50"/>
  <c r="AM69" i="50"/>
  <c r="AM70" i="50"/>
  <c r="AM71" i="50"/>
  <c r="AM72" i="50"/>
  <c r="AM73" i="50"/>
  <c r="AM74" i="50"/>
  <c r="AM75" i="50"/>
  <c r="AM76" i="50"/>
  <c r="AM77" i="50"/>
  <c r="AM78" i="50"/>
  <c r="X68" i="50"/>
  <c r="X69" i="50"/>
  <c r="X70" i="50"/>
  <c r="X71" i="50"/>
  <c r="X72" i="50"/>
  <c r="X73" i="50"/>
  <c r="X74" i="50"/>
  <c r="X75" i="50"/>
  <c r="X76" i="50"/>
  <c r="X77" i="50"/>
  <c r="X78" i="50"/>
  <c r="I78" i="50"/>
  <c r="H68" i="50"/>
  <c r="H69" i="50"/>
  <c r="H70" i="50"/>
  <c r="H71" i="50"/>
  <c r="H72" i="50"/>
  <c r="H73" i="50"/>
  <c r="H74" i="50"/>
  <c r="H75" i="50"/>
  <c r="H76" i="50"/>
  <c r="H77" i="50"/>
  <c r="H78" i="50"/>
  <c r="AO77" i="50"/>
  <c r="AP77" i="50"/>
  <c r="AR77" i="50"/>
  <c r="AQ77" i="50"/>
  <c r="Z77" i="50"/>
  <c r="AA77" i="50"/>
  <c r="AC77" i="50"/>
  <c r="AB77" i="50"/>
  <c r="J77" i="50"/>
  <c r="K77" i="50"/>
  <c r="M77" i="50"/>
  <c r="L77" i="50"/>
  <c r="AO76" i="50"/>
  <c r="AP76" i="50"/>
  <c r="AR76" i="50"/>
  <c r="AQ76" i="50"/>
  <c r="Z76" i="50"/>
  <c r="AA76" i="50"/>
  <c r="AC76" i="50"/>
  <c r="AB76" i="50"/>
  <c r="J76" i="50"/>
  <c r="K76" i="50"/>
  <c r="M76" i="50"/>
  <c r="L76" i="50"/>
  <c r="AO75" i="50"/>
  <c r="AP75" i="50"/>
  <c r="AR75" i="50"/>
  <c r="AQ75" i="50"/>
  <c r="Z75" i="50"/>
  <c r="AA75" i="50"/>
  <c r="AC75" i="50"/>
  <c r="AB75" i="50"/>
  <c r="J75" i="50"/>
  <c r="K75" i="50"/>
  <c r="M75" i="50"/>
  <c r="L75" i="50"/>
  <c r="AO74" i="50"/>
  <c r="AP74" i="50"/>
  <c r="AR74" i="50"/>
  <c r="AQ74" i="50"/>
  <c r="Z74" i="50"/>
  <c r="AA74" i="50"/>
  <c r="AC74" i="50"/>
  <c r="AB74" i="50"/>
  <c r="J74" i="50"/>
  <c r="K74" i="50"/>
  <c r="M74" i="50"/>
  <c r="L74" i="50"/>
  <c r="AO73" i="50"/>
  <c r="AP73" i="50"/>
  <c r="AR73" i="50"/>
  <c r="AQ73" i="50"/>
  <c r="Z73" i="50"/>
  <c r="AA73" i="50"/>
  <c r="AC73" i="50"/>
  <c r="AB73" i="50"/>
  <c r="J73" i="50"/>
  <c r="K73" i="50"/>
  <c r="M73" i="50"/>
  <c r="L73" i="50"/>
  <c r="AO72" i="50"/>
  <c r="AP72" i="50"/>
  <c r="AR72" i="50"/>
  <c r="AQ72" i="50"/>
  <c r="Z72" i="50"/>
  <c r="AA72" i="50"/>
  <c r="AC72" i="50"/>
  <c r="AB72" i="50"/>
  <c r="J72" i="50"/>
  <c r="K72" i="50"/>
  <c r="M72" i="50"/>
  <c r="L72" i="50"/>
  <c r="AO71" i="50"/>
  <c r="AP71" i="50"/>
  <c r="AR71" i="50"/>
  <c r="AQ71" i="50"/>
  <c r="Z71" i="50"/>
  <c r="AA71" i="50"/>
  <c r="AC71" i="50"/>
  <c r="AB71" i="50"/>
  <c r="J71" i="50"/>
  <c r="K71" i="50"/>
  <c r="M71" i="50"/>
  <c r="L71" i="50"/>
  <c r="AO70" i="50"/>
  <c r="AP70" i="50"/>
  <c r="AR70" i="50"/>
  <c r="AQ70" i="50"/>
  <c r="Z70" i="50"/>
  <c r="AA70" i="50"/>
  <c r="AC70" i="50"/>
  <c r="AB70" i="50"/>
  <c r="J70" i="50"/>
  <c r="K70" i="50"/>
  <c r="M70" i="50"/>
  <c r="L70" i="50"/>
  <c r="AO69" i="50"/>
  <c r="AP69" i="50"/>
  <c r="AR69" i="50"/>
  <c r="AQ69" i="50"/>
  <c r="Z69" i="50"/>
  <c r="AA69" i="50"/>
  <c r="AC69" i="50"/>
  <c r="AB69" i="50"/>
  <c r="J69" i="50"/>
  <c r="K69" i="50"/>
  <c r="M69" i="50"/>
  <c r="L69" i="50"/>
  <c r="AO68" i="50"/>
  <c r="AP68" i="50"/>
  <c r="AR68" i="50"/>
  <c r="AQ68" i="50"/>
  <c r="Z68" i="50"/>
  <c r="AA68" i="50"/>
  <c r="AC68" i="50"/>
  <c r="AB68" i="50"/>
  <c r="J68" i="50"/>
  <c r="K68" i="50"/>
  <c r="M68" i="50"/>
  <c r="L68" i="50"/>
  <c r="AN61" i="50"/>
  <c r="AM51" i="50"/>
  <c r="AM52" i="50"/>
  <c r="AM53" i="50"/>
  <c r="AM54" i="50"/>
  <c r="AM55" i="50"/>
  <c r="AM56" i="50"/>
  <c r="AM57" i="50"/>
  <c r="AM58" i="50"/>
  <c r="AM59" i="50"/>
  <c r="AM60" i="50"/>
  <c r="AM61" i="50"/>
  <c r="Y61" i="50"/>
  <c r="X51" i="50"/>
  <c r="X52" i="50"/>
  <c r="X53" i="50"/>
  <c r="X54" i="50"/>
  <c r="X55" i="50"/>
  <c r="X56" i="50"/>
  <c r="X57" i="50"/>
  <c r="X58" i="50"/>
  <c r="X59" i="50"/>
  <c r="X60" i="50"/>
  <c r="I61" i="50"/>
  <c r="H51" i="50"/>
  <c r="H52" i="50"/>
  <c r="H53" i="50"/>
  <c r="H54" i="50"/>
  <c r="H55" i="50"/>
  <c r="H56" i="50"/>
  <c r="H57" i="50"/>
  <c r="H58" i="50"/>
  <c r="H59" i="50"/>
  <c r="H60" i="50"/>
  <c r="H61" i="50"/>
  <c r="AO60" i="50"/>
  <c r="AP60" i="50"/>
  <c r="AR60" i="50"/>
  <c r="AQ60" i="50"/>
  <c r="AJ46" i="50"/>
  <c r="AJ60" i="50"/>
  <c r="Z60" i="50"/>
  <c r="AA60" i="50"/>
  <c r="AC60" i="50"/>
  <c r="AB60" i="50"/>
  <c r="U46" i="50"/>
  <c r="U60" i="50"/>
  <c r="J60" i="50"/>
  <c r="K60" i="50"/>
  <c r="M60" i="50"/>
  <c r="L60" i="50"/>
  <c r="E60" i="50"/>
  <c r="AO59" i="50"/>
  <c r="AP59" i="50"/>
  <c r="AR59" i="50"/>
  <c r="AQ59" i="50"/>
  <c r="AJ45" i="50"/>
  <c r="AJ59" i="50"/>
  <c r="Z59" i="50"/>
  <c r="AA59" i="50"/>
  <c r="AC59" i="50"/>
  <c r="AB59" i="50"/>
  <c r="U45" i="50"/>
  <c r="U59" i="50"/>
  <c r="J59" i="50"/>
  <c r="K59" i="50"/>
  <c r="M59" i="50"/>
  <c r="L59" i="50"/>
  <c r="E59" i="50"/>
  <c r="AO58" i="50"/>
  <c r="AP58" i="50"/>
  <c r="AR58" i="50"/>
  <c r="AQ58" i="50"/>
  <c r="AJ44" i="50"/>
  <c r="AJ58" i="50"/>
  <c r="Z58" i="50"/>
  <c r="AA58" i="50"/>
  <c r="AC58" i="50"/>
  <c r="AB58" i="50"/>
  <c r="U44" i="50"/>
  <c r="U58" i="50"/>
  <c r="J58" i="50"/>
  <c r="K58" i="50"/>
  <c r="M58" i="50"/>
  <c r="L58" i="50"/>
  <c r="E58" i="50"/>
  <c r="AO57" i="50"/>
  <c r="AP57" i="50"/>
  <c r="AR57" i="50"/>
  <c r="AQ57" i="50"/>
  <c r="AJ43" i="50"/>
  <c r="AJ57" i="50"/>
  <c r="Z57" i="50"/>
  <c r="AA57" i="50"/>
  <c r="AC57" i="50"/>
  <c r="AB57" i="50"/>
  <c r="U43" i="50"/>
  <c r="U57" i="50"/>
  <c r="J57" i="50"/>
  <c r="K57" i="50"/>
  <c r="M57" i="50"/>
  <c r="L57" i="50"/>
  <c r="E57" i="50"/>
  <c r="AO56" i="50"/>
  <c r="AP56" i="50"/>
  <c r="AR56" i="50"/>
  <c r="AQ56" i="50"/>
  <c r="AJ42" i="50"/>
  <c r="AJ56" i="50"/>
  <c r="Z56" i="50"/>
  <c r="AA56" i="50"/>
  <c r="AC56" i="50"/>
  <c r="AB56" i="50"/>
  <c r="U42" i="50"/>
  <c r="U56" i="50"/>
  <c r="J56" i="50"/>
  <c r="K56" i="50"/>
  <c r="M56" i="50"/>
  <c r="L56" i="50"/>
  <c r="E56" i="50"/>
  <c r="AO55" i="50"/>
  <c r="AP55" i="50"/>
  <c r="AR55" i="50"/>
  <c r="AQ55" i="50"/>
  <c r="AJ41" i="50"/>
  <c r="AJ55" i="50"/>
  <c r="Z55" i="50"/>
  <c r="AA55" i="50"/>
  <c r="AC55" i="50"/>
  <c r="AB55" i="50"/>
  <c r="U41" i="50"/>
  <c r="U55" i="50"/>
  <c r="J55" i="50"/>
  <c r="K55" i="50"/>
  <c r="M55" i="50"/>
  <c r="L55" i="50"/>
  <c r="E55" i="50"/>
  <c r="AO54" i="50"/>
  <c r="AP54" i="50"/>
  <c r="AR54" i="50"/>
  <c r="AQ54" i="50"/>
  <c r="AJ40" i="50"/>
  <c r="AJ54" i="50"/>
  <c r="Z54" i="50"/>
  <c r="AA54" i="50"/>
  <c r="AC54" i="50"/>
  <c r="AB54" i="50"/>
  <c r="U40" i="50"/>
  <c r="U54" i="50"/>
  <c r="J54" i="50"/>
  <c r="K54" i="50"/>
  <c r="M54" i="50"/>
  <c r="L54" i="50"/>
  <c r="E54" i="50"/>
  <c r="AO53" i="50"/>
  <c r="AP53" i="50"/>
  <c r="AR53" i="50"/>
  <c r="AQ53" i="50"/>
  <c r="AJ39" i="50"/>
  <c r="AJ53" i="50"/>
  <c r="Z53" i="50"/>
  <c r="AA53" i="50"/>
  <c r="AC53" i="50"/>
  <c r="AB53" i="50"/>
  <c r="U39" i="50"/>
  <c r="U53" i="50"/>
  <c r="J53" i="50"/>
  <c r="K53" i="50"/>
  <c r="M53" i="50"/>
  <c r="L53" i="50"/>
  <c r="E53" i="50"/>
  <c r="AO52" i="50"/>
  <c r="AP52" i="50"/>
  <c r="AR52" i="50"/>
  <c r="AQ52" i="50"/>
  <c r="AJ38" i="50"/>
  <c r="AJ52" i="50"/>
  <c r="Z52" i="50"/>
  <c r="AA52" i="50"/>
  <c r="AC52" i="50"/>
  <c r="AB52" i="50"/>
  <c r="U38" i="50"/>
  <c r="U52" i="50"/>
  <c r="J52" i="50"/>
  <c r="K52" i="50"/>
  <c r="M52" i="50"/>
  <c r="L52" i="50"/>
  <c r="E52" i="50"/>
  <c r="AO51" i="50"/>
  <c r="AP51" i="50"/>
  <c r="AR51" i="50"/>
  <c r="AQ51" i="50"/>
  <c r="AJ37" i="50"/>
  <c r="AJ51" i="50"/>
  <c r="Z51" i="50"/>
  <c r="AA51" i="50"/>
  <c r="AC51" i="50"/>
  <c r="AB51" i="50"/>
  <c r="U37" i="50"/>
  <c r="U51" i="50"/>
  <c r="J51" i="50"/>
  <c r="K51" i="50"/>
  <c r="M51" i="50"/>
  <c r="L51" i="50"/>
  <c r="E51" i="50"/>
  <c r="AN47" i="50"/>
  <c r="AM37" i="50"/>
  <c r="AM38" i="50"/>
  <c r="AM39" i="50"/>
  <c r="AM40" i="50"/>
  <c r="AM41" i="50"/>
  <c r="AM42" i="50"/>
  <c r="AM43" i="50"/>
  <c r="AM44" i="50"/>
  <c r="AM45" i="50"/>
  <c r="AM46" i="50"/>
  <c r="AM47" i="50"/>
  <c r="Y47" i="50"/>
  <c r="X37" i="50"/>
  <c r="X38" i="50"/>
  <c r="X39" i="50"/>
  <c r="X40" i="50"/>
  <c r="X41" i="50"/>
  <c r="X42" i="50"/>
  <c r="X43" i="50"/>
  <c r="X44" i="50"/>
  <c r="X45" i="50"/>
  <c r="X46" i="50"/>
  <c r="I47" i="50"/>
  <c r="H37" i="50"/>
  <c r="H38" i="50"/>
  <c r="H39" i="50"/>
  <c r="H40" i="50"/>
  <c r="H41" i="50"/>
  <c r="H42" i="50"/>
  <c r="H43" i="50"/>
  <c r="H44" i="50"/>
  <c r="H45" i="50"/>
  <c r="H46" i="50"/>
  <c r="H47" i="50"/>
  <c r="AO46" i="50"/>
  <c r="AP46" i="50"/>
  <c r="AR46" i="50"/>
  <c r="AQ46" i="50"/>
  <c r="Z46" i="50"/>
  <c r="AA46" i="50"/>
  <c r="AC46" i="50"/>
  <c r="AB46" i="50"/>
  <c r="J46" i="50"/>
  <c r="K46" i="50"/>
  <c r="M46" i="50"/>
  <c r="L46" i="50"/>
  <c r="E46" i="50"/>
  <c r="AO45" i="50"/>
  <c r="AP45" i="50"/>
  <c r="AR45" i="50"/>
  <c r="AQ45" i="50"/>
  <c r="Z45" i="50"/>
  <c r="AA45" i="50"/>
  <c r="AC45" i="50"/>
  <c r="AB45" i="50"/>
  <c r="J45" i="50"/>
  <c r="K45" i="50"/>
  <c r="M45" i="50"/>
  <c r="L45" i="50"/>
  <c r="E45" i="50"/>
  <c r="AO44" i="50"/>
  <c r="AP44" i="50"/>
  <c r="AR44" i="50"/>
  <c r="AQ44" i="50"/>
  <c r="Z44" i="50"/>
  <c r="AA44" i="50"/>
  <c r="AC44" i="50"/>
  <c r="AB44" i="50"/>
  <c r="J44" i="50"/>
  <c r="K44" i="50"/>
  <c r="M44" i="50"/>
  <c r="L44" i="50"/>
  <c r="E44" i="50"/>
  <c r="AO43" i="50"/>
  <c r="AP43" i="50"/>
  <c r="AR43" i="50"/>
  <c r="AQ43" i="50"/>
  <c r="Z43" i="50"/>
  <c r="AA43" i="50"/>
  <c r="AC43" i="50"/>
  <c r="AB43" i="50"/>
  <c r="J43" i="50"/>
  <c r="K43" i="50"/>
  <c r="M43" i="50"/>
  <c r="L43" i="50"/>
  <c r="E43" i="50"/>
  <c r="AO42" i="50"/>
  <c r="AP42" i="50"/>
  <c r="AR42" i="50"/>
  <c r="AQ42" i="50"/>
  <c r="Z42" i="50"/>
  <c r="AA42" i="50"/>
  <c r="AC42" i="50"/>
  <c r="AB42" i="50"/>
  <c r="J42" i="50"/>
  <c r="K42" i="50"/>
  <c r="M42" i="50"/>
  <c r="L42" i="50"/>
  <c r="E42" i="50"/>
  <c r="AO41" i="50"/>
  <c r="AP41" i="50"/>
  <c r="AR41" i="50"/>
  <c r="AQ41" i="50"/>
  <c r="Z41" i="50"/>
  <c r="AA41" i="50"/>
  <c r="AC41" i="50"/>
  <c r="AB41" i="50"/>
  <c r="J41" i="50"/>
  <c r="K41" i="50"/>
  <c r="M41" i="50"/>
  <c r="L41" i="50"/>
  <c r="E41" i="50"/>
  <c r="AO40" i="50"/>
  <c r="AP40" i="50"/>
  <c r="AR40" i="50"/>
  <c r="AQ40" i="50"/>
  <c r="Z40" i="50"/>
  <c r="AA40" i="50"/>
  <c r="AC40" i="50"/>
  <c r="AB40" i="50"/>
  <c r="J40" i="50"/>
  <c r="K40" i="50"/>
  <c r="M40" i="50"/>
  <c r="L40" i="50"/>
  <c r="E40" i="50"/>
  <c r="AO39" i="50"/>
  <c r="AP39" i="50"/>
  <c r="AR39" i="50"/>
  <c r="AQ39" i="50"/>
  <c r="Z39" i="50"/>
  <c r="AA39" i="50"/>
  <c r="AC39" i="50"/>
  <c r="AB39" i="50"/>
  <c r="J39" i="50"/>
  <c r="K39" i="50"/>
  <c r="M39" i="50"/>
  <c r="L39" i="50"/>
  <c r="E39" i="50"/>
  <c r="AO38" i="50"/>
  <c r="AP38" i="50"/>
  <c r="AR38" i="50"/>
  <c r="AQ38" i="50"/>
  <c r="Z38" i="50"/>
  <c r="AA38" i="50"/>
  <c r="AC38" i="50"/>
  <c r="AB38" i="50"/>
  <c r="J38" i="50"/>
  <c r="K38" i="50"/>
  <c r="M38" i="50"/>
  <c r="L38" i="50"/>
  <c r="E38" i="50"/>
  <c r="AO37" i="50"/>
  <c r="AP37" i="50"/>
  <c r="AR37" i="50"/>
  <c r="AQ37" i="50"/>
  <c r="Z37" i="50"/>
  <c r="AA37" i="50"/>
  <c r="AC37" i="50"/>
  <c r="AB37" i="50"/>
  <c r="J37" i="50"/>
  <c r="K37" i="50"/>
  <c r="M37" i="50"/>
  <c r="L37" i="50"/>
  <c r="E37" i="50"/>
  <c r="AN31" i="50"/>
  <c r="AM21" i="50"/>
  <c r="AM22" i="50"/>
  <c r="AM23" i="50"/>
  <c r="AM24" i="50"/>
  <c r="AM25" i="50"/>
  <c r="AM26" i="50"/>
  <c r="AM27" i="50"/>
  <c r="AM28" i="50"/>
  <c r="AM29" i="50"/>
  <c r="AM30" i="50"/>
  <c r="AM31" i="50"/>
  <c r="Y31" i="50"/>
  <c r="X21" i="50"/>
  <c r="X22" i="50"/>
  <c r="X23" i="50"/>
  <c r="X24" i="50"/>
  <c r="X25" i="50"/>
  <c r="X26" i="50"/>
  <c r="X27" i="50"/>
  <c r="X28" i="50"/>
  <c r="X29" i="50"/>
  <c r="X30" i="50"/>
  <c r="X31" i="50"/>
  <c r="I31" i="50"/>
  <c r="H21" i="50"/>
  <c r="H22" i="50"/>
  <c r="H23" i="50"/>
  <c r="H24" i="50"/>
  <c r="H25" i="50"/>
  <c r="H26" i="50"/>
  <c r="H27" i="50"/>
  <c r="H28" i="50"/>
  <c r="H29" i="50"/>
  <c r="H30" i="50"/>
  <c r="H31" i="50"/>
  <c r="AO30" i="50"/>
  <c r="AP30" i="50"/>
  <c r="AR30" i="50"/>
  <c r="AQ30" i="50"/>
  <c r="AJ30" i="50"/>
  <c r="Z30" i="50"/>
  <c r="AA30" i="50"/>
  <c r="AC30" i="50"/>
  <c r="AB30" i="50"/>
  <c r="J30" i="50"/>
  <c r="K30" i="50"/>
  <c r="M30" i="50"/>
  <c r="L30" i="50"/>
  <c r="E30" i="50"/>
  <c r="AO29" i="50"/>
  <c r="AP29" i="50"/>
  <c r="AR29" i="50"/>
  <c r="AQ29" i="50"/>
  <c r="AJ29" i="50"/>
  <c r="Z29" i="50"/>
  <c r="AA29" i="50"/>
  <c r="AC29" i="50"/>
  <c r="AB29" i="50"/>
  <c r="U29" i="50"/>
  <c r="J29" i="50"/>
  <c r="K29" i="50"/>
  <c r="M29" i="50"/>
  <c r="L29" i="50"/>
  <c r="E29" i="50"/>
  <c r="AO28" i="50"/>
  <c r="AP28" i="50"/>
  <c r="AR28" i="50"/>
  <c r="AQ28" i="50"/>
  <c r="AJ28" i="50"/>
  <c r="Z28" i="50"/>
  <c r="AA28" i="50"/>
  <c r="AC28" i="50"/>
  <c r="AB28" i="50"/>
  <c r="U28" i="50"/>
  <c r="J28" i="50"/>
  <c r="K28" i="50"/>
  <c r="M28" i="50"/>
  <c r="L28" i="50"/>
  <c r="E28" i="50"/>
  <c r="AO27" i="50"/>
  <c r="AP27" i="50"/>
  <c r="AR27" i="50"/>
  <c r="AQ27" i="50"/>
  <c r="AJ27" i="50"/>
  <c r="Z27" i="50"/>
  <c r="AA27" i="50"/>
  <c r="AC27" i="50"/>
  <c r="AB27" i="50"/>
  <c r="U27" i="50"/>
  <c r="J27" i="50"/>
  <c r="K27" i="50"/>
  <c r="M27" i="50"/>
  <c r="L27" i="50"/>
  <c r="E27" i="50"/>
  <c r="AO26" i="50"/>
  <c r="AP26" i="50"/>
  <c r="AR26" i="50"/>
  <c r="AQ26" i="50"/>
  <c r="AJ26" i="50"/>
  <c r="Z26" i="50"/>
  <c r="AA26" i="50"/>
  <c r="AC26" i="50"/>
  <c r="AB26" i="50"/>
  <c r="U26" i="50"/>
  <c r="J26" i="50"/>
  <c r="K26" i="50"/>
  <c r="M26" i="50"/>
  <c r="L26" i="50"/>
  <c r="E26" i="50"/>
  <c r="AO25" i="50"/>
  <c r="AP25" i="50"/>
  <c r="AR25" i="50"/>
  <c r="AQ25" i="50"/>
  <c r="AJ25" i="50"/>
  <c r="Z25" i="50"/>
  <c r="AA25" i="50"/>
  <c r="AC25" i="50"/>
  <c r="AB25" i="50"/>
  <c r="U25" i="50"/>
  <c r="J25" i="50"/>
  <c r="K25" i="50"/>
  <c r="M25" i="50"/>
  <c r="L25" i="50"/>
  <c r="E25" i="50"/>
  <c r="AO24" i="50"/>
  <c r="AP24" i="50"/>
  <c r="AR24" i="50"/>
  <c r="AQ24" i="50"/>
  <c r="AJ24" i="50"/>
  <c r="Z24" i="50"/>
  <c r="AA24" i="50"/>
  <c r="AC24" i="50"/>
  <c r="AB24" i="50"/>
  <c r="U24" i="50"/>
  <c r="J24" i="50"/>
  <c r="K24" i="50"/>
  <c r="M24" i="50"/>
  <c r="L24" i="50"/>
  <c r="E24" i="50"/>
  <c r="AO23" i="50"/>
  <c r="AP23" i="50"/>
  <c r="AR23" i="50"/>
  <c r="AQ23" i="50"/>
  <c r="AJ23" i="50"/>
  <c r="Z23" i="50"/>
  <c r="AA23" i="50"/>
  <c r="AC23" i="50"/>
  <c r="AB23" i="50"/>
  <c r="U23" i="50"/>
  <c r="J23" i="50"/>
  <c r="K23" i="50"/>
  <c r="M23" i="50"/>
  <c r="L23" i="50"/>
  <c r="E23" i="50"/>
  <c r="AO22" i="50"/>
  <c r="AP22" i="50"/>
  <c r="AR22" i="50"/>
  <c r="AQ22" i="50"/>
  <c r="AJ22" i="50"/>
  <c r="Z22" i="50"/>
  <c r="AA22" i="50"/>
  <c r="AC22" i="50"/>
  <c r="AB22" i="50"/>
  <c r="U22" i="50"/>
  <c r="J22" i="50"/>
  <c r="K22" i="50"/>
  <c r="M22" i="50"/>
  <c r="L22" i="50"/>
  <c r="E22" i="50"/>
  <c r="AO21" i="50"/>
  <c r="AP21" i="50"/>
  <c r="AR21" i="50"/>
  <c r="AQ21" i="50"/>
  <c r="AJ21" i="50"/>
  <c r="Z21" i="50"/>
  <c r="AA21" i="50"/>
  <c r="AC21" i="50"/>
  <c r="AB21" i="50"/>
  <c r="U21" i="50"/>
  <c r="J21" i="50"/>
  <c r="K21" i="50"/>
  <c r="M21" i="50"/>
  <c r="L21" i="50"/>
  <c r="E21" i="50"/>
  <c r="AN16" i="50"/>
  <c r="AM6" i="50"/>
  <c r="AM7" i="50"/>
  <c r="AM8" i="50"/>
  <c r="AM9" i="50"/>
  <c r="AM10" i="50"/>
  <c r="AM11" i="50"/>
  <c r="AM12" i="50"/>
  <c r="AM13" i="50"/>
  <c r="AM14" i="50"/>
  <c r="AM15" i="50"/>
  <c r="AM16" i="50"/>
  <c r="Y16" i="50"/>
  <c r="X6" i="50"/>
  <c r="X7" i="50"/>
  <c r="X8" i="50"/>
  <c r="X9" i="50"/>
  <c r="X10" i="50"/>
  <c r="X11" i="50"/>
  <c r="X12" i="50"/>
  <c r="X13" i="50"/>
  <c r="X14" i="50"/>
  <c r="X15" i="50"/>
  <c r="X16" i="50"/>
  <c r="I16" i="50"/>
  <c r="H6" i="50"/>
  <c r="H7" i="50"/>
  <c r="H8" i="50"/>
  <c r="H9" i="50"/>
  <c r="H10" i="50"/>
  <c r="H11" i="50"/>
  <c r="H12" i="50"/>
  <c r="H13" i="50"/>
  <c r="H14" i="50"/>
  <c r="H15" i="50"/>
  <c r="H16" i="50"/>
  <c r="AO15" i="50"/>
  <c r="AP15" i="50"/>
  <c r="AR15" i="50"/>
  <c r="AQ15" i="50"/>
  <c r="AJ15" i="50"/>
  <c r="Z15" i="50"/>
  <c r="AA15" i="50"/>
  <c r="AC15" i="50"/>
  <c r="AB15" i="50"/>
  <c r="U15" i="50"/>
  <c r="J15" i="50"/>
  <c r="K15" i="50"/>
  <c r="M15" i="50"/>
  <c r="L15" i="50"/>
  <c r="E15" i="50"/>
  <c r="AO14" i="50"/>
  <c r="AP14" i="50"/>
  <c r="AR14" i="50"/>
  <c r="AQ14" i="50"/>
  <c r="AJ14" i="50"/>
  <c r="Z14" i="50"/>
  <c r="AA14" i="50"/>
  <c r="AC14" i="50"/>
  <c r="AB14" i="50"/>
  <c r="U14" i="50"/>
  <c r="J14" i="50"/>
  <c r="K14" i="50"/>
  <c r="M14" i="50"/>
  <c r="L14" i="50"/>
  <c r="E14" i="50"/>
  <c r="AO13" i="50"/>
  <c r="AP13" i="50"/>
  <c r="AR13" i="50"/>
  <c r="AQ13" i="50"/>
  <c r="AJ13" i="50"/>
  <c r="Z13" i="50"/>
  <c r="AA13" i="50"/>
  <c r="AC13" i="50"/>
  <c r="AB13" i="50"/>
  <c r="U13" i="50"/>
  <c r="J13" i="50"/>
  <c r="K13" i="50"/>
  <c r="M13" i="50"/>
  <c r="L13" i="50"/>
  <c r="E13" i="50"/>
  <c r="AO12" i="50"/>
  <c r="AP12" i="50"/>
  <c r="AR12" i="50"/>
  <c r="AQ12" i="50"/>
  <c r="AJ12" i="50"/>
  <c r="Z12" i="50"/>
  <c r="AA12" i="50"/>
  <c r="AC12" i="50"/>
  <c r="AB12" i="50"/>
  <c r="U12" i="50"/>
  <c r="J12" i="50"/>
  <c r="K12" i="50"/>
  <c r="M12" i="50"/>
  <c r="L12" i="50"/>
  <c r="E12" i="50"/>
  <c r="AO11" i="50"/>
  <c r="AP11" i="50"/>
  <c r="AR11" i="50"/>
  <c r="AQ11" i="50"/>
  <c r="AJ11" i="50"/>
  <c r="Z11" i="50"/>
  <c r="AA11" i="50"/>
  <c r="AC11" i="50"/>
  <c r="AB11" i="50"/>
  <c r="U11" i="50"/>
  <c r="J11" i="50"/>
  <c r="K11" i="50"/>
  <c r="M11" i="50"/>
  <c r="L11" i="50"/>
  <c r="E11" i="50"/>
  <c r="AO10" i="50"/>
  <c r="AP10" i="50"/>
  <c r="AR10" i="50"/>
  <c r="AQ10" i="50"/>
  <c r="AJ10" i="50"/>
  <c r="Z10" i="50"/>
  <c r="AA10" i="50"/>
  <c r="AC10" i="50"/>
  <c r="AB10" i="50"/>
  <c r="U10" i="50"/>
  <c r="J10" i="50"/>
  <c r="K10" i="50"/>
  <c r="M10" i="50"/>
  <c r="L10" i="50"/>
  <c r="E10" i="50"/>
  <c r="AO9" i="50"/>
  <c r="AP9" i="50"/>
  <c r="AR9" i="50"/>
  <c r="AQ9" i="50"/>
  <c r="AJ9" i="50"/>
  <c r="Z9" i="50"/>
  <c r="AA9" i="50"/>
  <c r="AC9" i="50"/>
  <c r="AB9" i="50"/>
  <c r="U9" i="50"/>
  <c r="J9" i="50"/>
  <c r="K9" i="50"/>
  <c r="M9" i="50"/>
  <c r="L9" i="50"/>
  <c r="E9" i="50"/>
  <c r="AO8" i="50"/>
  <c r="AP8" i="50"/>
  <c r="AR8" i="50"/>
  <c r="AQ8" i="50"/>
  <c r="AJ8" i="50"/>
  <c r="Z8" i="50"/>
  <c r="AA8" i="50"/>
  <c r="AC8" i="50"/>
  <c r="AB8" i="50"/>
  <c r="U8" i="50"/>
  <c r="J8" i="50"/>
  <c r="K8" i="50"/>
  <c r="M8" i="50"/>
  <c r="L8" i="50"/>
  <c r="E8" i="50"/>
  <c r="AO7" i="50"/>
  <c r="AP7" i="50"/>
  <c r="AR7" i="50"/>
  <c r="AQ7" i="50"/>
  <c r="AJ7" i="50"/>
  <c r="Z7" i="50"/>
  <c r="AA7" i="50"/>
  <c r="AC7" i="50"/>
  <c r="AB7" i="50"/>
  <c r="U7" i="50"/>
  <c r="J7" i="50"/>
  <c r="K7" i="50"/>
  <c r="M7" i="50"/>
  <c r="L7" i="50"/>
  <c r="E7" i="50"/>
  <c r="AO6" i="50"/>
  <c r="AP6" i="50"/>
  <c r="AR6" i="50"/>
  <c r="AQ6" i="50"/>
  <c r="AJ6" i="50"/>
  <c r="Z6" i="50"/>
  <c r="AA6" i="50"/>
  <c r="AC6" i="50"/>
  <c r="AB6" i="50"/>
  <c r="U6" i="50"/>
  <c r="J6" i="50"/>
  <c r="K6" i="50"/>
  <c r="M6" i="50"/>
  <c r="L6" i="50"/>
  <c r="E6" i="50"/>
  <c r="E51" i="55"/>
  <c r="E52" i="55"/>
  <c r="E53" i="55"/>
  <c r="E54" i="55"/>
  <c r="E55" i="55"/>
  <c r="E56" i="55"/>
  <c r="E57" i="55"/>
  <c r="E58" i="55"/>
  <c r="E59" i="55"/>
  <c r="E60" i="55"/>
  <c r="AM68" i="55"/>
  <c r="AM69" i="55"/>
  <c r="AM70" i="55"/>
  <c r="AM71" i="55"/>
  <c r="AM72" i="55"/>
  <c r="AM73" i="55"/>
  <c r="AM74" i="55"/>
  <c r="AM75" i="55"/>
  <c r="AM76" i="55"/>
  <c r="AM77" i="55"/>
  <c r="AM78" i="55"/>
  <c r="AO77" i="55"/>
  <c r="AP77" i="55"/>
  <c r="AR77" i="55"/>
  <c r="AO76" i="55"/>
  <c r="AP76" i="55"/>
  <c r="AR76" i="55"/>
  <c r="AO75" i="55"/>
  <c r="AP75" i="55"/>
  <c r="AR75" i="55"/>
  <c r="AO74" i="55"/>
  <c r="AP74" i="55"/>
  <c r="AR74" i="55"/>
  <c r="AO73" i="55"/>
  <c r="AP73" i="55"/>
  <c r="AR73" i="55"/>
  <c r="AO72" i="55"/>
  <c r="AP72" i="55"/>
  <c r="AR72" i="55"/>
  <c r="AO71" i="55"/>
  <c r="AP71" i="55"/>
  <c r="AR71" i="55"/>
  <c r="AO70" i="55"/>
  <c r="AP70" i="55"/>
  <c r="AR70" i="55"/>
  <c r="AO69" i="55"/>
  <c r="AP69" i="55"/>
  <c r="AR69" i="55"/>
  <c r="AO68" i="55"/>
  <c r="AP68" i="55"/>
  <c r="AR68" i="55"/>
  <c r="AQ77" i="55"/>
  <c r="AQ76" i="55"/>
  <c r="AQ75" i="55"/>
  <c r="AQ74" i="55"/>
  <c r="AQ73" i="55"/>
  <c r="AQ72" i="55"/>
  <c r="AQ71" i="55"/>
  <c r="AQ70" i="55"/>
  <c r="AQ69" i="55"/>
  <c r="AQ68" i="55"/>
  <c r="AN78" i="55"/>
  <c r="AM51" i="55"/>
  <c r="AM52" i="55"/>
  <c r="AM53" i="55"/>
  <c r="AM54" i="55"/>
  <c r="AM55" i="55"/>
  <c r="AM56" i="55"/>
  <c r="AM57" i="55"/>
  <c r="AM58" i="55"/>
  <c r="AM59" i="55"/>
  <c r="AM60" i="55"/>
  <c r="AM61" i="55"/>
  <c r="AO60" i="55"/>
  <c r="AP60" i="55"/>
  <c r="AR60" i="55"/>
  <c r="AO59" i="55"/>
  <c r="AP59" i="55"/>
  <c r="AR59" i="55"/>
  <c r="AO58" i="55"/>
  <c r="AP58" i="55"/>
  <c r="AR58" i="55"/>
  <c r="AO57" i="55"/>
  <c r="AP57" i="55"/>
  <c r="AR57" i="55"/>
  <c r="AO56" i="55"/>
  <c r="AP56" i="55"/>
  <c r="AR56" i="55"/>
  <c r="AO55" i="55"/>
  <c r="AP55" i="55"/>
  <c r="AR55" i="55"/>
  <c r="AO54" i="55"/>
  <c r="AP54" i="55"/>
  <c r="AR54" i="55"/>
  <c r="AO53" i="55"/>
  <c r="AP53" i="55"/>
  <c r="AR53" i="55"/>
  <c r="AO52" i="55"/>
  <c r="AP52" i="55"/>
  <c r="AR52" i="55"/>
  <c r="AO51" i="55"/>
  <c r="AP51" i="55"/>
  <c r="AR51" i="55"/>
  <c r="AQ60" i="55"/>
  <c r="AQ59" i="55"/>
  <c r="AQ58" i="55"/>
  <c r="AQ57" i="55"/>
  <c r="AQ56" i="55"/>
  <c r="AQ55" i="55"/>
  <c r="AQ54" i="55"/>
  <c r="AQ53" i="55"/>
  <c r="AQ52" i="55"/>
  <c r="AQ51" i="55"/>
  <c r="AJ38" i="55"/>
  <c r="AJ52" i="55"/>
  <c r="AJ39" i="55"/>
  <c r="AJ53" i="55"/>
  <c r="AJ40" i="55"/>
  <c r="AJ54" i="55"/>
  <c r="AJ41" i="55"/>
  <c r="AJ55" i="55"/>
  <c r="AJ42" i="55"/>
  <c r="AJ56" i="55"/>
  <c r="AJ43" i="55"/>
  <c r="AJ57" i="55"/>
  <c r="AJ44" i="55"/>
  <c r="AJ58" i="55"/>
  <c r="AJ45" i="55"/>
  <c r="AJ59" i="55"/>
  <c r="AJ46" i="55"/>
  <c r="AJ60" i="55"/>
  <c r="AJ37" i="55"/>
  <c r="AJ51" i="55"/>
  <c r="AM21" i="55"/>
  <c r="AM22" i="55"/>
  <c r="AM23" i="55"/>
  <c r="AM24" i="55"/>
  <c r="AM25" i="55"/>
  <c r="AM26" i="55"/>
  <c r="AM27" i="55"/>
  <c r="AM28" i="55"/>
  <c r="AM29" i="55"/>
  <c r="AM30" i="55"/>
  <c r="AM31" i="55"/>
  <c r="AO22" i="55"/>
  <c r="AO23" i="55"/>
  <c r="AO24" i="55"/>
  <c r="AO25" i="55"/>
  <c r="AO26" i="55"/>
  <c r="AO27" i="55"/>
  <c r="AO28" i="55"/>
  <c r="AO29" i="55"/>
  <c r="AO30" i="55"/>
  <c r="AO21" i="55"/>
  <c r="X68" i="55"/>
  <c r="X69" i="55"/>
  <c r="X70" i="55"/>
  <c r="X71" i="55"/>
  <c r="X72" i="55"/>
  <c r="X73" i="55"/>
  <c r="X74" i="55"/>
  <c r="X75" i="55"/>
  <c r="X76" i="55"/>
  <c r="X77" i="55"/>
  <c r="X78" i="55"/>
  <c r="Z77" i="55"/>
  <c r="AA77" i="55"/>
  <c r="AC77" i="55"/>
  <c r="Z76" i="55"/>
  <c r="AA76" i="55"/>
  <c r="AC76" i="55"/>
  <c r="Z75" i="55"/>
  <c r="AA75" i="55"/>
  <c r="AC75" i="55"/>
  <c r="Z74" i="55"/>
  <c r="AA74" i="55"/>
  <c r="AC74" i="55"/>
  <c r="Z73" i="55"/>
  <c r="AA73" i="55"/>
  <c r="AC73" i="55"/>
  <c r="Z72" i="55"/>
  <c r="AA72" i="55"/>
  <c r="AC72" i="55"/>
  <c r="Z71" i="55"/>
  <c r="AA71" i="55"/>
  <c r="AC71" i="55"/>
  <c r="Z70" i="55"/>
  <c r="AA70" i="55"/>
  <c r="AC70" i="55"/>
  <c r="Z69" i="55"/>
  <c r="AA69" i="55"/>
  <c r="AC69" i="55"/>
  <c r="Z68" i="55"/>
  <c r="AA68" i="55"/>
  <c r="AC68" i="55"/>
  <c r="AB77" i="55"/>
  <c r="AB76" i="55"/>
  <c r="AB75" i="55"/>
  <c r="AB74" i="55"/>
  <c r="AB73" i="55"/>
  <c r="AB72" i="55"/>
  <c r="AB71" i="55"/>
  <c r="AB70" i="55"/>
  <c r="AB69" i="55"/>
  <c r="AB68" i="55"/>
  <c r="X51" i="55"/>
  <c r="X52" i="55"/>
  <c r="X53" i="55"/>
  <c r="X54" i="55"/>
  <c r="X55" i="55"/>
  <c r="X56" i="55"/>
  <c r="X57" i="55"/>
  <c r="X58" i="55"/>
  <c r="X59" i="55"/>
  <c r="X60" i="55"/>
  <c r="X61" i="55"/>
  <c r="Z60" i="55"/>
  <c r="AA60" i="55"/>
  <c r="AC60" i="55"/>
  <c r="Z59" i="55"/>
  <c r="AA59" i="55"/>
  <c r="AC59" i="55"/>
  <c r="Z58" i="55"/>
  <c r="AA58" i="55"/>
  <c r="AC58" i="55"/>
  <c r="Z57" i="55"/>
  <c r="AA57" i="55"/>
  <c r="AC57" i="55"/>
  <c r="Z56" i="55"/>
  <c r="AA56" i="55"/>
  <c r="AC56" i="55"/>
  <c r="Z55" i="55"/>
  <c r="AA55" i="55"/>
  <c r="AC55" i="55"/>
  <c r="Z54" i="55"/>
  <c r="AA54" i="55"/>
  <c r="AC54" i="55"/>
  <c r="Z53" i="55"/>
  <c r="AA53" i="55"/>
  <c r="AC53" i="55"/>
  <c r="Z52" i="55"/>
  <c r="AA52" i="55"/>
  <c r="AC52" i="55"/>
  <c r="Z51" i="55"/>
  <c r="AA51" i="55"/>
  <c r="AC51" i="55"/>
  <c r="AB60" i="55"/>
  <c r="AB59" i="55"/>
  <c r="AB58" i="55"/>
  <c r="AB57" i="55"/>
  <c r="AB56" i="55"/>
  <c r="AB55" i="55"/>
  <c r="AB54" i="55"/>
  <c r="AB53" i="55"/>
  <c r="AB52" i="55"/>
  <c r="AB51" i="55"/>
  <c r="U38" i="55"/>
  <c r="U52" i="55"/>
  <c r="U39" i="55"/>
  <c r="U53" i="55"/>
  <c r="U40" i="55"/>
  <c r="U54" i="55"/>
  <c r="U41" i="55"/>
  <c r="U55" i="55"/>
  <c r="U42" i="55"/>
  <c r="U56" i="55"/>
  <c r="U43" i="55"/>
  <c r="U57" i="55"/>
  <c r="U44" i="55"/>
  <c r="U58" i="55"/>
  <c r="U45" i="55"/>
  <c r="U59" i="55"/>
  <c r="U46" i="55"/>
  <c r="U60" i="55"/>
  <c r="U37" i="55"/>
  <c r="U51" i="55"/>
  <c r="X37" i="55"/>
  <c r="X38" i="55"/>
  <c r="X39" i="55"/>
  <c r="X40" i="55"/>
  <c r="X41" i="55"/>
  <c r="X42" i="55"/>
  <c r="X43" i="55"/>
  <c r="X44" i="55"/>
  <c r="X45" i="55"/>
  <c r="X46" i="55"/>
  <c r="X47" i="55"/>
  <c r="Z37" i="55"/>
  <c r="X21" i="55"/>
  <c r="X22" i="55"/>
  <c r="X23" i="55"/>
  <c r="X24" i="55"/>
  <c r="X25" i="55"/>
  <c r="X26" i="55"/>
  <c r="X27" i="55"/>
  <c r="X28" i="55"/>
  <c r="X29" i="55"/>
  <c r="X30" i="55"/>
  <c r="X31" i="55"/>
  <c r="Z22" i="55"/>
  <c r="Z23" i="55"/>
  <c r="Z24" i="55"/>
  <c r="Z25" i="55"/>
  <c r="Z26" i="55"/>
  <c r="Z27" i="55"/>
  <c r="Z28" i="55"/>
  <c r="Z29" i="55"/>
  <c r="Z30" i="55"/>
  <c r="Z21" i="55"/>
  <c r="H37" i="55"/>
  <c r="H38" i="55"/>
  <c r="H39" i="55"/>
  <c r="H40" i="55"/>
  <c r="H41" i="55"/>
  <c r="H42" i="55"/>
  <c r="H43" i="55"/>
  <c r="H44" i="55"/>
  <c r="H45" i="55"/>
  <c r="H46" i="55"/>
  <c r="H47" i="55"/>
  <c r="J46" i="55"/>
  <c r="K46" i="55"/>
  <c r="L46" i="55"/>
  <c r="J45" i="55"/>
  <c r="K45" i="55"/>
  <c r="L45" i="55"/>
  <c r="J44" i="55"/>
  <c r="K44" i="55"/>
  <c r="L44" i="55"/>
  <c r="J43" i="55"/>
  <c r="K43" i="55"/>
  <c r="L43" i="55"/>
  <c r="J42" i="55"/>
  <c r="K42" i="55"/>
  <c r="L42" i="55"/>
  <c r="J41" i="55"/>
  <c r="K41" i="55"/>
  <c r="L41" i="55"/>
  <c r="J40" i="55"/>
  <c r="K40" i="55"/>
  <c r="L40" i="55"/>
  <c r="J39" i="55"/>
  <c r="K39" i="55"/>
  <c r="L39" i="55"/>
  <c r="J38" i="55"/>
  <c r="K38" i="55"/>
  <c r="L38" i="55"/>
  <c r="J37" i="55"/>
  <c r="K37" i="55"/>
  <c r="L37" i="55"/>
  <c r="H68" i="55"/>
  <c r="H69" i="55"/>
  <c r="H70" i="55"/>
  <c r="H71" i="55"/>
  <c r="H72" i="55"/>
  <c r="H73" i="55"/>
  <c r="H74" i="55"/>
  <c r="H75" i="55"/>
  <c r="H76" i="55"/>
  <c r="H77" i="55"/>
  <c r="H78" i="55"/>
  <c r="J77" i="55"/>
  <c r="K77" i="55"/>
  <c r="L77" i="55"/>
  <c r="J76" i="55"/>
  <c r="K76" i="55"/>
  <c r="L76" i="55"/>
  <c r="J75" i="55"/>
  <c r="K75" i="55"/>
  <c r="L75" i="55"/>
  <c r="J74" i="55"/>
  <c r="K74" i="55"/>
  <c r="L74" i="55"/>
  <c r="J73" i="55"/>
  <c r="K73" i="55"/>
  <c r="L73" i="55"/>
  <c r="J72" i="55"/>
  <c r="K72" i="55"/>
  <c r="L72" i="55"/>
  <c r="J71" i="55"/>
  <c r="K71" i="55"/>
  <c r="L71" i="55"/>
  <c r="J70" i="55"/>
  <c r="K70" i="55"/>
  <c r="L70" i="55"/>
  <c r="J69" i="55"/>
  <c r="K69" i="55"/>
  <c r="L69" i="55"/>
  <c r="J68" i="55"/>
  <c r="K68" i="55"/>
  <c r="L68" i="55"/>
  <c r="H51" i="55"/>
  <c r="H52" i="55"/>
  <c r="H53" i="55"/>
  <c r="H54" i="55"/>
  <c r="H55" i="55"/>
  <c r="H56" i="55"/>
  <c r="H57" i="55"/>
  <c r="H58" i="55"/>
  <c r="H59" i="55"/>
  <c r="H60" i="55"/>
  <c r="H61" i="55"/>
  <c r="J60" i="55"/>
  <c r="K60" i="55"/>
  <c r="L60" i="55"/>
  <c r="J59" i="55"/>
  <c r="K59" i="55"/>
  <c r="L59" i="55"/>
  <c r="J58" i="55"/>
  <c r="K58" i="55"/>
  <c r="L58" i="55"/>
  <c r="J57" i="55"/>
  <c r="K57" i="55"/>
  <c r="L57" i="55"/>
  <c r="J56" i="55"/>
  <c r="K56" i="55"/>
  <c r="L56" i="55"/>
  <c r="J55" i="55"/>
  <c r="K55" i="55"/>
  <c r="L55" i="55"/>
  <c r="J54" i="55"/>
  <c r="K54" i="55"/>
  <c r="L54" i="55"/>
  <c r="J53" i="55"/>
  <c r="K53" i="55"/>
  <c r="L53" i="55"/>
  <c r="J52" i="55"/>
  <c r="K52" i="55"/>
  <c r="L52" i="55"/>
  <c r="J51" i="55"/>
  <c r="K51" i="55"/>
  <c r="L51" i="55"/>
  <c r="H21" i="55"/>
  <c r="H22" i="55"/>
  <c r="H23" i="55"/>
  <c r="H24" i="55"/>
  <c r="H25" i="55"/>
  <c r="H26" i="55"/>
  <c r="H27" i="55"/>
  <c r="H28" i="55"/>
  <c r="H29" i="55"/>
  <c r="H30" i="55"/>
  <c r="H31" i="55"/>
  <c r="J30" i="55"/>
  <c r="K30" i="55"/>
  <c r="J29" i="55"/>
  <c r="K29" i="55"/>
  <c r="J28" i="55"/>
  <c r="K28" i="55"/>
  <c r="J27" i="55"/>
  <c r="K27" i="55"/>
  <c r="J26" i="55"/>
  <c r="K26" i="55"/>
  <c r="J25" i="55"/>
  <c r="K25" i="55"/>
  <c r="J24" i="55"/>
  <c r="K24" i="55"/>
  <c r="J23" i="55"/>
  <c r="K23" i="55"/>
  <c r="J22" i="55"/>
  <c r="K22" i="55"/>
  <c r="J21" i="55"/>
  <c r="K21" i="55"/>
  <c r="M77" i="55"/>
  <c r="M76" i="55"/>
  <c r="M75" i="55"/>
  <c r="M74" i="55"/>
  <c r="M73" i="55"/>
  <c r="M72" i="55"/>
  <c r="M71" i="55"/>
  <c r="M70" i="55"/>
  <c r="M69" i="55"/>
  <c r="M68" i="55"/>
  <c r="M60" i="55"/>
  <c r="M59" i="55"/>
  <c r="M58" i="55"/>
  <c r="M57" i="55"/>
  <c r="M56" i="55"/>
  <c r="M55" i="55"/>
  <c r="M54" i="55"/>
  <c r="M53" i="55"/>
  <c r="M52" i="55"/>
  <c r="M51" i="55"/>
  <c r="I78" i="55"/>
  <c r="H6" i="55"/>
  <c r="H7" i="55"/>
  <c r="H8" i="55"/>
  <c r="H9" i="55"/>
  <c r="H10" i="55"/>
  <c r="H11" i="55"/>
  <c r="H12" i="55"/>
  <c r="H13" i="55"/>
  <c r="H14" i="55"/>
  <c r="H15" i="55"/>
  <c r="H16" i="55"/>
  <c r="J6" i="55"/>
  <c r="AN61" i="55"/>
  <c r="Y61" i="55"/>
  <c r="I61" i="55"/>
  <c r="AN31" i="55"/>
  <c r="Y31" i="55"/>
  <c r="I31" i="55"/>
  <c r="AN47" i="55"/>
  <c r="AM37" i="55"/>
  <c r="AM38" i="55"/>
  <c r="AM39" i="55"/>
  <c r="AM40" i="55"/>
  <c r="AM41" i="55"/>
  <c r="AM42" i="55"/>
  <c r="AM43" i="55"/>
  <c r="AM44" i="55"/>
  <c r="AM45" i="55"/>
  <c r="AM46" i="55"/>
  <c r="AM47" i="55"/>
  <c r="Y47" i="55"/>
  <c r="I47" i="55"/>
  <c r="AO46" i="55"/>
  <c r="AP46" i="55"/>
  <c r="AR46" i="55"/>
  <c r="AQ46" i="55"/>
  <c r="Z46" i="55"/>
  <c r="AA46" i="55"/>
  <c r="AC46" i="55"/>
  <c r="AB46" i="55"/>
  <c r="M46" i="55"/>
  <c r="E46" i="55"/>
  <c r="AO45" i="55"/>
  <c r="AP45" i="55"/>
  <c r="AR45" i="55"/>
  <c r="AQ45" i="55"/>
  <c r="Z45" i="55"/>
  <c r="AA45" i="55"/>
  <c r="AC45" i="55"/>
  <c r="AB45" i="55"/>
  <c r="M45" i="55"/>
  <c r="E45" i="55"/>
  <c r="AO44" i="55"/>
  <c r="AP44" i="55"/>
  <c r="AR44" i="55"/>
  <c r="AQ44" i="55"/>
  <c r="Z44" i="55"/>
  <c r="AA44" i="55"/>
  <c r="AC44" i="55"/>
  <c r="AB44" i="55"/>
  <c r="M44" i="55"/>
  <c r="E44" i="55"/>
  <c r="AO43" i="55"/>
  <c r="AP43" i="55"/>
  <c r="AR43" i="55"/>
  <c r="AQ43" i="55"/>
  <c r="Z43" i="55"/>
  <c r="AA43" i="55"/>
  <c r="AC43" i="55"/>
  <c r="AB43" i="55"/>
  <c r="M43" i="55"/>
  <c r="E43" i="55"/>
  <c r="AO42" i="55"/>
  <c r="AP42" i="55"/>
  <c r="AR42" i="55"/>
  <c r="AQ42" i="55"/>
  <c r="Z42" i="55"/>
  <c r="AA42" i="55"/>
  <c r="AC42" i="55"/>
  <c r="AB42" i="55"/>
  <c r="M42" i="55"/>
  <c r="E42" i="55"/>
  <c r="AO41" i="55"/>
  <c r="AP41" i="55"/>
  <c r="AR41" i="55"/>
  <c r="AQ41" i="55"/>
  <c r="Z41" i="55"/>
  <c r="AA41" i="55"/>
  <c r="AC41" i="55"/>
  <c r="AB41" i="55"/>
  <c r="M41" i="55"/>
  <c r="E41" i="55"/>
  <c r="AO40" i="55"/>
  <c r="AP40" i="55"/>
  <c r="AR40" i="55"/>
  <c r="AQ40" i="55"/>
  <c r="Z40" i="55"/>
  <c r="AA40" i="55"/>
  <c r="AC40" i="55"/>
  <c r="AB40" i="55"/>
  <c r="M40" i="55"/>
  <c r="E40" i="55"/>
  <c r="AO39" i="55"/>
  <c r="AP39" i="55"/>
  <c r="AR39" i="55"/>
  <c r="AQ39" i="55"/>
  <c r="Z39" i="55"/>
  <c r="AA39" i="55"/>
  <c r="AC39" i="55"/>
  <c r="AB39" i="55"/>
  <c r="M39" i="55"/>
  <c r="E39" i="55"/>
  <c r="AO38" i="55"/>
  <c r="AP38" i="55"/>
  <c r="AR38" i="55"/>
  <c r="AQ38" i="55"/>
  <c r="Z38" i="55"/>
  <c r="AA38" i="55"/>
  <c r="AC38" i="55"/>
  <c r="AB38" i="55"/>
  <c r="M38" i="55"/>
  <c r="E38" i="55"/>
  <c r="AO37" i="55"/>
  <c r="AP37" i="55"/>
  <c r="AR37" i="55"/>
  <c r="AQ37" i="55"/>
  <c r="AA37" i="55"/>
  <c r="AC37" i="55"/>
  <c r="AB37" i="55"/>
  <c r="M37" i="55"/>
  <c r="E37" i="55"/>
  <c r="AP30" i="55"/>
  <c r="AR30" i="55"/>
  <c r="AQ30" i="55"/>
  <c r="AJ30" i="55"/>
  <c r="AA30" i="55"/>
  <c r="AC30" i="55"/>
  <c r="AB30" i="55"/>
  <c r="U30" i="55"/>
  <c r="M30" i="55"/>
  <c r="L30" i="55"/>
  <c r="E30" i="55"/>
  <c r="AP29" i="55"/>
  <c r="AR29" i="55"/>
  <c r="AQ29" i="55"/>
  <c r="AJ29" i="55"/>
  <c r="AA29" i="55"/>
  <c r="AC29" i="55"/>
  <c r="AB29" i="55"/>
  <c r="U29" i="55"/>
  <c r="M29" i="55"/>
  <c r="L29" i="55"/>
  <c r="E29" i="55"/>
  <c r="AP28" i="55"/>
  <c r="AR28" i="55"/>
  <c r="AQ28" i="55"/>
  <c r="AJ28" i="55"/>
  <c r="AA28" i="55"/>
  <c r="AC28" i="55"/>
  <c r="AB28" i="55"/>
  <c r="U28" i="55"/>
  <c r="M28" i="55"/>
  <c r="L28" i="55"/>
  <c r="E28" i="55"/>
  <c r="AP27" i="55"/>
  <c r="AR27" i="55"/>
  <c r="AQ27" i="55"/>
  <c r="AJ27" i="55"/>
  <c r="AA27" i="55"/>
  <c r="AC27" i="55"/>
  <c r="AB27" i="55"/>
  <c r="U27" i="55"/>
  <c r="M27" i="55"/>
  <c r="L27" i="55"/>
  <c r="E27" i="55"/>
  <c r="AP26" i="55"/>
  <c r="AR26" i="55"/>
  <c r="AQ26" i="55"/>
  <c r="AJ26" i="55"/>
  <c r="AA26" i="55"/>
  <c r="AC26" i="55"/>
  <c r="AB26" i="55"/>
  <c r="U26" i="55"/>
  <c r="M26" i="55"/>
  <c r="L26" i="55"/>
  <c r="E26" i="55"/>
  <c r="AP25" i="55"/>
  <c r="AR25" i="55"/>
  <c r="AQ25" i="55"/>
  <c r="AJ25" i="55"/>
  <c r="AA25" i="55"/>
  <c r="AC25" i="55"/>
  <c r="AB25" i="55"/>
  <c r="U25" i="55"/>
  <c r="M25" i="55"/>
  <c r="L25" i="55"/>
  <c r="E25" i="55"/>
  <c r="AP24" i="55"/>
  <c r="AR24" i="55"/>
  <c r="AQ24" i="55"/>
  <c r="AJ24" i="55"/>
  <c r="AA24" i="55"/>
  <c r="AC24" i="55"/>
  <c r="AB24" i="55"/>
  <c r="U24" i="55"/>
  <c r="M24" i="55"/>
  <c r="L24" i="55"/>
  <c r="E24" i="55"/>
  <c r="AP23" i="55"/>
  <c r="AR23" i="55"/>
  <c r="AQ23" i="55"/>
  <c r="AJ23" i="55"/>
  <c r="AA23" i="55"/>
  <c r="AC23" i="55"/>
  <c r="AB23" i="55"/>
  <c r="U23" i="55"/>
  <c r="M23" i="55"/>
  <c r="L23" i="55"/>
  <c r="E23" i="55"/>
  <c r="AP22" i="55"/>
  <c r="AR22" i="55"/>
  <c r="AQ22" i="55"/>
  <c r="AJ22" i="55"/>
  <c r="AA22" i="55"/>
  <c r="AC22" i="55"/>
  <c r="AB22" i="55"/>
  <c r="U22" i="55"/>
  <c r="M22" i="55"/>
  <c r="L22" i="55"/>
  <c r="E22" i="55"/>
  <c r="AP21" i="55"/>
  <c r="AR21" i="55"/>
  <c r="AQ21" i="55"/>
  <c r="AJ21" i="55"/>
  <c r="AA21" i="55"/>
  <c r="AC21" i="55"/>
  <c r="AB21" i="55"/>
  <c r="U21" i="55"/>
  <c r="M21" i="55"/>
  <c r="L21" i="55"/>
  <c r="E21" i="55"/>
  <c r="AN16" i="55"/>
  <c r="AM6" i="55"/>
  <c r="AM7" i="55"/>
  <c r="AM8" i="55"/>
  <c r="AM9" i="55"/>
  <c r="AM10" i="55"/>
  <c r="AM11" i="55"/>
  <c r="AM12" i="55"/>
  <c r="AM13" i="55"/>
  <c r="AM14" i="55"/>
  <c r="AM15" i="55"/>
  <c r="AM16" i="55"/>
  <c r="Y16" i="55"/>
  <c r="X6" i="55"/>
  <c r="X7" i="55"/>
  <c r="X8" i="55"/>
  <c r="X9" i="55"/>
  <c r="X10" i="55"/>
  <c r="X11" i="55"/>
  <c r="X12" i="55"/>
  <c r="X13" i="55"/>
  <c r="X14" i="55"/>
  <c r="X15" i="55"/>
  <c r="X16" i="55"/>
  <c r="I16" i="55"/>
  <c r="AO15" i="55"/>
  <c r="AP15" i="55"/>
  <c r="AR15" i="55"/>
  <c r="AQ15" i="55"/>
  <c r="AJ15" i="55"/>
  <c r="Z15" i="55"/>
  <c r="AA15" i="55"/>
  <c r="AC15" i="55"/>
  <c r="AB15" i="55"/>
  <c r="U15" i="55"/>
  <c r="J15" i="55"/>
  <c r="K15" i="55"/>
  <c r="M15" i="55"/>
  <c r="L15" i="55"/>
  <c r="E15" i="55"/>
  <c r="AO14" i="55"/>
  <c r="AP14" i="55"/>
  <c r="AR14" i="55"/>
  <c r="AQ14" i="55"/>
  <c r="AJ14" i="55"/>
  <c r="Z14" i="55"/>
  <c r="AA14" i="55"/>
  <c r="AC14" i="55"/>
  <c r="AB14" i="55"/>
  <c r="U14" i="55"/>
  <c r="J14" i="55"/>
  <c r="K14" i="55"/>
  <c r="M14" i="55"/>
  <c r="L14" i="55"/>
  <c r="E14" i="55"/>
  <c r="AO13" i="55"/>
  <c r="AP13" i="55"/>
  <c r="AR13" i="55"/>
  <c r="AQ13" i="55"/>
  <c r="AJ13" i="55"/>
  <c r="Z13" i="55"/>
  <c r="AA13" i="55"/>
  <c r="AC13" i="55"/>
  <c r="AB13" i="55"/>
  <c r="U13" i="55"/>
  <c r="J13" i="55"/>
  <c r="K13" i="55"/>
  <c r="M13" i="55"/>
  <c r="L13" i="55"/>
  <c r="E13" i="55"/>
  <c r="AO12" i="55"/>
  <c r="AP12" i="55"/>
  <c r="AR12" i="55"/>
  <c r="AQ12" i="55"/>
  <c r="AJ12" i="55"/>
  <c r="Z12" i="55"/>
  <c r="AA12" i="55"/>
  <c r="AC12" i="55"/>
  <c r="AB12" i="55"/>
  <c r="U12" i="55"/>
  <c r="J12" i="55"/>
  <c r="K12" i="55"/>
  <c r="M12" i="55"/>
  <c r="L12" i="55"/>
  <c r="E12" i="55"/>
  <c r="AO11" i="55"/>
  <c r="AP11" i="55"/>
  <c r="AR11" i="55"/>
  <c r="AQ11" i="55"/>
  <c r="AJ11" i="55"/>
  <c r="Z11" i="55"/>
  <c r="AA11" i="55"/>
  <c r="AC11" i="55"/>
  <c r="AB11" i="55"/>
  <c r="U11" i="55"/>
  <c r="J11" i="55"/>
  <c r="K11" i="55"/>
  <c r="M11" i="55"/>
  <c r="L11" i="55"/>
  <c r="E11" i="55"/>
  <c r="AO10" i="55"/>
  <c r="AP10" i="55"/>
  <c r="AR10" i="55"/>
  <c r="AQ10" i="55"/>
  <c r="AJ10" i="55"/>
  <c r="Z10" i="55"/>
  <c r="AA10" i="55"/>
  <c r="AC10" i="55"/>
  <c r="AB10" i="55"/>
  <c r="U10" i="55"/>
  <c r="J10" i="55"/>
  <c r="K10" i="55"/>
  <c r="M10" i="55"/>
  <c r="L10" i="55"/>
  <c r="E10" i="55"/>
  <c r="AO9" i="55"/>
  <c r="AP9" i="55"/>
  <c r="AR9" i="55"/>
  <c r="AQ9" i="55"/>
  <c r="AJ9" i="55"/>
  <c r="Z9" i="55"/>
  <c r="AA9" i="55"/>
  <c r="AC9" i="55"/>
  <c r="AB9" i="55"/>
  <c r="U9" i="55"/>
  <c r="J9" i="55"/>
  <c r="K9" i="55"/>
  <c r="M9" i="55"/>
  <c r="L9" i="55"/>
  <c r="E9" i="55"/>
  <c r="AO8" i="55"/>
  <c r="AP8" i="55"/>
  <c r="AR8" i="55"/>
  <c r="AQ8" i="55"/>
  <c r="AJ8" i="55"/>
  <c r="Z8" i="55"/>
  <c r="AA8" i="55"/>
  <c r="AC8" i="55"/>
  <c r="AB8" i="55"/>
  <c r="U8" i="55"/>
  <c r="J8" i="55"/>
  <c r="K8" i="55"/>
  <c r="M8" i="55"/>
  <c r="L8" i="55"/>
  <c r="E8" i="55"/>
  <c r="AO7" i="55"/>
  <c r="AP7" i="55"/>
  <c r="AR7" i="55"/>
  <c r="AQ7" i="55"/>
  <c r="AJ7" i="55"/>
  <c r="Z7" i="55"/>
  <c r="AA7" i="55"/>
  <c r="AC7" i="55"/>
  <c r="AB7" i="55"/>
  <c r="U7" i="55"/>
  <c r="J7" i="55"/>
  <c r="K7" i="55"/>
  <c r="M7" i="55"/>
  <c r="L7" i="55"/>
  <c r="E7" i="55"/>
  <c r="AO6" i="55"/>
  <c r="AP6" i="55"/>
  <c r="AR6" i="55"/>
  <c r="AQ6" i="55"/>
  <c r="AJ6" i="55"/>
  <c r="Z6" i="55"/>
  <c r="AA6" i="55"/>
  <c r="AC6" i="55"/>
  <c r="AB6" i="55"/>
  <c r="U6" i="55"/>
  <c r="K6" i="55"/>
  <c r="M6" i="55"/>
  <c r="L6" i="55"/>
  <c r="E6" i="55"/>
  <c r="AO14" i="54"/>
  <c r="AP14" i="54"/>
  <c r="AR14" i="54"/>
  <c r="AQ14" i="54"/>
  <c r="AM14" i="54"/>
  <c r="AJ14" i="54"/>
  <c r="Z14" i="54"/>
  <c r="AA14" i="54"/>
  <c r="AC14" i="54"/>
  <c r="AB14" i="54"/>
  <c r="X14" i="54"/>
  <c r="U14" i="54"/>
  <c r="J14" i="54"/>
  <c r="K14" i="54"/>
  <c r="M14" i="54"/>
  <c r="L14" i="54"/>
  <c r="H14" i="54"/>
  <c r="E14" i="54"/>
  <c r="AO13" i="54"/>
  <c r="AP13" i="54"/>
  <c r="AR13" i="54"/>
  <c r="AQ13" i="54"/>
  <c r="AM13" i="54"/>
  <c r="AJ13" i="54"/>
  <c r="Z13" i="54"/>
  <c r="AA13" i="54"/>
  <c r="AC13" i="54"/>
  <c r="AB13" i="54"/>
  <c r="X13" i="54"/>
  <c r="U13" i="54"/>
  <c r="J13" i="54"/>
  <c r="K13" i="54"/>
  <c r="M13" i="54"/>
  <c r="L13" i="54"/>
  <c r="H13" i="54"/>
  <c r="E13" i="54"/>
  <c r="AO12" i="54"/>
  <c r="AP12" i="54"/>
  <c r="AR12" i="54"/>
  <c r="AQ12" i="54"/>
  <c r="AM12" i="54"/>
  <c r="AJ12" i="54"/>
  <c r="Z12" i="54"/>
  <c r="AA12" i="54"/>
  <c r="AC12" i="54"/>
  <c r="AB12" i="54"/>
  <c r="X12" i="54"/>
  <c r="U12" i="54"/>
  <c r="J12" i="54"/>
  <c r="K12" i="54"/>
  <c r="M12" i="54"/>
  <c r="L12" i="54"/>
  <c r="H12" i="54"/>
  <c r="E12" i="54"/>
  <c r="AO11" i="54"/>
  <c r="AP11" i="54"/>
  <c r="AR11" i="54"/>
  <c r="AQ11" i="54"/>
  <c r="AM11" i="54"/>
  <c r="AJ11" i="54"/>
  <c r="Z11" i="54"/>
  <c r="AA11" i="54"/>
  <c r="AC11" i="54"/>
  <c r="AB11" i="54"/>
  <c r="X11" i="54"/>
  <c r="U11" i="54"/>
  <c r="J11" i="54"/>
  <c r="K11" i="54"/>
  <c r="M11" i="54"/>
  <c r="L11" i="54"/>
  <c r="H11" i="54"/>
  <c r="E11" i="54"/>
  <c r="AO10" i="54"/>
  <c r="AP10" i="54"/>
  <c r="AR10" i="54"/>
  <c r="AQ10" i="54"/>
  <c r="AM10" i="54"/>
  <c r="AJ10" i="54"/>
  <c r="Z10" i="54"/>
  <c r="AA10" i="54"/>
  <c r="AC10" i="54"/>
  <c r="AB10" i="54"/>
  <c r="X10" i="54"/>
  <c r="U10" i="54"/>
  <c r="J10" i="54"/>
  <c r="K10" i="54"/>
  <c r="M10" i="54"/>
  <c r="L10" i="54"/>
  <c r="H10" i="54"/>
  <c r="E10" i="54"/>
  <c r="AO9" i="54"/>
  <c r="AP9" i="54"/>
  <c r="AR9" i="54"/>
  <c r="AQ9" i="54"/>
  <c r="AM9" i="54"/>
  <c r="AJ9" i="54"/>
  <c r="Z9" i="54"/>
  <c r="AA9" i="54"/>
  <c r="AC9" i="54"/>
  <c r="AB9" i="54"/>
  <c r="X9" i="54"/>
  <c r="U9" i="54"/>
  <c r="J9" i="54"/>
  <c r="K9" i="54"/>
  <c r="M9" i="54"/>
  <c r="L9" i="54"/>
  <c r="H9" i="54"/>
  <c r="E9" i="54"/>
  <c r="AO8" i="54"/>
  <c r="AP8" i="54"/>
  <c r="AR8" i="54"/>
  <c r="AQ8" i="54"/>
  <c r="AM8" i="54"/>
  <c r="AJ8" i="54"/>
  <c r="Z8" i="54"/>
  <c r="AA8" i="54"/>
  <c r="AC8" i="54"/>
  <c r="AB8" i="54"/>
  <c r="X8" i="54"/>
  <c r="U8" i="54"/>
  <c r="J8" i="54"/>
  <c r="K8" i="54"/>
  <c r="M8" i="54"/>
  <c r="L8" i="54"/>
  <c r="H8" i="54"/>
  <c r="E8" i="54"/>
  <c r="AO7" i="54"/>
  <c r="AP7" i="54"/>
  <c r="AR7" i="54"/>
  <c r="AQ7" i="54"/>
  <c r="AM7" i="54"/>
  <c r="AJ7" i="54"/>
  <c r="Z7" i="54"/>
  <c r="AA7" i="54"/>
  <c r="AC7" i="54"/>
  <c r="AB7" i="54"/>
  <c r="X7" i="54"/>
  <c r="U7" i="54"/>
  <c r="J7" i="54"/>
  <c r="K7" i="54"/>
  <c r="M7" i="54"/>
  <c r="L7" i="54"/>
  <c r="H7" i="54"/>
  <c r="E7" i="54"/>
  <c r="AO6" i="54"/>
  <c r="AP6" i="54"/>
  <c r="AR6" i="54"/>
  <c r="AQ6" i="54"/>
  <c r="AM6" i="54"/>
  <c r="AJ6" i="54"/>
  <c r="Z6" i="54"/>
  <c r="AA6" i="54"/>
  <c r="AC6" i="54"/>
  <c r="AB6" i="54"/>
  <c r="X6" i="54"/>
  <c r="U6" i="54"/>
  <c r="J6" i="54"/>
  <c r="K6" i="54"/>
  <c r="M6" i="54"/>
  <c r="L6" i="54"/>
  <c r="H6" i="54"/>
  <c r="E6" i="54"/>
  <c r="AO5" i="54"/>
  <c r="AP5" i="54"/>
  <c r="AR5" i="54"/>
  <c r="AQ5" i="54"/>
  <c r="AM5" i="54"/>
  <c r="AJ5" i="54"/>
  <c r="Z5" i="54"/>
  <c r="AA5" i="54"/>
  <c r="AC5" i="54"/>
  <c r="AB5" i="54"/>
  <c r="X5" i="54"/>
  <c r="U5" i="54"/>
  <c r="J5" i="54"/>
  <c r="K5" i="54"/>
  <c r="M5" i="54"/>
  <c r="L5" i="54"/>
  <c r="H5" i="54"/>
  <c r="E5" i="54"/>
  <c r="AN62" i="53"/>
  <c r="AM62" i="53"/>
  <c r="Y62" i="53"/>
  <c r="X62" i="53"/>
  <c r="I62" i="53"/>
  <c r="H62" i="53"/>
  <c r="AN47" i="53"/>
  <c r="AM37" i="53"/>
  <c r="AM38" i="53"/>
  <c r="AM39" i="53"/>
  <c r="AM40" i="53"/>
  <c r="AM41" i="53"/>
  <c r="AM42" i="53"/>
  <c r="AM43" i="53"/>
  <c r="AM44" i="53"/>
  <c r="AM45" i="53"/>
  <c r="AM46" i="53"/>
  <c r="AM47" i="53"/>
  <c r="Y47" i="53"/>
  <c r="X37" i="53"/>
  <c r="X38" i="53"/>
  <c r="X39" i="53"/>
  <c r="X40" i="53"/>
  <c r="X41" i="53"/>
  <c r="X42" i="53"/>
  <c r="X43" i="53"/>
  <c r="X44" i="53"/>
  <c r="X45" i="53"/>
  <c r="X46" i="53"/>
  <c r="X47" i="53"/>
  <c r="I47" i="53"/>
  <c r="H37" i="53"/>
  <c r="H38" i="53"/>
  <c r="H39" i="53"/>
  <c r="H40" i="53"/>
  <c r="H41" i="53"/>
  <c r="H42" i="53"/>
  <c r="H43" i="53"/>
  <c r="H44" i="53"/>
  <c r="H45" i="53"/>
  <c r="H46" i="53"/>
  <c r="H47" i="53"/>
  <c r="AO46" i="53"/>
  <c r="AP46" i="53"/>
  <c r="AR46" i="53"/>
  <c r="AQ46" i="53"/>
  <c r="AJ46" i="53"/>
  <c r="Z46" i="53"/>
  <c r="AA46" i="53"/>
  <c r="AC46" i="53"/>
  <c r="AB46" i="53"/>
  <c r="U46" i="53"/>
  <c r="J46" i="53"/>
  <c r="K46" i="53"/>
  <c r="M46" i="53"/>
  <c r="L46" i="53"/>
  <c r="E46" i="53"/>
  <c r="AO45" i="53"/>
  <c r="AP45" i="53"/>
  <c r="AR45" i="53"/>
  <c r="AQ45" i="53"/>
  <c r="AJ45" i="53"/>
  <c r="Z45" i="53"/>
  <c r="AA45" i="53"/>
  <c r="AC45" i="53"/>
  <c r="AB45" i="53"/>
  <c r="U45" i="53"/>
  <c r="J45" i="53"/>
  <c r="K45" i="53"/>
  <c r="M45" i="53"/>
  <c r="L45" i="53"/>
  <c r="E45" i="53"/>
  <c r="AO44" i="53"/>
  <c r="AP44" i="53"/>
  <c r="AR44" i="53"/>
  <c r="AQ44" i="53"/>
  <c r="AJ44" i="53"/>
  <c r="Z44" i="53"/>
  <c r="AA44" i="53"/>
  <c r="AC44" i="53"/>
  <c r="AB44" i="53"/>
  <c r="U44" i="53"/>
  <c r="J44" i="53"/>
  <c r="K44" i="53"/>
  <c r="M44" i="53"/>
  <c r="L44" i="53"/>
  <c r="E44" i="53"/>
  <c r="AO43" i="53"/>
  <c r="AP43" i="53"/>
  <c r="AR43" i="53"/>
  <c r="AQ43" i="53"/>
  <c r="AJ43" i="53"/>
  <c r="Z43" i="53"/>
  <c r="AA43" i="53"/>
  <c r="AC43" i="53"/>
  <c r="AB43" i="53"/>
  <c r="U43" i="53"/>
  <c r="J43" i="53"/>
  <c r="K43" i="53"/>
  <c r="M43" i="53"/>
  <c r="L43" i="53"/>
  <c r="E43" i="53"/>
  <c r="AO42" i="53"/>
  <c r="AP42" i="53"/>
  <c r="AR42" i="53"/>
  <c r="AQ42" i="53"/>
  <c r="AJ42" i="53"/>
  <c r="Z42" i="53"/>
  <c r="AA42" i="53"/>
  <c r="AC42" i="53"/>
  <c r="AB42" i="53"/>
  <c r="U42" i="53"/>
  <c r="J42" i="53"/>
  <c r="K42" i="53"/>
  <c r="M42" i="53"/>
  <c r="L42" i="53"/>
  <c r="E42" i="53"/>
  <c r="AO41" i="53"/>
  <c r="AP41" i="53"/>
  <c r="AR41" i="53"/>
  <c r="AQ41" i="53"/>
  <c r="AJ41" i="53"/>
  <c r="Z41" i="53"/>
  <c r="AA41" i="53"/>
  <c r="AC41" i="53"/>
  <c r="AB41" i="53"/>
  <c r="U41" i="53"/>
  <c r="J41" i="53"/>
  <c r="K41" i="53"/>
  <c r="M41" i="53"/>
  <c r="L41" i="53"/>
  <c r="E41" i="53"/>
  <c r="AO40" i="53"/>
  <c r="AP40" i="53"/>
  <c r="AR40" i="53"/>
  <c r="AQ40" i="53"/>
  <c r="AJ40" i="53"/>
  <c r="Z40" i="53"/>
  <c r="AA40" i="53"/>
  <c r="AC40" i="53"/>
  <c r="AB40" i="53"/>
  <c r="U40" i="53"/>
  <c r="J40" i="53"/>
  <c r="K40" i="53"/>
  <c r="M40" i="53"/>
  <c r="L40" i="53"/>
  <c r="E40" i="53"/>
  <c r="AO39" i="53"/>
  <c r="AP39" i="53"/>
  <c r="AR39" i="53"/>
  <c r="AQ39" i="53"/>
  <c r="AJ39" i="53"/>
  <c r="Z39" i="53"/>
  <c r="AA39" i="53"/>
  <c r="AC39" i="53"/>
  <c r="AB39" i="53"/>
  <c r="U39" i="53"/>
  <c r="J39" i="53"/>
  <c r="K39" i="53"/>
  <c r="M39" i="53"/>
  <c r="L39" i="53"/>
  <c r="E39" i="53"/>
  <c r="AO38" i="53"/>
  <c r="AP38" i="53"/>
  <c r="AR38" i="53"/>
  <c r="AQ38" i="53"/>
  <c r="AJ38" i="53"/>
  <c r="Z38" i="53"/>
  <c r="AA38" i="53"/>
  <c r="AC38" i="53"/>
  <c r="AB38" i="53"/>
  <c r="U38" i="53"/>
  <c r="J38" i="53"/>
  <c r="K38" i="53"/>
  <c r="M38" i="53"/>
  <c r="L38" i="53"/>
  <c r="E38" i="53"/>
  <c r="AO37" i="53"/>
  <c r="AP37" i="53"/>
  <c r="AR37" i="53"/>
  <c r="AQ37" i="53"/>
  <c r="AJ37" i="53"/>
  <c r="Z37" i="53"/>
  <c r="AA37" i="53"/>
  <c r="AC37" i="53"/>
  <c r="AB37" i="53"/>
  <c r="U37" i="53"/>
  <c r="J37" i="53"/>
  <c r="K37" i="53"/>
  <c r="M37" i="53"/>
  <c r="L37" i="53"/>
  <c r="E37" i="53"/>
  <c r="AN33" i="53"/>
  <c r="AM21" i="53"/>
  <c r="AM22" i="53"/>
  <c r="AM23" i="53"/>
  <c r="AM24" i="53"/>
  <c r="AM25" i="53"/>
  <c r="AM26" i="53"/>
  <c r="AM27" i="53"/>
  <c r="AM28" i="53"/>
  <c r="AM29" i="53"/>
  <c r="AM30" i="53"/>
  <c r="AM33" i="53"/>
  <c r="Y33" i="53"/>
  <c r="X21" i="53"/>
  <c r="X22" i="53"/>
  <c r="X23" i="53"/>
  <c r="X24" i="53"/>
  <c r="X25" i="53"/>
  <c r="X26" i="53"/>
  <c r="X27" i="53"/>
  <c r="X28" i="53"/>
  <c r="X29" i="53"/>
  <c r="X30" i="53"/>
  <c r="X33" i="53"/>
  <c r="I33" i="53"/>
  <c r="H21" i="53"/>
  <c r="H22" i="53"/>
  <c r="H23" i="53"/>
  <c r="H24" i="53"/>
  <c r="H25" i="53"/>
  <c r="H26" i="53"/>
  <c r="H27" i="53"/>
  <c r="H28" i="53"/>
  <c r="H29" i="53"/>
  <c r="H30" i="53"/>
  <c r="H33" i="53"/>
  <c r="AO30" i="53"/>
  <c r="AP30" i="53"/>
  <c r="AR30" i="53"/>
  <c r="AQ30" i="53"/>
  <c r="AJ30" i="53"/>
  <c r="Z30" i="53"/>
  <c r="AA30" i="53"/>
  <c r="AC30" i="53"/>
  <c r="AB30" i="53"/>
  <c r="U30" i="53"/>
  <c r="J30" i="53"/>
  <c r="K30" i="53"/>
  <c r="M30" i="53"/>
  <c r="L30" i="53"/>
  <c r="E30" i="53"/>
  <c r="AO29" i="53"/>
  <c r="AP29" i="53"/>
  <c r="AR29" i="53"/>
  <c r="AQ29" i="53"/>
  <c r="AJ29" i="53"/>
  <c r="Z29" i="53"/>
  <c r="AA29" i="53"/>
  <c r="AC29" i="53"/>
  <c r="AB29" i="53"/>
  <c r="U29" i="53"/>
  <c r="J29" i="53"/>
  <c r="K29" i="53"/>
  <c r="M29" i="53"/>
  <c r="L29" i="53"/>
  <c r="E29" i="53"/>
  <c r="AO28" i="53"/>
  <c r="AP28" i="53"/>
  <c r="AR28" i="53"/>
  <c r="AQ28" i="53"/>
  <c r="AJ28" i="53"/>
  <c r="Z28" i="53"/>
  <c r="AA28" i="53"/>
  <c r="AC28" i="53"/>
  <c r="AB28" i="53"/>
  <c r="U28" i="53"/>
  <c r="J28" i="53"/>
  <c r="K28" i="53"/>
  <c r="M28" i="53"/>
  <c r="L28" i="53"/>
  <c r="E28" i="53"/>
  <c r="AO27" i="53"/>
  <c r="AP27" i="53"/>
  <c r="AR27" i="53"/>
  <c r="AQ27" i="53"/>
  <c r="AJ27" i="53"/>
  <c r="Z27" i="53"/>
  <c r="AA27" i="53"/>
  <c r="AC27" i="53"/>
  <c r="AB27" i="53"/>
  <c r="U27" i="53"/>
  <c r="J27" i="53"/>
  <c r="K27" i="53"/>
  <c r="M27" i="53"/>
  <c r="L27" i="53"/>
  <c r="E27" i="53"/>
  <c r="AO26" i="53"/>
  <c r="AP26" i="53"/>
  <c r="AR26" i="53"/>
  <c r="AQ26" i="53"/>
  <c r="AJ26" i="53"/>
  <c r="Z26" i="53"/>
  <c r="AA26" i="53"/>
  <c r="AC26" i="53"/>
  <c r="AB26" i="53"/>
  <c r="U26" i="53"/>
  <c r="J26" i="53"/>
  <c r="K26" i="53"/>
  <c r="M26" i="53"/>
  <c r="L26" i="53"/>
  <c r="E26" i="53"/>
  <c r="AO25" i="53"/>
  <c r="AP25" i="53"/>
  <c r="AR25" i="53"/>
  <c r="AQ25" i="53"/>
  <c r="AJ25" i="53"/>
  <c r="Z25" i="53"/>
  <c r="AA25" i="53"/>
  <c r="AC25" i="53"/>
  <c r="AB25" i="53"/>
  <c r="U25" i="53"/>
  <c r="J25" i="53"/>
  <c r="K25" i="53"/>
  <c r="M25" i="53"/>
  <c r="L25" i="53"/>
  <c r="E25" i="53"/>
  <c r="AO24" i="53"/>
  <c r="AP24" i="53"/>
  <c r="AR24" i="53"/>
  <c r="AQ24" i="53"/>
  <c r="AJ24" i="53"/>
  <c r="Z24" i="53"/>
  <c r="AA24" i="53"/>
  <c r="AC24" i="53"/>
  <c r="AB24" i="53"/>
  <c r="U24" i="53"/>
  <c r="J24" i="53"/>
  <c r="K24" i="53"/>
  <c r="M24" i="53"/>
  <c r="L24" i="53"/>
  <c r="E24" i="53"/>
  <c r="AO23" i="53"/>
  <c r="AP23" i="53"/>
  <c r="AR23" i="53"/>
  <c r="AQ23" i="53"/>
  <c r="AJ23" i="53"/>
  <c r="Z23" i="53"/>
  <c r="AA23" i="53"/>
  <c r="AC23" i="53"/>
  <c r="AB23" i="53"/>
  <c r="U23" i="53"/>
  <c r="J23" i="53"/>
  <c r="K23" i="53"/>
  <c r="M23" i="53"/>
  <c r="L23" i="53"/>
  <c r="E23" i="53"/>
  <c r="AO22" i="53"/>
  <c r="AP22" i="53"/>
  <c r="AR22" i="53"/>
  <c r="AQ22" i="53"/>
  <c r="AJ22" i="53"/>
  <c r="Z22" i="53"/>
  <c r="AA22" i="53"/>
  <c r="AC22" i="53"/>
  <c r="AB22" i="53"/>
  <c r="U22" i="53"/>
  <c r="J22" i="53"/>
  <c r="K22" i="53"/>
  <c r="M22" i="53"/>
  <c r="L22" i="53"/>
  <c r="E22" i="53"/>
  <c r="AO21" i="53"/>
  <c r="AP21" i="53"/>
  <c r="AR21" i="53"/>
  <c r="AQ21" i="53"/>
  <c r="AJ21" i="53"/>
  <c r="Z21" i="53"/>
  <c r="AA21" i="53"/>
  <c r="AC21" i="53"/>
  <c r="AB21" i="53"/>
  <c r="U21" i="53"/>
  <c r="J21" i="53"/>
  <c r="K21" i="53"/>
  <c r="M21" i="53"/>
  <c r="L21" i="53"/>
  <c r="E21" i="53"/>
  <c r="AN16" i="53"/>
  <c r="AM6" i="53"/>
  <c r="AM7" i="53"/>
  <c r="AM8" i="53"/>
  <c r="AM9" i="53"/>
  <c r="AM10" i="53"/>
  <c r="AM11" i="53"/>
  <c r="AM12" i="53"/>
  <c r="AM13" i="53"/>
  <c r="AM14" i="53"/>
  <c r="AM15" i="53"/>
  <c r="AM16" i="53"/>
  <c r="Y16" i="53"/>
  <c r="X6" i="53"/>
  <c r="X7" i="53"/>
  <c r="X8" i="53"/>
  <c r="X9" i="53"/>
  <c r="X10" i="53"/>
  <c r="X11" i="53"/>
  <c r="X12" i="53"/>
  <c r="X13" i="53"/>
  <c r="X14" i="53"/>
  <c r="X15" i="53"/>
  <c r="X16" i="53"/>
  <c r="I16" i="53"/>
  <c r="H6" i="53"/>
  <c r="H7" i="53"/>
  <c r="H8" i="53"/>
  <c r="H9" i="53"/>
  <c r="H10" i="53"/>
  <c r="H11" i="53"/>
  <c r="H12" i="53"/>
  <c r="H13" i="53"/>
  <c r="H14" i="53"/>
  <c r="H15" i="53"/>
  <c r="H16" i="53"/>
  <c r="AO15" i="53"/>
  <c r="AP15" i="53"/>
  <c r="AR15" i="53"/>
  <c r="AQ15" i="53"/>
  <c r="AJ15" i="53"/>
  <c r="Z15" i="53"/>
  <c r="AA15" i="53"/>
  <c r="AC15" i="53"/>
  <c r="AB15" i="53"/>
  <c r="U15" i="53"/>
  <c r="J15" i="53"/>
  <c r="K15" i="53"/>
  <c r="M15" i="53"/>
  <c r="L15" i="53"/>
  <c r="E15" i="53"/>
  <c r="AO14" i="53"/>
  <c r="AP14" i="53"/>
  <c r="AR14" i="53"/>
  <c r="AQ14" i="53"/>
  <c r="AJ14" i="53"/>
  <c r="Z14" i="53"/>
  <c r="AA14" i="53"/>
  <c r="AC14" i="53"/>
  <c r="AB14" i="53"/>
  <c r="U14" i="53"/>
  <c r="J14" i="53"/>
  <c r="K14" i="53"/>
  <c r="M14" i="53"/>
  <c r="L14" i="53"/>
  <c r="E14" i="53"/>
  <c r="AO13" i="53"/>
  <c r="AP13" i="53"/>
  <c r="AR13" i="53"/>
  <c r="AQ13" i="53"/>
  <c r="AJ13" i="53"/>
  <c r="Z13" i="53"/>
  <c r="AA13" i="53"/>
  <c r="AC13" i="53"/>
  <c r="AB13" i="53"/>
  <c r="U13" i="53"/>
  <c r="J13" i="53"/>
  <c r="K13" i="53"/>
  <c r="M13" i="53"/>
  <c r="L13" i="53"/>
  <c r="E13" i="53"/>
  <c r="AO12" i="53"/>
  <c r="AP12" i="53"/>
  <c r="AR12" i="53"/>
  <c r="AQ12" i="53"/>
  <c r="AJ12" i="53"/>
  <c r="Z12" i="53"/>
  <c r="AA12" i="53"/>
  <c r="AC12" i="53"/>
  <c r="AB12" i="53"/>
  <c r="U12" i="53"/>
  <c r="J12" i="53"/>
  <c r="K12" i="53"/>
  <c r="M12" i="53"/>
  <c r="L12" i="53"/>
  <c r="E12" i="53"/>
  <c r="AO11" i="53"/>
  <c r="AP11" i="53"/>
  <c r="AR11" i="53"/>
  <c r="AQ11" i="53"/>
  <c r="AJ11" i="53"/>
  <c r="Z11" i="53"/>
  <c r="AA11" i="53"/>
  <c r="AC11" i="53"/>
  <c r="AB11" i="53"/>
  <c r="U11" i="53"/>
  <c r="J11" i="53"/>
  <c r="K11" i="53"/>
  <c r="M11" i="53"/>
  <c r="L11" i="53"/>
  <c r="E11" i="53"/>
  <c r="AO10" i="53"/>
  <c r="AP10" i="53"/>
  <c r="AR10" i="53"/>
  <c r="AQ10" i="53"/>
  <c r="AJ10" i="53"/>
  <c r="Z10" i="53"/>
  <c r="AA10" i="53"/>
  <c r="AC10" i="53"/>
  <c r="AB10" i="53"/>
  <c r="U10" i="53"/>
  <c r="J10" i="53"/>
  <c r="K10" i="53"/>
  <c r="M10" i="53"/>
  <c r="L10" i="53"/>
  <c r="E10" i="53"/>
  <c r="AO9" i="53"/>
  <c r="AP9" i="53"/>
  <c r="AR9" i="53"/>
  <c r="AQ9" i="53"/>
  <c r="AJ9" i="53"/>
  <c r="Z9" i="53"/>
  <c r="AA9" i="53"/>
  <c r="AC9" i="53"/>
  <c r="AB9" i="53"/>
  <c r="U9" i="53"/>
  <c r="J9" i="53"/>
  <c r="K9" i="53"/>
  <c r="M9" i="53"/>
  <c r="L9" i="53"/>
  <c r="E9" i="53"/>
  <c r="AO8" i="53"/>
  <c r="AP8" i="53"/>
  <c r="AR8" i="53"/>
  <c r="AQ8" i="53"/>
  <c r="AJ8" i="53"/>
  <c r="Z8" i="53"/>
  <c r="AA8" i="53"/>
  <c r="AC8" i="53"/>
  <c r="AB8" i="53"/>
  <c r="U8" i="53"/>
  <c r="J8" i="53"/>
  <c r="K8" i="53"/>
  <c r="M8" i="53"/>
  <c r="L8" i="53"/>
  <c r="E8" i="53"/>
  <c r="AO7" i="53"/>
  <c r="AP7" i="53"/>
  <c r="AR7" i="53"/>
  <c r="AQ7" i="53"/>
  <c r="AJ7" i="53"/>
  <c r="Z7" i="53"/>
  <c r="AA7" i="53"/>
  <c r="AC7" i="53"/>
  <c r="AB7" i="53"/>
  <c r="U7" i="53"/>
  <c r="J7" i="53"/>
  <c r="K7" i="53"/>
  <c r="M7" i="53"/>
  <c r="L7" i="53"/>
  <c r="E7" i="53"/>
  <c r="AO6" i="53"/>
  <c r="AP6" i="53"/>
  <c r="AR6" i="53"/>
  <c r="AQ6" i="53"/>
  <c r="AJ6" i="53"/>
  <c r="Z6" i="53"/>
  <c r="AA6" i="53"/>
  <c r="AC6" i="53"/>
  <c r="AB6" i="53"/>
  <c r="U6" i="53"/>
  <c r="J6" i="53"/>
  <c r="K6" i="53"/>
  <c r="M6" i="53"/>
  <c r="L6" i="53"/>
  <c r="E6" i="53"/>
  <c r="AK48" i="48"/>
  <c r="AK47" i="48"/>
  <c r="AK46" i="48"/>
  <c r="AK45" i="48"/>
  <c r="AK28" i="48"/>
  <c r="AK27" i="48"/>
  <c r="AK26" i="48"/>
  <c r="AK25" i="48"/>
  <c r="AK18" i="48"/>
  <c r="AK17" i="48"/>
  <c r="AK16" i="48"/>
  <c r="AK15" i="48"/>
  <c r="V48" i="48"/>
  <c r="V47" i="48"/>
  <c r="V46" i="48"/>
  <c r="V45" i="48"/>
  <c r="V28" i="48"/>
  <c r="V27" i="48"/>
  <c r="V26" i="48"/>
  <c r="V25" i="48"/>
  <c r="V18" i="48"/>
  <c r="V17" i="48"/>
  <c r="V16" i="48"/>
  <c r="V15" i="48"/>
  <c r="G48" i="48"/>
  <c r="G47" i="48"/>
  <c r="G46" i="48"/>
  <c r="G45" i="48"/>
  <c r="G28" i="48"/>
  <c r="G27" i="48"/>
  <c r="G26" i="48"/>
  <c r="G25" i="48"/>
  <c r="G18" i="48"/>
  <c r="G17" i="48"/>
  <c r="G16" i="48"/>
  <c r="G15" i="48"/>
  <c r="H6" i="45"/>
  <c r="H7" i="45"/>
  <c r="H8" i="45"/>
  <c r="H9" i="45"/>
  <c r="H10" i="45"/>
  <c r="H11" i="45"/>
  <c r="H12" i="45"/>
  <c r="H13" i="45"/>
  <c r="H14" i="45"/>
  <c r="H15" i="45"/>
  <c r="H16" i="45"/>
  <c r="J6" i="45"/>
  <c r="J7" i="45"/>
  <c r="J8" i="45"/>
  <c r="J9" i="45"/>
  <c r="J10" i="45"/>
  <c r="J11" i="45"/>
  <c r="J12" i="45"/>
  <c r="J13" i="45"/>
  <c r="J14" i="45"/>
  <c r="J15" i="45"/>
  <c r="P8" i="48"/>
  <c r="P7" i="48"/>
  <c r="P6" i="48"/>
  <c r="P5" i="48"/>
  <c r="E6" i="48"/>
  <c r="O6" i="48"/>
  <c r="E7" i="48"/>
  <c r="O7" i="48"/>
  <c r="E8" i="48"/>
  <c r="O8" i="48"/>
  <c r="E5" i="48"/>
  <c r="O5" i="48"/>
  <c r="F8" i="48"/>
  <c r="F7" i="48"/>
  <c r="F6" i="48"/>
  <c r="F5" i="48"/>
  <c r="AM50" i="45"/>
  <c r="AM51" i="45"/>
  <c r="AM52" i="45"/>
  <c r="AM53" i="45"/>
  <c r="AM54" i="45"/>
  <c r="AM55" i="45"/>
  <c r="AM56" i="45"/>
  <c r="AM57" i="45"/>
  <c r="AM58" i="45"/>
  <c r="AM59" i="45"/>
  <c r="AM60" i="45"/>
  <c r="AO51" i="45"/>
  <c r="AO52" i="45"/>
  <c r="AO53" i="45"/>
  <c r="AO54" i="45"/>
  <c r="AO55" i="45"/>
  <c r="AO56" i="45"/>
  <c r="AO57" i="45"/>
  <c r="AO58" i="45"/>
  <c r="AO59" i="45"/>
  <c r="AO50" i="45"/>
  <c r="X50" i="45"/>
  <c r="X51" i="45"/>
  <c r="X52" i="45"/>
  <c r="X53" i="45"/>
  <c r="X54" i="45"/>
  <c r="X55" i="45"/>
  <c r="X56" i="45"/>
  <c r="X57" i="45"/>
  <c r="X58" i="45"/>
  <c r="X59" i="45"/>
  <c r="X60" i="45"/>
  <c r="Z51" i="45"/>
  <c r="Z52" i="45"/>
  <c r="Z53" i="45"/>
  <c r="Z54" i="45"/>
  <c r="Z55" i="45"/>
  <c r="Z56" i="45"/>
  <c r="Z57" i="45"/>
  <c r="Z58" i="45"/>
  <c r="Z59" i="45"/>
  <c r="Z50" i="45"/>
  <c r="H50" i="45"/>
  <c r="H51" i="45"/>
  <c r="H52" i="45"/>
  <c r="H53" i="45"/>
  <c r="H54" i="45"/>
  <c r="H55" i="45"/>
  <c r="H56" i="45"/>
  <c r="H57" i="45"/>
  <c r="H58" i="45"/>
  <c r="H59" i="45"/>
  <c r="H60" i="45"/>
  <c r="J51" i="45"/>
  <c r="J52" i="45"/>
  <c r="J53" i="45"/>
  <c r="J54" i="45"/>
  <c r="J55" i="45"/>
  <c r="J56" i="45"/>
  <c r="J57" i="45"/>
  <c r="J58" i="45"/>
  <c r="J59" i="45"/>
  <c r="J50" i="45"/>
  <c r="E59" i="45"/>
  <c r="E58" i="45"/>
  <c r="E57" i="45"/>
  <c r="E56" i="45"/>
  <c r="E55" i="45"/>
  <c r="E54" i="45"/>
  <c r="E53" i="45"/>
  <c r="AN60" i="45"/>
  <c r="Y60" i="45"/>
  <c r="I60" i="45"/>
  <c r="AP59" i="45"/>
  <c r="AR59" i="45"/>
  <c r="AQ59" i="45"/>
  <c r="AA59" i="45"/>
  <c r="AC59" i="45"/>
  <c r="AB59" i="45"/>
  <c r="K59" i="45"/>
  <c r="M59" i="45"/>
  <c r="L59" i="45"/>
  <c r="AP58" i="45"/>
  <c r="AR58" i="45"/>
  <c r="AQ58" i="45"/>
  <c r="AA58" i="45"/>
  <c r="AC58" i="45"/>
  <c r="AB58" i="45"/>
  <c r="K58" i="45"/>
  <c r="M58" i="45"/>
  <c r="L58" i="45"/>
  <c r="AP57" i="45"/>
  <c r="AR57" i="45"/>
  <c r="AQ57" i="45"/>
  <c r="AA57" i="45"/>
  <c r="AC57" i="45"/>
  <c r="AB57" i="45"/>
  <c r="K57" i="45"/>
  <c r="M57" i="45"/>
  <c r="L57" i="45"/>
  <c r="AP56" i="45"/>
  <c r="AR56" i="45"/>
  <c r="AQ56" i="45"/>
  <c r="AA56" i="45"/>
  <c r="AC56" i="45"/>
  <c r="AB56" i="45"/>
  <c r="K56" i="45"/>
  <c r="M56" i="45"/>
  <c r="L56" i="45"/>
  <c r="AP55" i="45"/>
  <c r="AR55" i="45"/>
  <c r="AQ55" i="45"/>
  <c r="AA55" i="45"/>
  <c r="AC55" i="45"/>
  <c r="AB55" i="45"/>
  <c r="K55" i="45"/>
  <c r="M55" i="45"/>
  <c r="L55" i="45"/>
  <c r="AP54" i="45"/>
  <c r="AR54" i="45"/>
  <c r="AQ54" i="45"/>
  <c r="AA54" i="45"/>
  <c r="AC54" i="45"/>
  <c r="AB54" i="45"/>
  <c r="K54" i="45"/>
  <c r="M54" i="45"/>
  <c r="L54" i="45"/>
  <c r="AP53" i="45"/>
  <c r="AR53" i="45"/>
  <c r="AQ53" i="45"/>
  <c r="AA53" i="45"/>
  <c r="AC53" i="45"/>
  <c r="AB53" i="45"/>
  <c r="K53" i="45"/>
  <c r="M53" i="45"/>
  <c r="L53" i="45"/>
  <c r="AP52" i="45"/>
  <c r="AR52" i="45"/>
  <c r="AQ52" i="45"/>
  <c r="AA52" i="45"/>
  <c r="AC52" i="45"/>
  <c r="AB52" i="45"/>
  <c r="K52" i="45"/>
  <c r="M52" i="45"/>
  <c r="L52" i="45"/>
  <c r="AP51" i="45"/>
  <c r="AR51" i="45"/>
  <c r="AQ51" i="45"/>
  <c r="AA51" i="45"/>
  <c r="AC51" i="45"/>
  <c r="AB51" i="45"/>
  <c r="K51" i="45"/>
  <c r="M51" i="45"/>
  <c r="L51" i="45"/>
  <c r="AP50" i="45"/>
  <c r="AR50" i="45"/>
  <c r="AQ50" i="45"/>
  <c r="AA50" i="45"/>
  <c r="AC50" i="45"/>
  <c r="AB50" i="45"/>
  <c r="K50" i="45"/>
  <c r="M50" i="45"/>
  <c r="L50" i="45"/>
  <c r="E7" i="45"/>
  <c r="E8" i="45"/>
  <c r="E9" i="45"/>
  <c r="E10" i="45"/>
  <c r="E11" i="45"/>
  <c r="E12" i="45"/>
  <c r="E13" i="45"/>
  <c r="E14" i="45"/>
  <c r="E15" i="45"/>
  <c r="E6" i="45"/>
  <c r="AN45" i="45"/>
  <c r="AM35" i="45"/>
  <c r="AM36" i="45"/>
  <c r="AM37" i="45"/>
  <c r="AM38" i="45"/>
  <c r="AM39" i="45"/>
  <c r="AM40" i="45"/>
  <c r="AM41" i="45"/>
  <c r="AM42" i="45"/>
  <c r="AM43" i="45"/>
  <c r="AM44" i="45"/>
  <c r="AM45" i="45"/>
  <c r="AO44" i="45"/>
  <c r="AP44" i="45"/>
  <c r="AR44" i="45"/>
  <c r="AQ44" i="45"/>
  <c r="AJ44" i="45"/>
  <c r="AO43" i="45"/>
  <c r="AP43" i="45"/>
  <c r="AR43" i="45"/>
  <c r="AQ43" i="45"/>
  <c r="AJ43" i="45"/>
  <c r="AO42" i="45"/>
  <c r="AP42" i="45"/>
  <c r="AR42" i="45"/>
  <c r="AQ42" i="45"/>
  <c r="AJ42" i="45"/>
  <c r="AO41" i="45"/>
  <c r="AP41" i="45"/>
  <c r="AR41" i="45"/>
  <c r="AQ41" i="45"/>
  <c r="AJ41" i="45"/>
  <c r="AO40" i="45"/>
  <c r="AP40" i="45"/>
  <c r="AR40" i="45"/>
  <c r="AQ40" i="45"/>
  <c r="AJ40" i="45"/>
  <c r="AO39" i="45"/>
  <c r="AP39" i="45"/>
  <c r="AR39" i="45"/>
  <c r="AQ39" i="45"/>
  <c r="AJ39" i="45"/>
  <c r="AO38" i="45"/>
  <c r="AP38" i="45"/>
  <c r="AR38" i="45"/>
  <c r="AQ38" i="45"/>
  <c r="AJ38" i="45"/>
  <c r="AO37" i="45"/>
  <c r="AP37" i="45"/>
  <c r="AR37" i="45"/>
  <c r="AQ37" i="45"/>
  <c r="AJ37" i="45"/>
  <c r="AO36" i="45"/>
  <c r="AP36" i="45"/>
  <c r="AR36" i="45"/>
  <c r="AQ36" i="45"/>
  <c r="AJ36" i="45"/>
  <c r="AO35" i="45"/>
  <c r="AP35" i="45"/>
  <c r="AR35" i="45"/>
  <c r="AQ35" i="45"/>
  <c r="AJ35" i="45"/>
  <c r="AN31" i="45"/>
  <c r="AM21" i="45"/>
  <c r="AM22" i="45"/>
  <c r="AM23" i="45"/>
  <c r="AM24" i="45"/>
  <c r="AM25" i="45"/>
  <c r="AM26" i="45"/>
  <c r="AM27" i="45"/>
  <c r="AM28" i="45"/>
  <c r="AM29" i="45"/>
  <c r="AM30" i="45"/>
  <c r="AM31" i="45"/>
  <c r="AO30" i="45"/>
  <c r="AP30" i="45"/>
  <c r="AR30" i="45"/>
  <c r="AQ30" i="45"/>
  <c r="AJ30" i="45"/>
  <c r="AO29" i="45"/>
  <c r="AP29" i="45"/>
  <c r="AR29" i="45"/>
  <c r="AQ29" i="45"/>
  <c r="AJ29" i="45"/>
  <c r="AO28" i="45"/>
  <c r="AP28" i="45"/>
  <c r="AR28" i="45"/>
  <c r="AQ28" i="45"/>
  <c r="AJ28" i="45"/>
  <c r="AO27" i="45"/>
  <c r="AP27" i="45"/>
  <c r="AR27" i="45"/>
  <c r="AQ27" i="45"/>
  <c r="AJ27" i="45"/>
  <c r="AO26" i="45"/>
  <c r="AP26" i="45"/>
  <c r="AR26" i="45"/>
  <c r="AQ26" i="45"/>
  <c r="AJ26" i="45"/>
  <c r="AO25" i="45"/>
  <c r="AP25" i="45"/>
  <c r="AR25" i="45"/>
  <c r="AQ25" i="45"/>
  <c r="AJ25" i="45"/>
  <c r="AO24" i="45"/>
  <c r="AP24" i="45"/>
  <c r="AR24" i="45"/>
  <c r="AQ24" i="45"/>
  <c r="AJ24" i="45"/>
  <c r="AO23" i="45"/>
  <c r="AP23" i="45"/>
  <c r="AR23" i="45"/>
  <c r="AQ23" i="45"/>
  <c r="AJ23" i="45"/>
  <c r="AO22" i="45"/>
  <c r="AP22" i="45"/>
  <c r="AR22" i="45"/>
  <c r="AQ22" i="45"/>
  <c r="AJ22" i="45"/>
  <c r="AO21" i="45"/>
  <c r="AP21" i="45"/>
  <c r="AR21" i="45"/>
  <c r="AQ21" i="45"/>
  <c r="AJ21" i="45"/>
  <c r="AN16" i="45"/>
  <c r="AM6" i="45"/>
  <c r="AM7" i="45"/>
  <c r="AM8" i="45"/>
  <c r="AM9" i="45"/>
  <c r="AM10" i="45"/>
  <c r="AM11" i="45"/>
  <c r="AM12" i="45"/>
  <c r="AM13" i="45"/>
  <c r="AM14" i="45"/>
  <c r="AM15" i="45"/>
  <c r="AM16" i="45"/>
  <c r="AO15" i="45"/>
  <c r="AP15" i="45"/>
  <c r="AR15" i="45"/>
  <c r="AQ15" i="45"/>
  <c r="AJ15" i="45"/>
  <c r="AO14" i="45"/>
  <c r="AP14" i="45"/>
  <c r="AR14" i="45"/>
  <c r="AQ14" i="45"/>
  <c r="AJ14" i="45"/>
  <c r="AO13" i="45"/>
  <c r="AP13" i="45"/>
  <c r="AR13" i="45"/>
  <c r="AQ13" i="45"/>
  <c r="AJ13" i="45"/>
  <c r="AO12" i="45"/>
  <c r="AP12" i="45"/>
  <c r="AR12" i="45"/>
  <c r="AQ12" i="45"/>
  <c r="AJ12" i="45"/>
  <c r="AO11" i="45"/>
  <c r="AP11" i="45"/>
  <c r="AR11" i="45"/>
  <c r="AQ11" i="45"/>
  <c r="AJ11" i="45"/>
  <c r="AO10" i="45"/>
  <c r="AP10" i="45"/>
  <c r="AR10" i="45"/>
  <c r="AQ10" i="45"/>
  <c r="AJ10" i="45"/>
  <c r="AO9" i="45"/>
  <c r="AP9" i="45"/>
  <c r="AR9" i="45"/>
  <c r="AQ9" i="45"/>
  <c r="AJ9" i="45"/>
  <c r="AO8" i="45"/>
  <c r="AP8" i="45"/>
  <c r="AR8" i="45"/>
  <c r="AQ8" i="45"/>
  <c r="AJ8" i="45"/>
  <c r="AO7" i="45"/>
  <c r="AP7" i="45"/>
  <c r="AR7" i="45"/>
  <c r="AQ7" i="45"/>
  <c r="AJ7" i="45"/>
  <c r="AO6" i="45"/>
  <c r="AP6" i="45"/>
  <c r="AR6" i="45"/>
  <c r="AQ6" i="45"/>
  <c r="AJ6" i="45"/>
  <c r="Y45" i="45"/>
  <c r="X35" i="45"/>
  <c r="X36" i="45"/>
  <c r="X37" i="45"/>
  <c r="X38" i="45"/>
  <c r="X39" i="45"/>
  <c r="X40" i="45"/>
  <c r="X41" i="45"/>
  <c r="X42" i="45"/>
  <c r="X43" i="45"/>
  <c r="X44" i="45"/>
  <c r="X45" i="45"/>
  <c r="Z44" i="45"/>
  <c r="AA44" i="45"/>
  <c r="AC44" i="45"/>
  <c r="AB44" i="45"/>
  <c r="U44" i="45"/>
  <c r="Z43" i="45"/>
  <c r="AA43" i="45"/>
  <c r="AC43" i="45"/>
  <c r="AB43" i="45"/>
  <c r="U43" i="45"/>
  <c r="Z42" i="45"/>
  <c r="AA42" i="45"/>
  <c r="AC42" i="45"/>
  <c r="AB42" i="45"/>
  <c r="U42" i="45"/>
  <c r="Z41" i="45"/>
  <c r="AA41" i="45"/>
  <c r="AC41" i="45"/>
  <c r="AB41" i="45"/>
  <c r="U41" i="45"/>
  <c r="Z40" i="45"/>
  <c r="AA40" i="45"/>
  <c r="AC40" i="45"/>
  <c r="AB40" i="45"/>
  <c r="U40" i="45"/>
  <c r="Z39" i="45"/>
  <c r="AA39" i="45"/>
  <c r="AC39" i="45"/>
  <c r="AB39" i="45"/>
  <c r="U39" i="45"/>
  <c r="Z38" i="45"/>
  <c r="AA38" i="45"/>
  <c r="AC38" i="45"/>
  <c r="AB38" i="45"/>
  <c r="U38" i="45"/>
  <c r="Z37" i="45"/>
  <c r="AA37" i="45"/>
  <c r="AC37" i="45"/>
  <c r="AB37" i="45"/>
  <c r="U37" i="45"/>
  <c r="Z36" i="45"/>
  <c r="AA36" i="45"/>
  <c r="AC36" i="45"/>
  <c r="AB36" i="45"/>
  <c r="U36" i="45"/>
  <c r="Z35" i="45"/>
  <c r="AA35" i="45"/>
  <c r="AC35" i="45"/>
  <c r="AB35" i="45"/>
  <c r="U35" i="45"/>
  <c r="Y31" i="45"/>
  <c r="X21" i="45"/>
  <c r="X22" i="45"/>
  <c r="X23" i="45"/>
  <c r="X24" i="45"/>
  <c r="X25" i="45"/>
  <c r="X26" i="45"/>
  <c r="X27" i="45"/>
  <c r="X28" i="45"/>
  <c r="X29" i="45"/>
  <c r="X30" i="45"/>
  <c r="X31" i="45"/>
  <c r="Z30" i="45"/>
  <c r="AA30" i="45"/>
  <c r="AC30" i="45"/>
  <c r="AB30" i="45"/>
  <c r="U30" i="45"/>
  <c r="Z29" i="45"/>
  <c r="AA29" i="45"/>
  <c r="AC29" i="45"/>
  <c r="AB29" i="45"/>
  <c r="U29" i="45"/>
  <c r="Z28" i="45"/>
  <c r="AA28" i="45"/>
  <c r="AC28" i="45"/>
  <c r="AB28" i="45"/>
  <c r="U28" i="45"/>
  <c r="Z27" i="45"/>
  <c r="AA27" i="45"/>
  <c r="AC27" i="45"/>
  <c r="AB27" i="45"/>
  <c r="U27" i="45"/>
  <c r="Z26" i="45"/>
  <c r="AA26" i="45"/>
  <c r="AC26" i="45"/>
  <c r="AB26" i="45"/>
  <c r="U26" i="45"/>
  <c r="Z25" i="45"/>
  <c r="AA25" i="45"/>
  <c r="AC25" i="45"/>
  <c r="AB25" i="45"/>
  <c r="U25" i="45"/>
  <c r="Z24" i="45"/>
  <c r="AA24" i="45"/>
  <c r="AC24" i="45"/>
  <c r="AB24" i="45"/>
  <c r="U24" i="45"/>
  <c r="Z23" i="45"/>
  <c r="AA23" i="45"/>
  <c r="AC23" i="45"/>
  <c r="AB23" i="45"/>
  <c r="U23" i="45"/>
  <c r="Z22" i="45"/>
  <c r="AA22" i="45"/>
  <c r="AC22" i="45"/>
  <c r="AB22" i="45"/>
  <c r="U22" i="45"/>
  <c r="Z21" i="45"/>
  <c r="AA21" i="45"/>
  <c r="AC21" i="45"/>
  <c r="AB21" i="45"/>
  <c r="U21" i="45"/>
  <c r="Y16" i="45"/>
  <c r="X6" i="45"/>
  <c r="X7" i="45"/>
  <c r="X8" i="45"/>
  <c r="X9" i="45"/>
  <c r="X10" i="45"/>
  <c r="X11" i="45"/>
  <c r="X12" i="45"/>
  <c r="X13" i="45"/>
  <c r="X14" i="45"/>
  <c r="X15" i="45"/>
  <c r="X16" i="45"/>
  <c r="Z15" i="45"/>
  <c r="AA15" i="45"/>
  <c r="AC15" i="45"/>
  <c r="AB15" i="45"/>
  <c r="U15" i="45"/>
  <c r="Z14" i="45"/>
  <c r="AA14" i="45"/>
  <c r="AC14" i="45"/>
  <c r="AB14" i="45"/>
  <c r="U14" i="45"/>
  <c r="Z13" i="45"/>
  <c r="AA13" i="45"/>
  <c r="AC13" i="45"/>
  <c r="AB13" i="45"/>
  <c r="U13" i="45"/>
  <c r="Z12" i="45"/>
  <c r="AA12" i="45"/>
  <c r="AC12" i="45"/>
  <c r="AB12" i="45"/>
  <c r="U12" i="45"/>
  <c r="Z11" i="45"/>
  <c r="AA11" i="45"/>
  <c r="AC11" i="45"/>
  <c r="AB11" i="45"/>
  <c r="U11" i="45"/>
  <c r="Z10" i="45"/>
  <c r="AA10" i="45"/>
  <c r="AC10" i="45"/>
  <c r="AB10" i="45"/>
  <c r="U10" i="45"/>
  <c r="Z9" i="45"/>
  <c r="AA9" i="45"/>
  <c r="AC9" i="45"/>
  <c r="AB9" i="45"/>
  <c r="U9" i="45"/>
  <c r="Z8" i="45"/>
  <c r="AA8" i="45"/>
  <c r="AC8" i="45"/>
  <c r="AB8" i="45"/>
  <c r="U8" i="45"/>
  <c r="Z7" i="45"/>
  <c r="AA7" i="45"/>
  <c r="AC7" i="45"/>
  <c r="AB7" i="45"/>
  <c r="U7" i="45"/>
  <c r="Z6" i="45"/>
  <c r="AA6" i="45"/>
  <c r="AC6" i="45"/>
  <c r="AB6" i="45"/>
  <c r="U6" i="45"/>
  <c r="H35" i="45"/>
  <c r="H36" i="45"/>
  <c r="H37" i="45"/>
  <c r="H38" i="45"/>
  <c r="H39" i="45"/>
  <c r="H40" i="45"/>
  <c r="H41" i="45"/>
  <c r="H42" i="45"/>
  <c r="H43" i="45"/>
  <c r="H44" i="45"/>
  <c r="H45" i="45"/>
  <c r="J36" i="45"/>
  <c r="J37" i="45"/>
  <c r="J38" i="45"/>
  <c r="J39" i="45"/>
  <c r="J40" i="45"/>
  <c r="J41" i="45"/>
  <c r="J42" i="45"/>
  <c r="J43" i="45"/>
  <c r="J44" i="45"/>
  <c r="J35" i="45"/>
  <c r="H21" i="45"/>
  <c r="H22" i="45"/>
  <c r="H23" i="45"/>
  <c r="H24" i="45"/>
  <c r="H25" i="45"/>
  <c r="H26" i="45"/>
  <c r="H27" i="45"/>
  <c r="H28" i="45"/>
  <c r="H29" i="45"/>
  <c r="H30" i="45"/>
  <c r="H31" i="45"/>
  <c r="J22" i="45"/>
  <c r="J23" i="45"/>
  <c r="J24" i="45"/>
  <c r="J25" i="45"/>
  <c r="J26" i="45"/>
  <c r="J27" i="45"/>
  <c r="J28" i="45"/>
  <c r="J29" i="45"/>
  <c r="J30" i="45"/>
  <c r="J21" i="45"/>
  <c r="I31" i="45"/>
  <c r="E36" i="45"/>
  <c r="E37" i="45"/>
  <c r="E38" i="45"/>
  <c r="E39" i="45"/>
  <c r="E40" i="45"/>
  <c r="E41" i="45"/>
  <c r="E42" i="45"/>
  <c r="E43" i="45"/>
  <c r="E44" i="45"/>
  <c r="E35" i="45"/>
  <c r="I45" i="45"/>
  <c r="K44" i="45"/>
  <c r="M44" i="45"/>
  <c r="L44" i="45"/>
  <c r="K43" i="45"/>
  <c r="M43" i="45"/>
  <c r="L43" i="45"/>
  <c r="K42" i="45"/>
  <c r="M42" i="45"/>
  <c r="L42" i="45"/>
  <c r="K41" i="45"/>
  <c r="M41" i="45"/>
  <c r="L41" i="45"/>
  <c r="K40" i="45"/>
  <c r="M40" i="45"/>
  <c r="L40" i="45"/>
  <c r="K39" i="45"/>
  <c r="M39" i="45"/>
  <c r="L39" i="45"/>
  <c r="K38" i="45"/>
  <c r="M38" i="45"/>
  <c r="L38" i="45"/>
  <c r="K37" i="45"/>
  <c r="M37" i="45"/>
  <c r="L37" i="45"/>
  <c r="K36" i="45"/>
  <c r="M36" i="45"/>
  <c r="L36" i="45"/>
  <c r="K35" i="45"/>
  <c r="M35" i="45"/>
  <c r="L35" i="45"/>
  <c r="E22" i="45"/>
  <c r="E23" i="45"/>
  <c r="E24" i="45"/>
  <c r="E25" i="45"/>
  <c r="E26" i="45"/>
  <c r="E27" i="45"/>
  <c r="E28" i="45"/>
  <c r="E29" i="45"/>
  <c r="E30" i="45"/>
  <c r="E21" i="45"/>
  <c r="K30" i="45"/>
  <c r="M30" i="45"/>
  <c r="L30" i="45"/>
  <c r="K29" i="45"/>
  <c r="M29" i="45"/>
  <c r="L29" i="45"/>
  <c r="K28" i="45"/>
  <c r="M28" i="45"/>
  <c r="L28" i="45"/>
  <c r="K27" i="45"/>
  <c r="M27" i="45"/>
  <c r="L27" i="45"/>
  <c r="K26" i="45"/>
  <c r="M26" i="45"/>
  <c r="L26" i="45"/>
  <c r="K25" i="45"/>
  <c r="M25" i="45"/>
  <c r="L25" i="45"/>
  <c r="K24" i="45"/>
  <c r="M24" i="45"/>
  <c r="L24" i="45"/>
  <c r="K23" i="45"/>
  <c r="M23" i="45"/>
  <c r="L23" i="45"/>
  <c r="K22" i="45"/>
  <c r="M22" i="45"/>
  <c r="L22" i="45"/>
  <c r="K21" i="45"/>
  <c r="M21" i="45"/>
  <c r="L21" i="45"/>
  <c r="I16" i="45"/>
  <c r="K15" i="45"/>
  <c r="M15" i="45"/>
  <c r="L15" i="45"/>
  <c r="K14" i="45"/>
  <c r="M14" i="45"/>
  <c r="L14" i="45"/>
  <c r="K13" i="45"/>
  <c r="M13" i="45"/>
  <c r="L13" i="45"/>
  <c r="K12" i="45"/>
  <c r="M12" i="45"/>
  <c r="L12" i="45"/>
  <c r="K11" i="45"/>
  <c r="M11" i="45"/>
  <c r="L11" i="45"/>
  <c r="K10" i="45"/>
  <c r="M10" i="45"/>
  <c r="L10" i="45"/>
  <c r="K9" i="45"/>
  <c r="M9" i="45"/>
  <c r="L9" i="45"/>
  <c r="K8" i="45"/>
  <c r="M8" i="45"/>
  <c r="L8" i="45"/>
  <c r="K7" i="45"/>
  <c r="M7" i="45"/>
  <c r="L7" i="45"/>
  <c r="K6" i="45"/>
  <c r="M6" i="45"/>
  <c r="L6" i="45"/>
</calcChain>
</file>

<file path=xl/sharedStrings.xml><?xml version="1.0" encoding="utf-8"?>
<sst xmlns="http://schemas.openxmlformats.org/spreadsheetml/2006/main" count="4007" uniqueCount="93">
  <si>
    <t>Top-1</t>
  </si>
  <si>
    <t>Recall</t>
  </si>
  <si>
    <t>Precision</t>
  </si>
  <si>
    <t>Top-2</t>
  </si>
  <si>
    <t>Top-5</t>
  </si>
  <si>
    <t>Top-10</t>
  </si>
  <si>
    <t>Optimized</t>
  </si>
  <si>
    <t>Correlated</t>
  </si>
  <si>
    <t>Anti_Correlated</t>
  </si>
  <si>
    <t>Random</t>
  </si>
  <si>
    <t>DataType</t>
  </si>
  <si>
    <t>Cardinality</t>
  </si>
  <si>
    <t>Uniformed</t>
  </si>
  <si>
    <t>K</t>
  </si>
  <si>
    <t>L</t>
  </si>
  <si>
    <t>Budget</t>
  </si>
  <si>
    <t>sum(li * count_object_i)</t>
  </si>
  <si>
    <t>Layer Element Count</t>
  </si>
  <si>
    <t xml:space="preserve">Budget </t>
  </si>
  <si>
    <t>Onion Layer1</t>
  </si>
  <si>
    <t>Onion Layer2</t>
  </si>
  <si>
    <t>Onion Layer3</t>
  </si>
  <si>
    <t>Onion Layer4</t>
  </si>
  <si>
    <t>Onion Layer5</t>
  </si>
  <si>
    <t>Onion Layer6</t>
  </si>
  <si>
    <t>Onion Layer7</t>
  </si>
  <si>
    <t>Onion Layer8</t>
  </si>
  <si>
    <t>Onion Layer9</t>
  </si>
  <si>
    <t>Onion Layer10</t>
  </si>
  <si>
    <t>Hash Space Used</t>
  </si>
  <si>
    <t>Total</t>
  </si>
  <si>
    <t>L(Uniform)</t>
  </si>
  <si>
    <t>Average Hash Per Layer</t>
  </si>
  <si>
    <t>Query Number: 1000</t>
  </si>
  <si>
    <t>Constraints: (Li+1) &gt; Li &gt; L(i-1)</t>
  </si>
  <si>
    <t>Data_Type</t>
  </si>
  <si>
    <t>anti_correlated</t>
  </si>
  <si>
    <t>100K</t>
  </si>
  <si>
    <t>correlated</t>
  </si>
  <si>
    <t>random</t>
  </si>
  <si>
    <t>Uni-Max-log</t>
  </si>
  <si>
    <t>Uni-Max-Log</t>
  </si>
  <si>
    <t>candidate_size</t>
  </si>
  <si>
    <t>Log Layer Value</t>
  </si>
  <si>
    <t>Uniform</t>
  </si>
  <si>
    <t>Anticorrelated</t>
  </si>
  <si>
    <t>top-1</t>
  </si>
  <si>
    <t>top-2</t>
  </si>
  <si>
    <t>top-5</t>
  </si>
  <si>
    <t>top-10</t>
  </si>
  <si>
    <t>NDCG</t>
  </si>
  <si>
    <t>#Cand</t>
  </si>
  <si>
    <t>K=log2</t>
  </si>
  <si>
    <t>K=log2+3</t>
  </si>
  <si>
    <t>K=log2-3</t>
  </si>
  <si>
    <t>top-25</t>
  </si>
  <si>
    <t>top-50</t>
  </si>
  <si>
    <t>K=uniform (maxlog)</t>
  </si>
  <si>
    <t>K=log2+6</t>
  </si>
  <si>
    <t>5D</t>
  </si>
  <si>
    <t>1M</t>
  </si>
  <si>
    <t>#Obj</t>
  </si>
  <si>
    <t>HashSize</t>
  </si>
  <si>
    <t>500K</t>
  </si>
  <si>
    <t>Uniform- simbudget</t>
  </si>
  <si>
    <t>Uniform-maxbudget</t>
  </si>
  <si>
    <t>num objects</t>
  </si>
  <si>
    <t>Dim</t>
  </si>
  <si>
    <t>Target count</t>
  </si>
  <si>
    <t>10M</t>
  </si>
  <si>
    <t>7D</t>
  </si>
  <si>
    <t>Log2-3</t>
  </si>
  <si>
    <t>Log2 + 3</t>
  </si>
  <si>
    <t>Onion Layer11</t>
  </si>
  <si>
    <t>Onion Layer12</t>
  </si>
  <si>
    <t>Onion Layer13</t>
  </si>
  <si>
    <t>Onion Layer14</t>
  </si>
  <si>
    <t>Onion Layer15</t>
  </si>
  <si>
    <t>Onion Layer16</t>
  </si>
  <si>
    <t>Onion Layer17</t>
  </si>
  <si>
    <t>Onion Layer18</t>
  </si>
  <si>
    <t>Onion Layer19</t>
  </si>
  <si>
    <t>Onion Layer20</t>
  </si>
  <si>
    <t>Onion Layer21</t>
  </si>
  <si>
    <t>Onion Layer22</t>
  </si>
  <si>
    <t>Onion Layer23</t>
  </si>
  <si>
    <t>Onion Layer24</t>
  </si>
  <si>
    <t>Onion Layer25</t>
  </si>
  <si>
    <t>Log2</t>
  </si>
  <si>
    <t>Log2+3</t>
  </si>
  <si>
    <t>Log2 + 6</t>
  </si>
  <si>
    <t>200k</t>
  </si>
  <si>
    <t>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</si>
</sst>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80808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4" fillId="0" borderId="0" xfId="0" applyFont="1"/>
    <xf numFmtId="0" fontId="0" fillId="5" borderId="0" xfId="0" applyFill="1"/>
    <xf numFmtId="0" fontId="0" fillId="6" borderId="0" xfId="0" applyFill="1"/>
    <xf numFmtId="0" fontId="5" fillId="6" borderId="1" xfId="0" applyFont="1" applyFill="1" applyBorder="1"/>
    <xf numFmtId="0" fontId="5" fillId="6" borderId="0" xfId="0" applyFont="1" applyFill="1"/>
    <xf numFmtId="0" fontId="0" fillId="7" borderId="0" xfId="0" applyFill="1"/>
    <xf numFmtId="0" fontId="5" fillId="6" borderId="4" xfId="0" applyFon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8" xfId="0" applyFill="1" applyBorder="1"/>
    <xf numFmtId="0" fontId="5" fillId="7" borderId="1" xfId="0" applyFont="1" applyFill="1" applyBorder="1"/>
    <xf numFmtId="2" fontId="0" fillId="7" borderId="0" xfId="0" applyNumberFormat="1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7" xfId="0" applyFill="1" applyBorder="1"/>
    <xf numFmtId="0" fontId="0" fillId="7" borderId="8" xfId="0" applyFill="1" applyBorder="1"/>
    <xf numFmtId="0" fontId="5" fillId="8" borderId="1" xfId="0" applyFon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7" xfId="0" applyFill="1" applyBorder="1"/>
    <xf numFmtId="0" fontId="0" fillId="8" borderId="8" xfId="0" applyFill="1" applyBorder="1"/>
    <xf numFmtId="0" fontId="5" fillId="7" borderId="4" xfId="0" applyFont="1" applyFill="1" applyBorder="1"/>
    <xf numFmtId="0" fontId="5" fillId="8" borderId="4" xfId="0" applyFont="1" applyFill="1" applyBorder="1"/>
    <xf numFmtId="0" fontId="6" fillId="6" borderId="1" xfId="0" applyFont="1" applyFill="1" applyBorder="1"/>
    <xf numFmtId="0" fontId="7" fillId="6" borderId="0" xfId="0" applyNumberFormat="1" applyFont="1" applyFill="1" applyBorder="1"/>
    <xf numFmtId="0" fontId="7" fillId="6" borderId="6" xfId="0" applyNumberFormat="1" applyFont="1" applyFill="1" applyBorder="1"/>
    <xf numFmtId="0" fontId="7" fillId="6" borderId="0" xfId="0" applyFont="1" applyFill="1" applyBorder="1"/>
    <xf numFmtId="0" fontId="7" fillId="6" borderId="6" xfId="0" applyFont="1" applyFill="1" applyBorder="1"/>
    <xf numFmtId="0" fontId="7" fillId="6" borderId="8" xfId="0" applyFont="1" applyFill="1" applyBorder="1"/>
    <xf numFmtId="0" fontId="7" fillId="6" borderId="9" xfId="0" applyFont="1" applyFill="1" applyBorder="1"/>
    <xf numFmtId="2" fontId="7" fillId="6" borderId="0" xfId="0" applyNumberFormat="1" applyFont="1" applyFill="1" applyBorder="1"/>
    <xf numFmtId="0" fontId="6" fillId="7" borderId="1" xfId="0" applyFont="1" applyFill="1" applyBorder="1"/>
    <xf numFmtId="2" fontId="7" fillId="7" borderId="0" xfId="0" applyNumberFormat="1" applyFont="1" applyFill="1" applyBorder="1"/>
    <xf numFmtId="2" fontId="7" fillId="7" borderId="6" xfId="0" applyNumberFormat="1" applyFont="1" applyFill="1" applyBorder="1"/>
    <xf numFmtId="0" fontId="7" fillId="7" borderId="0" xfId="0" applyFont="1" applyFill="1" applyBorder="1"/>
    <xf numFmtId="0" fontId="7" fillId="7" borderId="6" xfId="0" applyFont="1" applyFill="1" applyBorder="1"/>
    <xf numFmtId="0" fontId="7" fillId="7" borderId="8" xfId="0" applyFont="1" applyFill="1" applyBorder="1"/>
    <xf numFmtId="0" fontId="7" fillId="7" borderId="9" xfId="0" applyFont="1" applyFill="1" applyBorder="1"/>
    <xf numFmtId="0" fontId="6" fillId="8" borderId="1" xfId="0" applyFont="1" applyFill="1" applyBorder="1"/>
    <xf numFmtId="2" fontId="7" fillId="8" borderId="0" xfId="0" applyNumberFormat="1" applyFont="1" applyFill="1" applyBorder="1"/>
    <xf numFmtId="2" fontId="7" fillId="8" borderId="6" xfId="0" applyNumberFormat="1" applyFont="1" applyFill="1" applyBorder="1"/>
    <xf numFmtId="0" fontId="7" fillId="8" borderId="0" xfId="0" applyFont="1" applyFill="1" applyBorder="1"/>
    <xf numFmtId="0" fontId="7" fillId="8" borderId="6" xfId="0" applyFont="1" applyFill="1" applyBorder="1"/>
    <xf numFmtId="0" fontId="7" fillId="8" borderId="8" xfId="0" applyFont="1" applyFill="1" applyBorder="1"/>
    <xf numFmtId="0" fontId="7" fillId="8" borderId="9" xfId="0" applyFont="1" applyFill="1" applyBorder="1"/>
    <xf numFmtId="0" fontId="3" fillId="9" borderId="0" xfId="0" applyFont="1" applyFill="1"/>
    <xf numFmtId="0" fontId="3" fillId="10" borderId="0" xfId="0" applyFont="1" applyFill="1"/>
    <xf numFmtId="0" fontId="8" fillId="0" borderId="0" xfId="0" applyFont="1"/>
    <xf numFmtId="0" fontId="5" fillId="8" borderId="1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0"/>
  <sheetViews>
    <sheetView workbookViewId="0">
      <selection activeCell="AB43" sqref="AB43"/>
    </sheetView>
  </sheetViews>
  <sheetFormatPr baseColWidth="10" defaultRowHeight="16" x14ac:dyDescent="0.2"/>
  <cols>
    <col min="4" max="4" width="13.5" customWidth="1"/>
    <col min="5" max="5" width="13" customWidth="1"/>
    <col min="6" max="6" width="10.5" customWidth="1"/>
    <col min="7" max="7" width="9.1640625" customWidth="1"/>
    <col min="8" max="8" width="12.33203125" customWidth="1"/>
    <col min="9" max="9" width="18.5" customWidth="1"/>
    <col min="10" max="10" width="21.1640625" customWidth="1"/>
    <col min="15" max="15" width="12.83203125" customWidth="1"/>
    <col min="16" max="16" width="8.1640625" customWidth="1"/>
    <col min="17" max="17" width="10" customWidth="1"/>
    <col min="18" max="18" width="9.33203125" customWidth="1"/>
    <col min="19" max="19" width="15.33203125" customWidth="1"/>
    <col min="20" max="20" width="15.1640625" customWidth="1"/>
    <col min="35" max="35" width="13" customWidth="1"/>
  </cols>
  <sheetData>
    <row r="1" spans="1:44" x14ac:dyDescent="0.2">
      <c r="A1" s="3" t="s">
        <v>35</v>
      </c>
      <c r="B1" s="3" t="s">
        <v>36</v>
      </c>
      <c r="Q1" s="3" t="s">
        <v>35</v>
      </c>
      <c r="R1" s="3" t="s">
        <v>38</v>
      </c>
      <c r="AF1" s="3" t="s">
        <v>35</v>
      </c>
      <c r="AG1" s="3" t="s">
        <v>39</v>
      </c>
    </row>
    <row r="2" spans="1:44" x14ac:dyDescent="0.2">
      <c r="A2" s="3" t="s">
        <v>11</v>
      </c>
      <c r="B2" s="3" t="s">
        <v>37</v>
      </c>
      <c r="Q2" s="3" t="s">
        <v>11</v>
      </c>
      <c r="R2" s="3" t="s">
        <v>37</v>
      </c>
      <c r="AF2" s="3" t="s">
        <v>11</v>
      </c>
      <c r="AG2" s="3" t="s">
        <v>37</v>
      </c>
    </row>
    <row r="4" spans="1:44" x14ac:dyDescent="0.2">
      <c r="A4" t="s">
        <v>15</v>
      </c>
      <c r="B4" s="3">
        <v>1000000</v>
      </c>
      <c r="D4" t="s">
        <v>16</v>
      </c>
      <c r="Q4" t="s">
        <v>15</v>
      </c>
      <c r="R4" s="3">
        <v>1000000</v>
      </c>
      <c r="T4" t="s">
        <v>16</v>
      </c>
      <c r="AF4" t="s">
        <v>15</v>
      </c>
      <c r="AG4" s="3">
        <v>1000000</v>
      </c>
      <c r="AI4" t="s">
        <v>16</v>
      </c>
    </row>
    <row r="5" spans="1:44" x14ac:dyDescent="0.2">
      <c r="E5" t="s">
        <v>13</v>
      </c>
      <c r="F5" t="s">
        <v>14</v>
      </c>
      <c r="G5" t="s">
        <v>31</v>
      </c>
      <c r="H5" t="s">
        <v>29</v>
      </c>
      <c r="I5" t="s">
        <v>17</v>
      </c>
      <c r="J5" t="s">
        <v>32</v>
      </c>
      <c r="U5" t="s">
        <v>13</v>
      </c>
      <c r="V5" t="s">
        <v>14</v>
      </c>
      <c r="W5" t="s">
        <v>31</v>
      </c>
      <c r="X5" t="s">
        <v>29</v>
      </c>
      <c r="Y5" t="s">
        <v>17</v>
      </c>
      <c r="Z5" t="s">
        <v>32</v>
      </c>
      <c r="AJ5" t="s">
        <v>13</v>
      </c>
      <c r="AK5" t="s">
        <v>14</v>
      </c>
      <c r="AL5" t="s">
        <v>31</v>
      </c>
      <c r="AM5" t="s">
        <v>29</v>
      </c>
      <c r="AN5" t="s">
        <v>17</v>
      </c>
      <c r="AO5" t="s">
        <v>32</v>
      </c>
    </row>
    <row r="6" spans="1:44" x14ac:dyDescent="0.2">
      <c r="D6" s="4" t="s">
        <v>19</v>
      </c>
      <c r="E6" s="2">
        <f>ROUNDUP(LOG(I6,2), 0)</f>
        <v>12</v>
      </c>
      <c r="F6" s="4">
        <v>29</v>
      </c>
      <c r="G6" s="4">
        <v>16</v>
      </c>
      <c r="H6">
        <f>F6*I6</f>
        <v>63626</v>
      </c>
      <c r="I6" s="4">
        <v>2194</v>
      </c>
      <c r="J6">
        <f>H$16/10</f>
        <v>34451.9</v>
      </c>
      <c r="K6">
        <f>J6/I6</f>
        <v>15.702780309936191</v>
      </c>
      <c r="L6" s="6">
        <f>_xlfn.FLOOR.PRECISE(K6)</f>
        <v>15</v>
      </c>
      <c r="M6" s="6">
        <f>ROUNDUP(K6,0)</f>
        <v>16</v>
      </c>
      <c r="T6" s="4" t="s">
        <v>19</v>
      </c>
      <c r="U6" s="2">
        <f>ROUNDUP(LOG(Y6,2), 0)</f>
        <v>10</v>
      </c>
      <c r="V6" s="4">
        <v>94</v>
      </c>
      <c r="W6" s="4">
        <v>29</v>
      </c>
      <c r="X6">
        <f>V6*Y6</f>
        <v>63544</v>
      </c>
      <c r="Y6" s="4">
        <v>676</v>
      </c>
      <c r="Z6">
        <f>X$16/10</f>
        <v>19341.099999999999</v>
      </c>
      <c r="AA6">
        <f>Z6/Y6</f>
        <v>28.61109467455621</v>
      </c>
      <c r="AB6" s="6">
        <f>_xlfn.FLOOR.PRECISE(AA6)</f>
        <v>28</v>
      </c>
      <c r="AC6" s="6">
        <f>ROUNDUP(AA6,0)</f>
        <v>29</v>
      </c>
      <c r="AI6" s="4" t="s">
        <v>19</v>
      </c>
      <c r="AJ6" s="2">
        <f>ROUNDUP(LOG(AN6,2), 0)</f>
        <v>12</v>
      </c>
      <c r="AK6" s="4">
        <v>29</v>
      </c>
      <c r="AL6" s="4">
        <v>16</v>
      </c>
      <c r="AM6">
        <f>AK6*AN6</f>
        <v>69310</v>
      </c>
      <c r="AN6" s="4">
        <v>2390</v>
      </c>
      <c r="AO6">
        <f>AM$16/10</f>
        <v>36108.9</v>
      </c>
      <c r="AP6">
        <f>AO6/AN6</f>
        <v>15.108326359832636</v>
      </c>
      <c r="AQ6" s="6">
        <f>_xlfn.FLOOR.PRECISE(AP6)</f>
        <v>15</v>
      </c>
      <c r="AR6" s="6">
        <f>ROUNDUP(AP6,0)</f>
        <v>16</v>
      </c>
    </row>
    <row r="7" spans="1:44" x14ac:dyDescent="0.2">
      <c r="D7" s="4" t="s">
        <v>20</v>
      </c>
      <c r="E7" s="2">
        <f t="shared" ref="E7:E15" si="0">ROUNDUP(LOG(I7,2), 0)</f>
        <v>12</v>
      </c>
      <c r="F7" s="4">
        <v>18</v>
      </c>
      <c r="G7" s="4">
        <v>12</v>
      </c>
      <c r="H7">
        <f t="shared" ref="H7:H15" si="1">F7*I7</f>
        <v>54216</v>
      </c>
      <c r="I7" s="4">
        <v>3012</v>
      </c>
      <c r="J7">
        <f t="shared" ref="J7:J15" si="2">H$16/10</f>
        <v>34451.9</v>
      </c>
      <c r="K7">
        <f t="shared" ref="K7:K15" si="3">J7/I7</f>
        <v>11.438213811420983</v>
      </c>
      <c r="L7" s="6">
        <f t="shared" ref="L7:L15" si="4">_xlfn.FLOOR.PRECISE(K7)</f>
        <v>11</v>
      </c>
      <c r="M7" s="6">
        <f t="shared" ref="M7:M15" si="5">ROUNDUP(K7,0)</f>
        <v>12</v>
      </c>
      <c r="T7" s="4" t="s">
        <v>20</v>
      </c>
      <c r="U7" s="2">
        <f t="shared" ref="U7:U15" si="6">ROUNDUP(LOG(Y7,2), 0)</f>
        <v>11</v>
      </c>
      <c r="V7" s="4">
        <v>20</v>
      </c>
      <c r="W7" s="4">
        <v>18</v>
      </c>
      <c r="X7">
        <f t="shared" ref="X7:X15" si="7">V7*Y7</f>
        <v>21820</v>
      </c>
      <c r="Y7" s="4">
        <v>1091</v>
      </c>
      <c r="Z7">
        <f t="shared" ref="Z7:Z15" si="8">X$16/10</f>
        <v>19341.099999999999</v>
      </c>
      <c r="AA7">
        <f t="shared" ref="AA7:AA15" si="9">Z7/Y7</f>
        <v>17.727864344637947</v>
      </c>
      <c r="AB7" s="6">
        <f t="shared" ref="AB7:AB15" si="10">_xlfn.FLOOR.PRECISE(AA7)</f>
        <v>17</v>
      </c>
      <c r="AC7" s="6">
        <f t="shared" ref="AC7:AC15" si="11">ROUNDUP(AA7,0)</f>
        <v>18</v>
      </c>
      <c r="AI7" s="4" t="s">
        <v>20</v>
      </c>
      <c r="AJ7" s="2">
        <f t="shared" ref="AJ7:AJ15" si="12">ROUNDUP(LOG(AN7,2), 0)</f>
        <v>12</v>
      </c>
      <c r="AK7" s="4">
        <v>13</v>
      </c>
      <c r="AL7" s="4">
        <v>11</v>
      </c>
      <c r="AM7">
        <f t="shared" ref="AM7:AM15" si="13">AK7*AN7</f>
        <v>43524</v>
      </c>
      <c r="AN7" s="4">
        <v>3348</v>
      </c>
      <c r="AO7">
        <f t="shared" ref="AO7:AO15" si="14">AM$16/10</f>
        <v>36108.9</v>
      </c>
      <c r="AP7">
        <f t="shared" ref="AP7:AP15" si="15">AO7/AN7</f>
        <v>10.785215053763441</v>
      </c>
      <c r="AQ7" s="6">
        <f t="shared" ref="AQ7:AQ15" si="16">_xlfn.FLOOR.PRECISE(AP7)</f>
        <v>10</v>
      </c>
      <c r="AR7" s="6">
        <f t="shared" ref="AR7:AR15" si="17">ROUNDUP(AP7,0)</f>
        <v>11</v>
      </c>
    </row>
    <row r="8" spans="1:44" x14ac:dyDescent="0.2">
      <c r="D8" s="4" t="s">
        <v>21</v>
      </c>
      <c r="E8" s="2">
        <f t="shared" si="0"/>
        <v>12</v>
      </c>
      <c r="F8" s="4">
        <v>13</v>
      </c>
      <c r="G8" s="4">
        <v>9</v>
      </c>
      <c r="H8">
        <f t="shared" si="1"/>
        <v>51948</v>
      </c>
      <c r="I8" s="4">
        <v>3996</v>
      </c>
      <c r="J8">
        <f t="shared" si="2"/>
        <v>34451.9</v>
      </c>
      <c r="K8">
        <f t="shared" si="3"/>
        <v>8.6215965965965964</v>
      </c>
      <c r="L8" s="6">
        <f t="shared" si="4"/>
        <v>8</v>
      </c>
      <c r="M8" s="6">
        <f t="shared" si="5"/>
        <v>9</v>
      </c>
      <c r="T8" s="4" t="s">
        <v>21</v>
      </c>
      <c r="U8" s="2">
        <f t="shared" si="6"/>
        <v>11</v>
      </c>
      <c r="V8" s="4">
        <v>14</v>
      </c>
      <c r="W8" s="4">
        <v>13</v>
      </c>
      <c r="X8">
        <f t="shared" si="7"/>
        <v>21770</v>
      </c>
      <c r="Y8" s="4">
        <v>1555</v>
      </c>
      <c r="Z8">
        <f t="shared" si="8"/>
        <v>19341.099999999999</v>
      </c>
      <c r="AA8">
        <f t="shared" si="9"/>
        <v>12.438006430868166</v>
      </c>
      <c r="AB8" s="6">
        <f t="shared" si="10"/>
        <v>12</v>
      </c>
      <c r="AC8" s="6">
        <f t="shared" si="11"/>
        <v>13</v>
      </c>
      <c r="AI8" s="4" t="s">
        <v>21</v>
      </c>
      <c r="AJ8" s="2">
        <f t="shared" si="12"/>
        <v>13</v>
      </c>
      <c r="AK8" s="4">
        <v>11</v>
      </c>
      <c r="AL8" s="4">
        <v>9</v>
      </c>
      <c r="AM8">
        <f t="shared" si="13"/>
        <v>47058</v>
      </c>
      <c r="AN8" s="4">
        <v>4278</v>
      </c>
      <c r="AO8">
        <f t="shared" si="14"/>
        <v>36108.9</v>
      </c>
      <c r="AP8">
        <f t="shared" si="15"/>
        <v>8.4406030855539971</v>
      </c>
      <c r="AQ8" s="6">
        <f t="shared" si="16"/>
        <v>8</v>
      </c>
      <c r="AR8" s="6">
        <f t="shared" si="17"/>
        <v>9</v>
      </c>
    </row>
    <row r="9" spans="1:44" x14ac:dyDescent="0.2">
      <c r="D9" s="4" t="s">
        <v>22</v>
      </c>
      <c r="E9" s="2">
        <f t="shared" si="0"/>
        <v>13</v>
      </c>
      <c r="F9">
        <v>10</v>
      </c>
      <c r="G9" s="4">
        <v>8</v>
      </c>
      <c r="H9">
        <f t="shared" si="1"/>
        <v>46840</v>
      </c>
      <c r="I9">
        <v>4684</v>
      </c>
      <c r="J9">
        <f t="shared" si="2"/>
        <v>34451.9</v>
      </c>
      <c r="K9">
        <f t="shared" si="3"/>
        <v>7.3552305721605471</v>
      </c>
      <c r="L9" s="6">
        <f t="shared" si="4"/>
        <v>7</v>
      </c>
      <c r="M9" s="6">
        <f t="shared" si="5"/>
        <v>8</v>
      </c>
      <c r="T9" s="4" t="s">
        <v>22</v>
      </c>
      <c r="U9" s="2">
        <f t="shared" si="6"/>
        <v>12</v>
      </c>
      <c r="V9">
        <v>10</v>
      </c>
      <c r="W9" s="4">
        <v>10</v>
      </c>
      <c r="X9">
        <f t="shared" si="7"/>
        <v>21350</v>
      </c>
      <c r="Y9">
        <v>2135</v>
      </c>
      <c r="Z9">
        <f t="shared" si="8"/>
        <v>19341.099999999999</v>
      </c>
      <c r="AA9">
        <f t="shared" si="9"/>
        <v>9.0590632318501161</v>
      </c>
      <c r="AB9" s="6">
        <f t="shared" si="10"/>
        <v>9</v>
      </c>
      <c r="AC9" s="6">
        <f t="shared" si="11"/>
        <v>10</v>
      </c>
      <c r="AI9" s="4" t="s">
        <v>22</v>
      </c>
      <c r="AJ9" s="2">
        <f t="shared" si="12"/>
        <v>13</v>
      </c>
      <c r="AK9">
        <v>10</v>
      </c>
      <c r="AL9" s="4">
        <v>8</v>
      </c>
      <c r="AM9">
        <f t="shared" si="13"/>
        <v>50360</v>
      </c>
      <c r="AN9">
        <v>5036</v>
      </c>
      <c r="AO9">
        <f t="shared" si="14"/>
        <v>36108.9</v>
      </c>
      <c r="AP9">
        <f t="shared" si="15"/>
        <v>7.1701548848292296</v>
      </c>
      <c r="AQ9" s="6">
        <f t="shared" si="16"/>
        <v>7</v>
      </c>
      <c r="AR9" s="6">
        <f t="shared" si="17"/>
        <v>8</v>
      </c>
    </row>
    <row r="10" spans="1:44" x14ac:dyDescent="0.2">
      <c r="D10" s="4" t="s">
        <v>23</v>
      </c>
      <c r="E10" s="2">
        <f t="shared" si="0"/>
        <v>13</v>
      </c>
      <c r="F10">
        <v>8</v>
      </c>
      <c r="G10" s="4">
        <v>7</v>
      </c>
      <c r="H10">
        <f t="shared" si="1"/>
        <v>40888</v>
      </c>
      <c r="I10">
        <v>5111</v>
      </c>
      <c r="J10">
        <f t="shared" si="2"/>
        <v>34451.9</v>
      </c>
      <c r="K10">
        <f t="shared" si="3"/>
        <v>6.7407356681666997</v>
      </c>
      <c r="L10" s="6">
        <f t="shared" si="4"/>
        <v>6</v>
      </c>
      <c r="M10" s="6">
        <f t="shared" si="5"/>
        <v>7</v>
      </c>
      <c r="T10" s="4" t="s">
        <v>23</v>
      </c>
      <c r="U10" s="2">
        <f t="shared" si="6"/>
        <v>12</v>
      </c>
      <c r="V10">
        <v>7</v>
      </c>
      <c r="W10" s="4">
        <v>8</v>
      </c>
      <c r="X10">
        <f t="shared" si="7"/>
        <v>17374</v>
      </c>
      <c r="Y10">
        <v>2482</v>
      </c>
      <c r="Z10">
        <f t="shared" si="8"/>
        <v>19341.099999999999</v>
      </c>
      <c r="AA10">
        <f t="shared" si="9"/>
        <v>7.7925463336019334</v>
      </c>
      <c r="AB10" s="6">
        <f t="shared" si="10"/>
        <v>7</v>
      </c>
      <c r="AC10" s="6">
        <f t="shared" si="11"/>
        <v>8</v>
      </c>
      <c r="AI10" s="4" t="s">
        <v>23</v>
      </c>
      <c r="AJ10" s="2">
        <f t="shared" si="12"/>
        <v>13</v>
      </c>
      <c r="AK10">
        <v>7</v>
      </c>
      <c r="AL10" s="4">
        <v>7</v>
      </c>
      <c r="AM10">
        <f t="shared" si="13"/>
        <v>38297</v>
      </c>
      <c r="AN10">
        <v>5471</v>
      </c>
      <c r="AO10">
        <f t="shared" si="14"/>
        <v>36108.9</v>
      </c>
      <c r="AP10">
        <f t="shared" si="15"/>
        <v>6.6000548345823438</v>
      </c>
      <c r="AQ10" s="6">
        <f t="shared" si="16"/>
        <v>6</v>
      </c>
      <c r="AR10" s="6">
        <f t="shared" si="17"/>
        <v>7</v>
      </c>
    </row>
    <row r="11" spans="1:44" x14ac:dyDescent="0.2">
      <c r="D11" s="4" t="s">
        <v>24</v>
      </c>
      <c r="E11" s="2">
        <f t="shared" si="0"/>
        <v>13</v>
      </c>
      <c r="F11">
        <v>6</v>
      </c>
      <c r="G11" s="4">
        <v>7</v>
      </c>
      <c r="H11">
        <f t="shared" si="1"/>
        <v>32262</v>
      </c>
      <c r="I11">
        <v>5377</v>
      </c>
      <c r="J11">
        <f t="shared" si="2"/>
        <v>34451.9</v>
      </c>
      <c r="K11">
        <f t="shared" si="3"/>
        <v>6.4072717128510321</v>
      </c>
      <c r="L11" s="6">
        <f t="shared" si="4"/>
        <v>6</v>
      </c>
      <c r="M11" s="6">
        <f t="shared" si="5"/>
        <v>7</v>
      </c>
      <c r="T11" s="4" t="s">
        <v>24</v>
      </c>
      <c r="U11" s="2">
        <f t="shared" si="6"/>
        <v>12</v>
      </c>
      <c r="V11">
        <v>5</v>
      </c>
      <c r="W11" s="4">
        <v>7</v>
      </c>
      <c r="X11">
        <f t="shared" si="7"/>
        <v>14095</v>
      </c>
      <c r="Y11">
        <v>2819</v>
      </c>
      <c r="Z11">
        <f t="shared" si="8"/>
        <v>19341.099999999999</v>
      </c>
      <c r="AA11">
        <f t="shared" si="9"/>
        <v>6.8609790705924079</v>
      </c>
      <c r="AB11" s="6">
        <f t="shared" si="10"/>
        <v>6</v>
      </c>
      <c r="AC11" s="6">
        <f t="shared" si="11"/>
        <v>7</v>
      </c>
      <c r="AI11" s="4" t="s">
        <v>24</v>
      </c>
      <c r="AJ11" s="2">
        <f t="shared" si="12"/>
        <v>13</v>
      </c>
      <c r="AK11">
        <v>6</v>
      </c>
      <c r="AL11" s="4">
        <v>7</v>
      </c>
      <c r="AM11">
        <f t="shared" si="13"/>
        <v>34290</v>
      </c>
      <c r="AN11">
        <v>5715</v>
      </c>
      <c r="AO11">
        <f t="shared" si="14"/>
        <v>36108.9</v>
      </c>
      <c r="AP11">
        <f t="shared" si="15"/>
        <v>6.3182677165354333</v>
      </c>
      <c r="AQ11" s="6">
        <f t="shared" si="16"/>
        <v>6</v>
      </c>
      <c r="AR11" s="6">
        <f t="shared" si="17"/>
        <v>7</v>
      </c>
    </row>
    <row r="12" spans="1:44" x14ac:dyDescent="0.2">
      <c r="D12" s="4" t="s">
        <v>25</v>
      </c>
      <c r="E12" s="2">
        <f t="shared" si="0"/>
        <v>13</v>
      </c>
      <c r="F12">
        <v>4</v>
      </c>
      <c r="G12" s="4">
        <v>7</v>
      </c>
      <c r="H12">
        <f t="shared" si="1"/>
        <v>21456</v>
      </c>
      <c r="I12">
        <v>5364</v>
      </c>
      <c r="J12">
        <f t="shared" si="2"/>
        <v>34451.9</v>
      </c>
      <c r="K12">
        <f t="shared" si="3"/>
        <v>6.4228001491424314</v>
      </c>
      <c r="L12" s="6">
        <f t="shared" si="4"/>
        <v>6</v>
      </c>
      <c r="M12" s="6">
        <f t="shared" si="5"/>
        <v>7</v>
      </c>
      <c r="T12" s="4" t="s">
        <v>25</v>
      </c>
      <c r="U12" s="2">
        <f t="shared" si="6"/>
        <v>12</v>
      </c>
      <c r="V12">
        <v>4</v>
      </c>
      <c r="W12" s="4">
        <v>7</v>
      </c>
      <c r="X12">
        <f t="shared" si="7"/>
        <v>12352</v>
      </c>
      <c r="Y12">
        <v>3088</v>
      </c>
      <c r="Z12">
        <f t="shared" si="8"/>
        <v>19341.099999999999</v>
      </c>
      <c r="AA12">
        <f t="shared" si="9"/>
        <v>6.2633095854922276</v>
      </c>
      <c r="AB12" s="6">
        <f t="shared" si="10"/>
        <v>6</v>
      </c>
      <c r="AC12" s="6">
        <f t="shared" si="11"/>
        <v>7</v>
      </c>
      <c r="AI12" s="4" t="s">
        <v>25</v>
      </c>
      <c r="AJ12" s="2">
        <f t="shared" si="12"/>
        <v>13</v>
      </c>
      <c r="AK12">
        <v>5</v>
      </c>
      <c r="AL12" s="4">
        <v>6</v>
      </c>
      <c r="AM12">
        <f t="shared" si="13"/>
        <v>30655</v>
      </c>
      <c r="AN12">
        <v>6131</v>
      </c>
      <c r="AO12">
        <f t="shared" si="14"/>
        <v>36108.9</v>
      </c>
      <c r="AP12">
        <f t="shared" si="15"/>
        <v>5.8895612461262443</v>
      </c>
      <c r="AQ12" s="6">
        <f t="shared" si="16"/>
        <v>5</v>
      </c>
      <c r="AR12" s="6">
        <f t="shared" si="17"/>
        <v>6</v>
      </c>
    </row>
    <row r="13" spans="1:44" x14ac:dyDescent="0.2">
      <c r="D13" s="4" t="s">
        <v>26</v>
      </c>
      <c r="E13" s="2">
        <f t="shared" si="0"/>
        <v>13</v>
      </c>
      <c r="F13">
        <v>3</v>
      </c>
      <c r="G13" s="4">
        <v>7</v>
      </c>
      <c r="H13">
        <f t="shared" si="1"/>
        <v>16647</v>
      </c>
      <c r="I13">
        <v>5549</v>
      </c>
      <c r="J13">
        <f t="shared" si="2"/>
        <v>34451.9</v>
      </c>
      <c r="K13">
        <f t="shared" si="3"/>
        <v>6.2086682285096417</v>
      </c>
      <c r="L13" s="6">
        <f t="shared" si="4"/>
        <v>6</v>
      </c>
      <c r="M13" s="6">
        <f t="shared" si="5"/>
        <v>7</v>
      </c>
      <c r="T13" s="4" t="s">
        <v>26</v>
      </c>
      <c r="U13" s="2">
        <f t="shared" si="6"/>
        <v>12</v>
      </c>
      <c r="V13">
        <v>3</v>
      </c>
      <c r="W13" s="4">
        <v>6</v>
      </c>
      <c r="X13">
        <f t="shared" si="7"/>
        <v>10038</v>
      </c>
      <c r="Y13">
        <v>3346</v>
      </c>
      <c r="Z13">
        <f t="shared" si="8"/>
        <v>19341.099999999999</v>
      </c>
      <c r="AA13">
        <f t="shared" si="9"/>
        <v>5.7803646144650322</v>
      </c>
      <c r="AB13" s="6">
        <f t="shared" si="10"/>
        <v>5</v>
      </c>
      <c r="AC13" s="6">
        <f t="shared" si="11"/>
        <v>6</v>
      </c>
      <c r="AI13" s="4" t="s">
        <v>26</v>
      </c>
      <c r="AJ13" s="2">
        <f t="shared" si="12"/>
        <v>13</v>
      </c>
      <c r="AK13">
        <v>4</v>
      </c>
      <c r="AL13" s="4">
        <v>7</v>
      </c>
      <c r="AM13">
        <f t="shared" si="13"/>
        <v>23916</v>
      </c>
      <c r="AN13">
        <v>5979</v>
      </c>
      <c r="AO13">
        <f t="shared" si="14"/>
        <v>36108.9</v>
      </c>
      <c r="AP13">
        <f t="shared" si="15"/>
        <v>6.0392875062719522</v>
      </c>
      <c r="AQ13" s="6">
        <f t="shared" si="16"/>
        <v>6</v>
      </c>
      <c r="AR13" s="6">
        <f t="shared" si="17"/>
        <v>7</v>
      </c>
    </row>
    <row r="14" spans="1:44" x14ac:dyDescent="0.2">
      <c r="D14" s="4" t="s">
        <v>27</v>
      </c>
      <c r="E14" s="2">
        <f t="shared" si="0"/>
        <v>13</v>
      </c>
      <c r="F14">
        <v>2</v>
      </c>
      <c r="G14" s="4">
        <v>7</v>
      </c>
      <c r="H14">
        <f t="shared" si="1"/>
        <v>11202</v>
      </c>
      <c r="I14">
        <v>5601</v>
      </c>
      <c r="J14">
        <f t="shared" si="2"/>
        <v>34451.9</v>
      </c>
      <c r="K14">
        <f t="shared" si="3"/>
        <v>6.15102660239243</v>
      </c>
      <c r="L14" s="6">
        <f t="shared" si="4"/>
        <v>6</v>
      </c>
      <c r="M14" s="6">
        <f t="shared" si="5"/>
        <v>7</v>
      </c>
      <c r="T14" s="4" t="s">
        <v>27</v>
      </c>
      <c r="U14" s="2">
        <f t="shared" si="6"/>
        <v>12</v>
      </c>
      <c r="V14">
        <v>2</v>
      </c>
      <c r="W14" s="4">
        <v>6</v>
      </c>
      <c r="X14">
        <f t="shared" si="7"/>
        <v>7228</v>
      </c>
      <c r="Y14">
        <v>3614</v>
      </c>
      <c r="Z14">
        <f t="shared" si="8"/>
        <v>19341.099999999999</v>
      </c>
      <c r="AA14">
        <f t="shared" si="9"/>
        <v>5.3517155506364134</v>
      </c>
      <c r="AB14" s="6">
        <f t="shared" si="10"/>
        <v>5</v>
      </c>
      <c r="AC14" s="6">
        <f t="shared" si="11"/>
        <v>6</v>
      </c>
      <c r="AI14" s="4" t="s">
        <v>27</v>
      </c>
      <c r="AJ14" s="2">
        <f t="shared" si="12"/>
        <v>13</v>
      </c>
      <c r="AK14">
        <v>3</v>
      </c>
      <c r="AL14" s="4">
        <v>7</v>
      </c>
      <c r="AM14">
        <f t="shared" si="13"/>
        <v>17865</v>
      </c>
      <c r="AN14">
        <v>5955</v>
      </c>
      <c r="AO14">
        <f t="shared" si="14"/>
        <v>36108.9</v>
      </c>
      <c r="AP14">
        <f t="shared" si="15"/>
        <v>6.0636272040302268</v>
      </c>
      <c r="AQ14" s="6">
        <f t="shared" si="16"/>
        <v>6</v>
      </c>
      <c r="AR14" s="6">
        <f t="shared" si="17"/>
        <v>7</v>
      </c>
    </row>
    <row r="15" spans="1:44" x14ac:dyDescent="0.2">
      <c r="D15" s="4" t="s">
        <v>28</v>
      </c>
      <c r="E15" s="2">
        <f t="shared" si="0"/>
        <v>13</v>
      </c>
      <c r="F15">
        <v>1</v>
      </c>
      <c r="G15" s="4">
        <v>7</v>
      </c>
      <c r="H15">
        <f t="shared" si="1"/>
        <v>5434</v>
      </c>
      <c r="I15">
        <v>5434</v>
      </c>
      <c r="J15">
        <f t="shared" si="2"/>
        <v>34451.9</v>
      </c>
      <c r="K15">
        <f t="shared" si="3"/>
        <v>6.3400625690099375</v>
      </c>
      <c r="L15" s="6">
        <f t="shared" si="4"/>
        <v>6</v>
      </c>
      <c r="M15" s="6">
        <f t="shared" si="5"/>
        <v>7</v>
      </c>
      <c r="T15" s="4" t="s">
        <v>28</v>
      </c>
      <c r="U15" s="2">
        <f t="shared" si="6"/>
        <v>12</v>
      </c>
      <c r="V15">
        <v>1</v>
      </c>
      <c r="W15" s="4">
        <v>6</v>
      </c>
      <c r="X15">
        <f t="shared" si="7"/>
        <v>3840</v>
      </c>
      <c r="Y15">
        <v>3840</v>
      </c>
      <c r="Z15">
        <f t="shared" si="8"/>
        <v>19341.099999999999</v>
      </c>
      <c r="AA15">
        <f t="shared" si="9"/>
        <v>5.0367447916666661</v>
      </c>
      <c r="AB15" s="6">
        <f t="shared" si="10"/>
        <v>5</v>
      </c>
      <c r="AC15" s="6">
        <f t="shared" si="11"/>
        <v>6</v>
      </c>
      <c r="AI15" s="4" t="s">
        <v>28</v>
      </c>
      <c r="AJ15" s="2">
        <f t="shared" si="12"/>
        <v>13</v>
      </c>
      <c r="AK15">
        <v>1</v>
      </c>
      <c r="AL15" s="4">
        <v>7</v>
      </c>
      <c r="AM15">
        <f t="shared" si="13"/>
        <v>5814</v>
      </c>
      <c r="AN15">
        <v>5814</v>
      </c>
      <c r="AO15">
        <f t="shared" si="14"/>
        <v>36108.9</v>
      </c>
      <c r="AP15">
        <f t="shared" si="15"/>
        <v>6.2106811145510834</v>
      </c>
      <c r="AQ15" s="6">
        <f t="shared" si="16"/>
        <v>6</v>
      </c>
      <c r="AR15" s="6">
        <f t="shared" si="17"/>
        <v>7</v>
      </c>
    </row>
    <row r="16" spans="1:44" x14ac:dyDescent="0.2">
      <c r="F16" t="s">
        <v>30</v>
      </c>
      <c r="H16">
        <f>SUM(H6:H15)</f>
        <v>344519</v>
      </c>
      <c r="I16">
        <f>SUM(I6:I15)</f>
        <v>46322</v>
      </c>
      <c r="V16" t="s">
        <v>30</v>
      </c>
      <c r="X16">
        <f>SUM(X6:X15)</f>
        <v>193411</v>
      </c>
      <c r="Y16">
        <f>SUM(Y6:Y15)</f>
        <v>24646</v>
      </c>
      <c r="AK16" t="s">
        <v>30</v>
      </c>
      <c r="AM16">
        <f>SUM(AM6:AM15)</f>
        <v>361089</v>
      </c>
      <c r="AN16">
        <f>SUM(AN6:AN15)</f>
        <v>50117</v>
      </c>
    </row>
    <row r="18" spans="1:44" x14ac:dyDescent="0.2">
      <c r="A18" t="s">
        <v>71</v>
      </c>
    </row>
    <row r="19" spans="1:44" x14ac:dyDescent="0.2">
      <c r="A19" t="s">
        <v>15</v>
      </c>
      <c r="B19" s="3">
        <v>1000000</v>
      </c>
      <c r="D19" t="s">
        <v>16</v>
      </c>
      <c r="Q19" t="s">
        <v>15</v>
      </c>
      <c r="R19" s="3">
        <v>1000000</v>
      </c>
      <c r="T19" t="s">
        <v>16</v>
      </c>
      <c r="AF19" t="s">
        <v>15</v>
      </c>
      <c r="AG19" s="3">
        <v>1000000</v>
      </c>
      <c r="AI19" t="s">
        <v>16</v>
      </c>
    </row>
    <row r="20" spans="1:44" x14ac:dyDescent="0.2">
      <c r="E20" t="s">
        <v>13</v>
      </c>
      <c r="F20" t="s">
        <v>14</v>
      </c>
      <c r="G20" t="s">
        <v>31</v>
      </c>
      <c r="H20" t="s">
        <v>29</v>
      </c>
      <c r="I20" t="s">
        <v>17</v>
      </c>
      <c r="J20" t="s">
        <v>32</v>
      </c>
      <c r="U20" t="s">
        <v>13</v>
      </c>
      <c r="V20" t="s">
        <v>14</v>
      </c>
      <c r="W20" t="s">
        <v>31</v>
      </c>
      <c r="X20" t="s">
        <v>29</v>
      </c>
      <c r="Y20" t="s">
        <v>17</v>
      </c>
      <c r="Z20" t="s">
        <v>32</v>
      </c>
      <c r="AJ20" t="s">
        <v>13</v>
      </c>
      <c r="AK20" t="s">
        <v>14</v>
      </c>
      <c r="AL20" t="s">
        <v>31</v>
      </c>
      <c r="AM20" t="s">
        <v>29</v>
      </c>
      <c r="AN20" t="s">
        <v>17</v>
      </c>
      <c r="AO20" t="s">
        <v>32</v>
      </c>
    </row>
    <row r="21" spans="1:44" x14ac:dyDescent="0.2">
      <c r="D21" s="4" t="s">
        <v>19</v>
      </c>
      <c r="E21" s="2">
        <f>ROUNDUP(LOG(I21,2), 0)-3</f>
        <v>9</v>
      </c>
      <c r="F21" s="4">
        <v>17</v>
      </c>
      <c r="G21" s="4">
        <v>13</v>
      </c>
      <c r="H21">
        <f>F21*I21</f>
        <v>37298</v>
      </c>
      <c r="I21" s="4">
        <v>2194</v>
      </c>
      <c r="J21">
        <f>H$31/10</f>
        <v>28268.799999999999</v>
      </c>
      <c r="K21">
        <f>J21/I21</f>
        <v>12.884594348222425</v>
      </c>
      <c r="L21" s="6">
        <f>_xlfn.FLOOR.PRECISE(K21)</f>
        <v>12</v>
      </c>
      <c r="M21" s="6">
        <f>ROUNDUP(K21,0)</f>
        <v>13</v>
      </c>
      <c r="T21" s="4" t="s">
        <v>19</v>
      </c>
      <c r="U21" s="2">
        <f>ROUNDUP(LOG(Y21,2), 0)-3</f>
        <v>7</v>
      </c>
      <c r="V21" s="4">
        <v>46</v>
      </c>
      <c r="W21" s="4">
        <v>30</v>
      </c>
      <c r="X21">
        <f>V21*Y21</f>
        <v>31096</v>
      </c>
      <c r="Y21" s="4">
        <v>676</v>
      </c>
      <c r="Z21">
        <f>X$31/10</f>
        <v>20045.599999999999</v>
      </c>
      <c r="AA21">
        <f>Z21/Y21</f>
        <v>29.653254437869819</v>
      </c>
      <c r="AB21" s="6">
        <f>_xlfn.FLOOR.PRECISE(AA21)</f>
        <v>29</v>
      </c>
      <c r="AC21" s="6">
        <f>ROUNDUP(AA21,0)</f>
        <v>30</v>
      </c>
      <c r="AI21" s="4" t="s">
        <v>19</v>
      </c>
      <c r="AJ21" s="2">
        <f>ROUNDUP(LOG(AN21,2), 0)-3</f>
        <v>9</v>
      </c>
      <c r="AK21" s="4">
        <v>38</v>
      </c>
      <c r="AL21" s="4">
        <v>17</v>
      </c>
      <c r="AM21">
        <f>AK21*AN21</f>
        <v>90820</v>
      </c>
      <c r="AN21" s="4">
        <v>2390</v>
      </c>
      <c r="AO21">
        <f>AM$31/10</f>
        <v>38987.9</v>
      </c>
      <c r="AP21">
        <f>AO21/AN21</f>
        <v>16.312928870292886</v>
      </c>
      <c r="AQ21" s="6">
        <f>_xlfn.FLOOR.PRECISE(AP21)</f>
        <v>16</v>
      </c>
      <c r="AR21" s="6">
        <f>ROUNDUP(AP21,0)</f>
        <v>17</v>
      </c>
    </row>
    <row r="22" spans="1:44" x14ac:dyDescent="0.2">
      <c r="D22" s="4" t="s">
        <v>20</v>
      </c>
      <c r="E22" s="2">
        <f t="shared" ref="E22:E30" si="18">ROUNDUP(LOG(I22,2), 0)-3</f>
        <v>9</v>
      </c>
      <c r="F22" s="4">
        <v>15</v>
      </c>
      <c r="G22" s="4">
        <v>10</v>
      </c>
      <c r="H22">
        <f t="shared" ref="H22:H30" si="19">F22*I22</f>
        <v>45180</v>
      </c>
      <c r="I22" s="4">
        <v>3012</v>
      </c>
      <c r="J22">
        <f t="shared" ref="J22:J30" si="20">H$31/10</f>
        <v>28268.799999999999</v>
      </c>
      <c r="K22">
        <f t="shared" ref="K22:K30" si="21">J22/I22</f>
        <v>9.3853917662682598</v>
      </c>
      <c r="L22" s="6">
        <f t="shared" ref="L22:L30" si="22">_xlfn.FLOOR.PRECISE(K22)</f>
        <v>9</v>
      </c>
      <c r="M22" s="6">
        <f t="shared" ref="M22:M30" si="23">ROUNDUP(K22,0)</f>
        <v>10</v>
      </c>
      <c r="T22" s="4" t="s">
        <v>20</v>
      </c>
      <c r="U22" s="2">
        <f t="shared" ref="U22:U30" si="24">ROUNDUP(LOG(Y22,2), 0)-3</f>
        <v>8</v>
      </c>
      <c r="V22" s="4">
        <v>36</v>
      </c>
      <c r="W22" s="4">
        <v>19</v>
      </c>
      <c r="X22">
        <f t="shared" ref="X22:X30" si="25">V22*Y22</f>
        <v>39276</v>
      </c>
      <c r="Y22" s="4">
        <v>1091</v>
      </c>
      <c r="Z22">
        <f t="shared" ref="Z22:Z30" si="26">X$31/10</f>
        <v>20045.599999999999</v>
      </c>
      <c r="AA22">
        <f t="shared" ref="AA22:AA30" si="27">Z22/Y22</f>
        <v>18.373602199816681</v>
      </c>
      <c r="AB22" s="6">
        <f t="shared" ref="AB22:AB30" si="28">_xlfn.FLOOR.PRECISE(AA22)</f>
        <v>18</v>
      </c>
      <c r="AC22" s="6">
        <f t="shared" ref="AC22:AC30" si="29">ROUNDUP(AA22,0)</f>
        <v>19</v>
      </c>
      <c r="AI22" s="4" t="s">
        <v>20</v>
      </c>
      <c r="AJ22" s="2">
        <f t="shared" ref="AJ22:AJ30" si="30">ROUNDUP(LOG(AN22,2), 0)-3</f>
        <v>9</v>
      </c>
      <c r="AK22" s="4">
        <v>21</v>
      </c>
      <c r="AL22" s="4">
        <v>12</v>
      </c>
      <c r="AM22">
        <f t="shared" ref="AM22:AM30" si="31">AK22*AN22</f>
        <v>71064</v>
      </c>
      <c r="AN22" s="4">
        <v>3384</v>
      </c>
      <c r="AO22">
        <f t="shared" ref="AO22:AO30" si="32">AM$31/10</f>
        <v>38987.9</v>
      </c>
      <c r="AP22">
        <f t="shared" ref="AP22:AP30" si="33">AO22/AN22</f>
        <v>11.521247044917258</v>
      </c>
      <c r="AQ22" s="6">
        <f t="shared" ref="AQ22:AQ30" si="34">_xlfn.FLOOR.PRECISE(AP22)</f>
        <v>11</v>
      </c>
      <c r="AR22" s="6">
        <f t="shared" ref="AR22:AR30" si="35">ROUNDUP(AP22,0)</f>
        <v>12</v>
      </c>
    </row>
    <row r="23" spans="1:44" x14ac:dyDescent="0.2">
      <c r="D23" s="4" t="s">
        <v>21</v>
      </c>
      <c r="E23" s="2">
        <f t="shared" si="18"/>
        <v>9</v>
      </c>
      <c r="F23" s="4">
        <v>10</v>
      </c>
      <c r="G23" s="4">
        <v>8</v>
      </c>
      <c r="H23">
        <f t="shared" si="19"/>
        <v>39960</v>
      </c>
      <c r="I23" s="4">
        <v>3996</v>
      </c>
      <c r="J23">
        <f t="shared" si="20"/>
        <v>28268.799999999999</v>
      </c>
      <c r="K23">
        <f t="shared" si="21"/>
        <v>7.0742742742742744</v>
      </c>
      <c r="L23" s="6">
        <f t="shared" si="22"/>
        <v>7</v>
      </c>
      <c r="M23" s="6">
        <f t="shared" si="23"/>
        <v>8</v>
      </c>
      <c r="T23" s="4" t="s">
        <v>21</v>
      </c>
      <c r="U23" s="2">
        <f t="shared" si="24"/>
        <v>8</v>
      </c>
      <c r="V23" s="4">
        <v>23</v>
      </c>
      <c r="W23" s="4">
        <v>13</v>
      </c>
      <c r="X23">
        <f t="shared" si="25"/>
        <v>35765</v>
      </c>
      <c r="Y23" s="4">
        <v>1555</v>
      </c>
      <c r="Z23">
        <f t="shared" si="26"/>
        <v>20045.599999999999</v>
      </c>
      <c r="AA23">
        <f t="shared" si="27"/>
        <v>12.891061093247588</v>
      </c>
      <c r="AB23" s="6">
        <f t="shared" si="28"/>
        <v>12</v>
      </c>
      <c r="AC23" s="6">
        <f t="shared" si="29"/>
        <v>13</v>
      </c>
      <c r="AI23" s="4" t="s">
        <v>21</v>
      </c>
      <c r="AJ23" s="2">
        <f t="shared" si="30"/>
        <v>10</v>
      </c>
      <c r="AK23" s="4">
        <v>13</v>
      </c>
      <c r="AL23" s="4">
        <v>10</v>
      </c>
      <c r="AM23">
        <f t="shared" si="31"/>
        <v>55614</v>
      </c>
      <c r="AN23" s="4">
        <v>4278</v>
      </c>
      <c r="AO23">
        <f t="shared" si="32"/>
        <v>38987.9</v>
      </c>
      <c r="AP23">
        <f t="shared" si="33"/>
        <v>9.1135811126694719</v>
      </c>
      <c r="AQ23" s="6">
        <f t="shared" si="34"/>
        <v>9</v>
      </c>
      <c r="AR23" s="6">
        <f t="shared" si="35"/>
        <v>10</v>
      </c>
    </row>
    <row r="24" spans="1:44" x14ac:dyDescent="0.2">
      <c r="D24" s="4" t="s">
        <v>22</v>
      </c>
      <c r="E24" s="2">
        <f t="shared" si="18"/>
        <v>10</v>
      </c>
      <c r="F24">
        <v>8</v>
      </c>
      <c r="G24" s="4">
        <v>7</v>
      </c>
      <c r="H24">
        <f t="shared" si="19"/>
        <v>37472</v>
      </c>
      <c r="I24">
        <v>4684</v>
      </c>
      <c r="J24">
        <f t="shared" si="20"/>
        <v>28268.799999999999</v>
      </c>
      <c r="K24">
        <f t="shared" si="21"/>
        <v>6.0351836037574724</v>
      </c>
      <c r="L24" s="6">
        <f t="shared" si="22"/>
        <v>6</v>
      </c>
      <c r="M24" s="6">
        <f t="shared" si="23"/>
        <v>7</v>
      </c>
      <c r="T24" s="4" t="s">
        <v>22</v>
      </c>
      <c r="U24" s="2">
        <f t="shared" si="24"/>
        <v>9</v>
      </c>
      <c r="V24">
        <v>11</v>
      </c>
      <c r="W24" s="4">
        <v>10</v>
      </c>
      <c r="X24">
        <f t="shared" si="25"/>
        <v>23485</v>
      </c>
      <c r="Y24">
        <v>2135</v>
      </c>
      <c r="Z24">
        <f t="shared" si="26"/>
        <v>20045.599999999999</v>
      </c>
      <c r="AA24">
        <f t="shared" si="27"/>
        <v>9.3890398126463701</v>
      </c>
      <c r="AB24" s="6">
        <f t="shared" si="28"/>
        <v>9</v>
      </c>
      <c r="AC24" s="6">
        <f t="shared" si="29"/>
        <v>10</v>
      </c>
      <c r="AI24" s="4" t="s">
        <v>22</v>
      </c>
      <c r="AJ24" s="2">
        <f t="shared" si="30"/>
        <v>10</v>
      </c>
      <c r="AK24">
        <v>9</v>
      </c>
      <c r="AL24" s="4">
        <v>8</v>
      </c>
      <c r="AM24">
        <f t="shared" si="31"/>
        <v>45324</v>
      </c>
      <c r="AN24">
        <v>5036</v>
      </c>
      <c r="AO24">
        <f t="shared" si="32"/>
        <v>38987.9</v>
      </c>
      <c r="AP24">
        <f t="shared" si="33"/>
        <v>7.7418387609213664</v>
      </c>
      <c r="AQ24" s="6">
        <f t="shared" si="34"/>
        <v>7</v>
      </c>
      <c r="AR24" s="6">
        <f t="shared" si="35"/>
        <v>8</v>
      </c>
    </row>
    <row r="25" spans="1:44" x14ac:dyDescent="0.2">
      <c r="D25" s="4" t="s">
        <v>23</v>
      </c>
      <c r="E25" s="2">
        <f t="shared" si="18"/>
        <v>10</v>
      </c>
      <c r="F25">
        <v>7</v>
      </c>
      <c r="G25" s="4">
        <v>6</v>
      </c>
      <c r="H25">
        <f t="shared" si="19"/>
        <v>35777</v>
      </c>
      <c r="I25">
        <v>5111</v>
      </c>
      <c r="J25">
        <f t="shared" si="20"/>
        <v>28268.799999999999</v>
      </c>
      <c r="K25">
        <f t="shared" si="21"/>
        <v>5.5309724124437487</v>
      </c>
      <c r="L25" s="6">
        <f t="shared" si="22"/>
        <v>5</v>
      </c>
      <c r="M25" s="6">
        <f t="shared" si="23"/>
        <v>6</v>
      </c>
      <c r="T25" s="4" t="s">
        <v>23</v>
      </c>
      <c r="U25" s="2">
        <f t="shared" si="24"/>
        <v>9</v>
      </c>
      <c r="V25">
        <v>7</v>
      </c>
      <c r="W25" s="4">
        <v>9</v>
      </c>
      <c r="X25">
        <f t="shared" si="25"/>
        <v>17374</v>
      </c>
      <c r="Y25">
        <v>2482</v>
      </c>
      <c r="Z25">
        <f t="shared" si="26"/>
        <v>20045.599999999999</v>
      </c>
      <c r="AA25">
        <f t="shared" si="27"/>
        <v>8.0763900080580164</v>
      </c>
      <c r="AB25" s="6">
        <f t="shared" si="28"/>
        <v>8</v>
      </c>
      <c r="AC25" s="6">
        <f t="shared" si="29"/>
        <v>9</v>
      </c>
      <c r="AI25" s="4" t="s">
        <v>23</v>
      </c>
      <c r="AJ25" s="2">
        <f t="shared" si="30"/>
        <v>10</v>
      </c>
      <c r="AK25">
        <v>7</v>
      </c>
      <c r="AL25" s="4">
        <v>8</v>
      </c>
      <c r="AM25">
        <f t="shared" si="31"/>
        <v>38297</v>
      </c>
      <c r="AN25">
        <v>5471</v>
      </c>
      <c r="AO25">
        <f t="shared" si="32"/>
        <v>38987.9</v>
      </c>
      <c r="AP25">
        <f t="shared" si="33"/>
        <v>7.126284043136538</v>
      </c>
      <c r="AQ25" s="6">
        <f t="shared" si="34"/>
        <v>7</v>
      </c>
      <c r="AR25" s="6">
        <f t="shared" si="35"/>
        <v>8</v>
      </c>
    </row>
    <row r="26" spans="1:44" x14ac:dyDescent="0.2">
      <c r="D26" s="4" t="s">
        <v>24</v>
      </c>
      <c r="E26" s="2">
        <f t="shared" si="18"/>
        <v>10</v>
      </c>
      <c r="F26">
        <v>6</v>
      </c>
      <c r="G26" s="4">
        <v>6</v>
      </c>
      <c r="H26">
        <f t="shared" si="19"/>
        <v>32262</v>
      </c>
      <c r="I26">
        <v>5377</v>
      </c>
      <c r="J26">
        <f t="shared" si="20"/>
        <v>28268.799999999999</v>
      </c>
      <c r="K26">
        <f t="shared" si="21"/>
        <v>5.2573554026408775</v>
      </c>
      <c r="L26" s="6">
        <f t="shared" si="22"/>
        <v>5</v>
      </c>
      <c r="M26" s="6">
        <f t="shared" si="23"/>
        <v>6</v>
      </c>
      <c r="T26" s="4" t="s">
        <v>24</v>
      </c>
      <c r="U26" s="2">
        <f t="shared" si="24"/>
        <v>9</v>
      </c>
      <c r="V26">
        <v>6</v>
      </c>
      <c r="W26" s="4">
        <v>8</v>
      </c>
      <c r="X26">
        <f t="shared" si="25"/>
        <v>16914</v>
      </c>
      <c r="Y26">
        <v>2819</v>
      </c>
      <c r="Z26">
        <f t="shared" si="26"/>
        <v>20045.599999999999</v>
      </c>
      <c r="AA26">
        <f t="shared" si="27"/>
        <v>7.1108903866619366</v>
      </c>
      <c r="AB26" s="6">
        <f t="shared" si="28"/>
        <v>7</v>
      </c>
      <c r="AC26" s="6">
        <f t="shared" si="29"/>
        <v>8</v>
      </c>
      <c r="AI26" s="4" t="s">
        <v>24</v>
      </c>
      <c r="AJ26" s="2">
        <f t="shared" si="30"/>
        <v>10</v>
      </c>
      <c r="AK26">
        <v>5</v>
      </c>
      <c r="AL26" s="4">
        <v>7</v>
      </c>
      <c r="AM26">
        <f t="shared" si="31"/>
        <v>28575</v>
      </c>
      <c r="AN26">
        <v>5715</v>
      </c>
      <c r="AO26">
        <f t="shared" si="32"/>
        <v>38987.9</v>
      </c>
      <c r="AP26">
        <f t="shared" si="33"/>
        <v>6.8220297462817152</v>
      </c>
      <c r="AQ26" s="6">
        <f t="shared" si="34"/>
        <v>6</v>
      </c>
      <c r="AR26" s="6">
        <f t="shared" si="35"/>
        <v>7</v>
      </c>
    </row>
    <row r="27" spans="1:44" x14ac:dyDescent="0.2">
      <c r="D27" s="4" t="s">
        <v>25</v>
      </c>
      <c r="E27" s="2">
        <f t="shared" si="18"/>
        <v>10</v>
      </c>
      <c r="F27">
        <v>4</v>
      </c>
      <c r="G27" s="4">
        <v>6</v>
      </c>
      <c r="H27">
        <f t="shared" si="19"/>
        <v>21456</v>
      </c>
      <c r="I27">
        <v>5364</v>
      </c>
      <c r="J27">
        <f t="shared" si="20"/>
        <v>28268.799999999999</v>
      </c>
      <c r="K27">
        <f t="shared" si="21"/>
        <v>5.2700969425801638</v>
      </c>
      <c r="L27" s="6">
        <f t="shared" si="22"/>
        <v>5</v>
      </c>
      <c r="M27" s="6">
        <f t="shared" si="23"/>
        <v>6</v>
      </c>
      <c r="T27" s="4" t="s">
        <v>25</v>
      </c>
      <c r="U27" s="2">
        <f t="shared" si="24"/>
        <v>9</v>
      </c>
      <c r="V27">
        <v>5</v>
      </c>
      <c r="W27" s="4">
        <v>7</v>
      </c>
      <c r="X27">
        <f t="shared" si="25"/>
        <v>15440</v>
      </c>
      <c r="Y27">
        <v>3088</v>
      </c>
      <c r="Z27">
        <f t="shared" si="26"/>
        <v>20045.599999999999</v>
      </c>
      <c r="AA27">
        <f t="shared" si="27"/>
        <v>6.491450777202072</v>
      </c>
      <c r="AB27" s="6">
        <f t="shared" si="28"/>
        <v>6</v>
      </c>
      <c r="AC27" s="6">
        <f t="shared" si="29"/>
        <v>7</v>
      </c>
      <c r="AI27" s="4" t="s">
        <v>25</v>
      </c>
      <c r="AJ27" s="2">
        <f t="shared" si="30"/>
        <v>10</v>
      </c>
      <c r="AK27">
        <v>4</v>
      </c>
      <c r="AL27" s="4">
        <v>7</v>
      </c>
      <c r="AM27">
        <f t="shared" si="31"/>
        <v>24524</v>
      </c>
      <c r="AN27">
        <v>6131</v>
      </c>
      <c r="AO27">
        <f t="shared" si="32"/>
        <v>38987.9</v>
      </c>
      <c r="AP27">
        <f t="shared" si="33"/>
        <v>6.3591420649160009</v>
      </c>
      <c r="AQ27" s="6">
        <f t="shared" si="34"/>
        <v>6</v>
      </c>
      <c r="AR27" s="6">
        <f t="shared" si="35"/>
        <v>7</v>
      </c>
    </row>
    <row r="28" spans="1:44" x14ac:dyDescent="0.2">
      <c r="D28" s="4" t="s">
        <v>26</v>
      </c>
      <c r="E28" s="2">
        <f t="shared" si="18"/>
        <v>10</v>
      </c>
      <c r="F28">
        <v>3</v>
      </c>
      <c r="G28" s="4">
        <v>6</v>
      </c>
      <c r="H28">
        <f t="shared" si="19"/>
        <v>16647</v>
      </c>
      <c r="I28">
        <v>5549</v>
      </c>
      <c r="J28">
        <f t="shared" si="20"/>
        <v>28268.799999999999</v>
      </c>
      <c r="K28">
        <f t="shared" si="21"/>
        <v>5.094395386556136</v>
      </c>
      <c r="L28" s="6">
        <f t="shared" si="22"/>
        <v>5</v>
      </c>
      <c r="M28" s="6">
        <f t="shared" si="23"/>
        <v>6</v>
      </c>
      <c r="T28" s="4" t="s">
        <v>26</v>
      </c>
      <c r="U28" s="2">
        <f t="shared" si="24"/>
        <v>9</v>
      </c>
      <c r="V28">
        <v>3</v>
      </c>
      <c r="W28" s="4">
        <v>6</v>
      </c>
      <c r="X28">
        <f t="shared" si="25"/>
        <v>10038</v>
      </c>
      <c r="Y28">
        <v>3346</v>
      </c>
      <c r="Z28">
        <f t="shared" si="26"/>
        <v>20045.599999999999</v>
      </c>
      <c r="AA28">
        <f t="shared" si="27"/>
        <v>5.9909145248057376</v>
      </c>
      <c r="AB28" s="6">
        <f t="shared" si="28"/>
        <v>5</v>
      </c>
      <c r="AC28" s="6">
        <f t="shared" si="29"/>
        <v>6</v>
      </c>
      <c r="AI28" s="4" t="s">
        <v>26</v>
      </c>
      <c r="AJ28" s="2">
        <f t="shared" si="30"/>
        <v>10</v>
      </c>
      <c r="AK28">
        <v>3</v>
      </c>
      <c r="AL28" s="4">
        <v>7</v>
      </c>
      <c r="AM28">
        <f t="shared" si="31"/>
        <v>17937</v>
      </c>
      <c r="AN28">
        <v>5979</v>
      </c>
      <c r="AO28">
        <f t="shared" si="32"/>
        <v>38987.9</v>
      </c>
      <c r="AP28">
        <f t="shared" si="33"/>
        <v>6.5208061548753973</v>
      </c>
      <c r="AQ28" s="6">
        <f t="shared" si="34"/>
        <v>6</v>
      </c>
      <c r="AR28" s="6">
        <f t="shared" si="35"/>
        <v>7</v>
      </c>
    </row>
    <row r="29" spans="1:44" x14ac:dyDescent="0.2">
      <c r="D29" s="4" t="s">
        <v>27</v>
      </c>
      <c r="E29" s="2">
        <f t="shared" si="18"/>
        <v>10</v>
      </c>
      <c r="F29">
        <v>2</v>
      </c>
      <c r="G29" s="4">
        <v>6</v>
      </c>
      <c r="H29">
        <f t="shared" si="19"/>
        <v>11202</v>
      </c>
      <c r="I29">
        <v>5601</v>
      </c>
      <c r="J29">
        <f t="shared" si="20"/>
        <v>28268.799999999999</v>
      </c>
      <c r="K29">
        <f t="shared" si="21"/>
        <v>5.0470987323692196</v>
      </c>
      <c r="L29" s="6">
        <f t="shared" si="22"/>
        <v>5</v>
      </c>
      <c r="M29" s="6">
        <f t="shared" si="23"/>
        <v>6</v>
      </c>
      <c r="T29" s="4" t="s">
        <v>27</v>
      </c>
      <c r="U29" s="2">
        <f t="shared" si="24"/>
        <v>9</v>
      </c>
      <c r="V29">
        <v>2</v>
      </c>
      <c r="W29" s="4">
        <v>6</v>
      </c>
      <c r="X29">
        <f t="shared" si="25"/>
        <v>7228</v>
      </c>
      <c r="Y29">
        <v>3614</v>
      </c>
      <c r="Z29">
        <f t="shared" si="26"/>
        <v>20045.599999999999</v>
      </c>
      <c r="AA29">
        <f t="shared" si="27"/>
        <v>5.5466519092418372</v>
      </c>
      <c r="AB29" s="6">
        <f t="shared" si="28"/>
        <v>5</v>
      </c>
      <c r="AC29" s="6">
        <f t="shared" si="29"/>
        <v>6</v>
      </c>
      <c r="AI29" s="4" t="s">
        <v>27</v>
      </c>
      <c r="AJ29" s="2">
        <f t="shared" si="30"/>
        <v>10</v>
      </c>
      <c r="AK29">
        <v>2</v>
      </c>
      <c r="AL29" s="4">
        <v>7</v>
      </c>
      <c r="AM29">
        <f t="shared" si="31"/>
        <v>11910</v>
      </c>
      <c r="AN29">
        <v>5955</v>
      </c>
      <c r="AO29">
        <f t="shared" si="32"/>
        <v>38987.9</v>
      </c>
      <c r="AP29">
        <f t="shared" si="33"/>
        <v>6.5470864819479431</v>
      </c>
      <c r="AQ29" s="6">
        <f t="shared" si="34"/>
        <v>6</v>
      </c>
      <c r="AR29" s="6">
        <f t="shared" si="35"/>
        <v>7</v>
      </c>
    </row>
    <row r="30" spans="1:44" x14ac:dyDescent="0.2">
      <c r="D30" s="4" t="s">
        <v>28</v>
      </c>
      <c r="E30" s="2">
        <f t="shared" si="18"/>
        <v>10</v>
      </c>
      <c r="F30">
        <v>1</v>
      </c>
      <c r="G30" s="4">
        <v>6</v>
      </c>
      <c r="H30">
        <f t="shared" si="19"/>
        <v>5434</v>
      </c>
      <c r="I30">
        <v>5434</v>
      </c>
      <c r="J30">
        <f t="shared" si="20"/>
        <v>28268.799999999999</v>
      </c>
      <c r="K30">
        <f t="shared" si="21"/>
        <v>5.2022083179977914</v>
      </c>
      <c r="L30" s="6">
        <f t="shared" si="22"/>
        <v>5</v>
      </c>
      <c r="M30" s="6">
        <f t="shared" si="23"/>
        <v>6</v>
      </c>
      <c r="T30" s="4" t="s">
        <v>28</v>
      </c>
      <c r="U30" s="2">
        <f t="shared" si="24"/>
        <v>9</v>
      </c>
      <c r="V30">
        <v>1</v>
      </c>
      <c r="W30" s="4">
        <v>6</v>
      </c>
      <c r="X30">
        <f t="shared" si="25"/>
        <v>3840</v>
      </c>
      <c r="Y30">
        <v>3840</v>
      </c>
      <c r="Z30">
        <f t="shared" si="26"/>
        <v>20045.599999999999</v>
      </c>
      <c r="AA30">
        <f t="shared" si="27"/>
        <v>5.2202083333333329</v>
      </c>
      <c r="AB30" s="6">
        <f t="shared" si="28"/>
        <v>5</v>
      </c>
      <c r="AC30" s="6">
        <f t="shared" si="29"/>
        <v>6</v>
      </c>
      <c r="AI30" s="4" t="s">
        <v>28</v>
      </c>
      <c r="AJ30" s="2">
        <f t="shared" si="30"/>
        <v>10</v>
      </c>
      <c r="AK30">
        <v>1</v>
      </c>
      <c r="AL30" s="4">
        <v>7</v>
      </c>
      <c r="AM30">
        <f t="shared" si="31"/>
        <v>5814</v>
      </c>
      <c r="AN30">
        <v>5814</v>
      </c>
      <c r="AO30">
        <f t="shared" si="32"/>
        <v>38987.9</v>
      </c>
      <c r="AP30">
        <f t="shared" si="33"/>
        <v>6.7058651530787756</v>
      </c>
      <c r="AQ30" s="6">
        <f t="shared" si="34"/>
        <v>6</v>
      </c>
      <c r="AR30" s="6">
        <f t="shared" si="35"/>
        <v>7</v>
      </c>
    </row>
    <row r="31" spans="1:44" x14ac:dyDescent="0.2">
      <c r="F31" t="s">
        <v>30</v>
      </c>
      <c r="H31">
        <f>SUM(H21:H30)</f>
        <v>282688</v>
      </c>
      <c r="I31">
        <f>SUM(I21:I30)</f>
        <v>46322</v>
      </c>
      <c r="V31" t="s">
        <v>30</v>
      </c>
      <c r="X31">
        <f>SUM(X21:X30)</f>
        <v>200456</v>
      </c>
      <c r="Y31">
        <f>SUM(Y21:Y30)</f>
        <v>24646</v>
      </c>
      <c r="AK31" t="s">
        <v>30</v>
      </c>
      <c r="AM31">
        <f>SUM(AM21:AM30)</f>
        <v>389879</v>
      </c>
      <c r="AN31">
        <f>SUM(AN21:AN30)</f>
        <v>50153</v>
      </c>
    </row>
    <row r="32" spans="1:44" x14ac:dyDescent="0.2">
      <c r="A32" t="s">
        <v>72</v>
      </c>
    </row>
    <row r="33" spans="1:44" x14ac:dyDescent="0.2">
      <c r="A33" t="s">
        <v>15</v>
      </c>
      <c r="B33" s="3">
        <v>1000000</v>
      </c>
      <c r="D33" t="s">
        <v>16</v>
      </c>
      <c r="Q33" t="s">
        <v>15</v>
      </c>
      <c r="R33" s="3">
        <v>1000000</v>
      </c>
      <c r="T33" t="s">
        <v>16</v>
      </c>
      <c r="AF33" t="s">
        <v>15</v>
      </c>
      <c r="AG33" s="3">
        <v>1000000</v>
      </c>
      <c r="AI33" t="s">
        <v>16</v>
      </c>
    </row>
    <row r="34" spans="1:44" x14ac:dyDescent="0.2">
      <c r="E34" t="s">
        <v>13</v>
      </c>
      <c r="F34" t="s">
        <v>14</v>
      </c>
      <c r="G34" t="s">
        <v>31</v>
      </c>
      <c r="H34" t="s">
        <v>29</v>
      </c>
      <c r="I34" t="s">
        <v>17</v>
      </c>
      <c r="J34" t="s">
        <v>32</v>
      </c>
      <c r="U34" t="s">
        <v>13</v>
      </c>
      <c r="V34" t="s">
        <v>14</v>
      </c>
      <c r="W34" t="s">
        <v>31</v>
      </c>
      <c r="X34" t="s">
        <v>29</v>
      </c>
      <c r="Y34" t="s">
        <v>17</v>
      </c>
      <c r="Z34" t="s">
        <v>32</v>
      </c>
      <c r="AJ34" t="s">
        <v>13</v>
      </c>
      <c r="AK34" t="s">
        <v>14</v>
      </c>
      <c r="AL34" t="s">
        <v>31</v>
      </c>
      <c r="AM34" t="s">
        <v>29</v>
      </c>
      <c r="AN34" t="s">
        <v>17</v>
      </c>
      <c r="AO34" t="s">
        <v>32</v>
      </c>
    </row>
    <row r="35" spans="1:44" x14ac:dyDescent="0.2">
      <c r="D35" s="4" t="s">
        <v>19</v>
      </c>
      <c r="E35" s="2">
        <f>ROUNDUP(LOG(I35,2), 0) + 3</f>
        <v>15</v>
      </c>
      <c r="F35" s="4">
        <v>44</v>
      </c>
      <c r="G35" s="4">
        <v>19</v>
      </c>
      <c r="H35">
        <f>F35*I35</f>
        <v>96536</v>
      </c>
      <c r="I35" s="4">
        <v>2194</v>
      </c>
      <c r="J35">
        <f>H$45/10</f>
        <v>39611</v>
      </c>
      <c r="K35">
        <f>J35/I35</f>
        <v>18.054238833181405</v>
      </c>
      <c r="L35" s="6">
        <f>_xlfn.FLOOR.PRECISE(K35)</f>
        <v>18</v>
      </c>
      <c r="M35" s="6">
        <f>ROUNDUP(K35,0)</f>
        <v>19</v>
      </c>
      <c r="T35" s="4" t="s">
        <v>19</v>
      </c>
      <c r="U35" s="2">
        <f>ROUNDUP(LOG(Y35,2), 0) + 3</f>
        <v>13</v>
      </c>
      <c r="V35" s="4">
        <v>52</v>
      </c>
      <c r="W35" s="4">
        <v>30</v>
      </c>
      <c r="X35">
        <f>V35*Y35</f>
        <v>35152</v>
      </c>
      <c r="Y35" s="4">
        <v>676</v>
      </c>
      <c r="Z35">
        <f>X$45/10</f>
        <v>20218.900000000001</v>
      </c>
      <c r="AA35">
        <f>Z35/Y35</f>
        <v>29.909615384615385</v>
      </c>
      <c r="AB35" s="6">
        <f>_xlfn.FLOOR.PRECISE(AA35)</f>
        <v>29</v>
      </c>
      <c r="AC35" s="6">
        <f>ROUNDUP(AA35,0)</f>
        <v>30</v>
      </c>
      <c r="AI35" s="4" t="s">
        <v>19</v>
      </c>
      <c r="AJ35" s="2">
        <f>ROUNDUP(LOG(AN35,2), 0) + 3</f>
        <v>15</v>
      </c>
      <c r="AK35" s="4">
        <v>59</v>
      </c>
      <c r="AL35" s="4">
        <v>21</v>
      </c>
      <c r="AM35">
        <f>AK35*AN35</f>
        <v>141010</v>
      </c>
      <c r="AN35" s="4">
        <v>2390</v>
      </c>
      <c r="AO35">
        <f>AM$45/10</f>
        <v>47816.4</v>
      </c>
      <c r="AP35">
        <f>AO35/AN35</f>
        <v>20.006861924686191</v>
      </c>
      <c r="AQ35" s="6">
        <f>_xlfn.FLOOR.PRECISE(AP35)</f>
        <v>20</v>
      </c>
      <c r="AR35" s="6">
        <f>ROUNDUP(AP35,0)</f>
        <v>21</v>
      </c>
    </row>
    <row r="36" spans="1:44" x14ac:dyDescent="0.2">
      <c r="D36" s="4" t="s">
        <v>20</v>
      </c>
      <c r="E36" s="2">
        <f t="shared" ref="E36:E44" si="36">ROUNDUP(LOG(I36,2), 0) + 3</f>
        <v>15</v>
      </c>
      <c r="F36" s="4">
        <v>27</v>
      </c>
      <c r="G36" s="4">
        <v>14</v>
      </c>
      <c r="H36">
        <f t="shared" ref="H36:H44" si="37">F36*I36</f>
        <v>81324</v>
      </c>
      <c r="I36" s="4">
        <v>3012</v>
      </c>
      <c r="J36">
        <f t="shared" ref="J36:J44" si="38">H$45/10</f>
        <v>39611</v>
      </c>
      <c r="K36">
        <f t="shared" ref="K36:K44" si="39">J36/I36</f>
        <v>13.151062416998672</v>
      </c>
      <c r="L36" s="6">
        <f t="shared" ref="L36:L44" si="40">_xlfn.FLOOR.PRECISE(K36)</f>
        <v>13</v>
      </c>
      <c r="M36" s="6">
        <f t="shared" ref="M36:M44" si="41">ROUNDUP(K36,0)</f>
        <v>14</v>
      </c>
      <c r="T36" s="4" t="s">
        <v>20</v>
      </c>
      <c r="U36" s="2">
        <f t="shared" ref="U36:U44" si="42">ROUNDUP(LOG(Y36,2), 0) + 3</f>
        <v>14</v>
      </c>
      <c r="V36" s="4">
        <v>30</v>
      </c>
      <c r="W36" s="4">
        <v>19</v>
      </c>
      <c r="X36">
        <f t="shared" ref="X36:X44" si="43">V36*Y36</f>
        <v>32730</v>
      </c>
      <c r="Y36" s="4">
        <v>1091</v>
      </c>
      <c r="Z36">
        <f t="shared" ref="Z36:Z44" si="44">X$45/10</f>
        <v>20218.900000000001</v>
      </c>
      <c r="AA36">
        <f t="shared" ref="AA36:AA44" si="45">Z36/Y36</f>
        <v>18.532447296058663</v>
      </c>
      <c r="AB36" s="6">
        <f t="shared" ref="AB36:AB44" si="46">_xlfn.FLOOR.PRECISE(AA36)</f>
        <v>18</v>
      </c>
      <c r="AC36" s="6">
        <f t="shared" ref="AC36:AC44" si="47">ROUNDUP(AA36,0)</f>
        <v>19</v>
      </c>
      <c r="AI36" s="4" t="s">
        <v>20</v>
      </c>
      <c r="AJ36" s="2">
        <f t="shared" ref="AJ36:AJ44" si="48">ROUNDUP(LOG(AN36,2), 0) + 3</f>
        <v>15</v>
      </c>
      <c r="AK36" s="4">
        <v>27</v>
      </c>
      <c r="AL36" s="4">
        <v>15</v>
      </c>
      <c r="AM36">
        <f t="shared" ref="AM36:AM44" si="49">AK36*AN36</f>
        <v>91368</v>
      </c>
      <c r="AN36" s="4">
        <v>3384</v>
      </c>
      <c r="AO36">
        <f t="shared" ref="AO36:AO44" si="50">AM$45/10</f>
        <v>47816.4</v>
      </c>
      <c r="AP36">
        <f t="shared" ref="AP36:AP44" si="51">AO36/AN36</f>
        <v>14.130141843971632</v>
      </c>
      <c r="AQ36" s="6">
        <f t="shared" ref="AQ36:AQ44" si="52">_xlfn.FLOOR.PRECISE(AP36)</f>
        <v>14</v>
      </c>
      <c r="AR36" s="6">
        <f t="shared" ref="AR36:AR44" si="53">ROUNDUP(AP36,0)</f>
        <v>15</v>
      </c>
    </row>
    <row r="37" spans="1:44" x14ac:dyDescent="0.2">
      <c r="D37" s="4" t="s">
        <v>21</v>
      </c>
      <c r="E37" s="2">
        <f t="shared" si="36"/>
        <v>15</v>
      </c>
      <c r="F37" s="4">
        <v>12</v>
      </c>
      <c r="G37" s="4">
        <v>10</v>
      </c>
      <c r="H37">
        <f t="shared" si="37"/>
        <v>47952</v>
      </c>
      <c r="I37" s="4">
        <v>3996</v>
      </c>
      <c r="J37">
        <f t="shared" si="38"/>
        <v>39611</v>
      </c>
      <c r="K37">
        <f t="shared" si="39"/>
        <v>9.9126626626626635</v>
      </c>
      <c r="L37" s="6">
        <f t="shared" si="40"/>
        <v>9</v>
      </c>
      <c r="M37" s="6">
        <f t="shared" si="41"/>
        <v>10</v>
      </c>
      <c r="T37" s="4" t="s">
        <v>21</v>
      </c>
      <c r="U37" s="2">
        <f t="shared" si="42"/>
        <v>14</v>
      </c>
      <c r="V37" s="4">
        <v>14</v>
      </c>
      <c r="W37" s="4">
        <v>14</v>
      </c>
      <c r="X37">
        <f t="shared" si="43"/>
        <v>21770</v>
      </c>
      <c r="Y37" s="4">
        <v>1555</v>
      </c>
      <c r="Z37">
        <f t="shared" si="44"/>
        <v>20218.900000000001</v>
      </c>
      <c r="AA37">
        <f t="shared" si="45"/>
        <v>13.00250803858521</v>
      </c>
      <c r="AB37" s="6">
        <f t="shared" si="46"/>
        <v>13</v>
      </c>
      <c r="AC37" s="6">
        <f t="shared" si="47"/>
        <v>14</v>
      </c>
      <c r="AI37" s="4" t="s">
        <v>21</v>
      </c>
      <c r="AJ37" s="2">
        <f t="shared" si="48"/>
        <v>16</v>
      </c>
      <c r="AK37" s="4">
        <v>17</v>
      </c>
      <c r="AL37" s="4">
        <v>12</v>
      </c>
      <c r="AM37">
        <f t="shared" si="49"/>
        <v>72726</v>
      </c>
      <c r="AN37" s="4">
        <v>4278</v>
      </c>
      <c r="AO37">
        <f t="shared" si="50"/>
        <v>47816.4</v>
      </c>
      <c r="AP37">
        <f t="shared" si="51"/>
        <v>11.177279102384292</v>
      </c>
      <c r="AQ37" s="6">
        <f t="shared" si="52"/>
        <v>11</v>
      </c>
      <c r="AR37" s="6">
        <f t="shared" si="53"/>
        <v>12</v>
      </c>
    </row>
    <row r="38" spans="1:44" x14ac:dyDescent="0.2">
      <c r="D38" s="4" t="s">
        <v>22</v>
      </c>
      <c r="E38" s="2">
        <f t="shared" si="36"/>
        <v>16</v>
      </c>
      <c r="F38">
        <v>9</v>
      </c>
      <c r="G38" s="4">
        <v>9</v>
      </c>
      <c r="H38">
        <f t="shared" si="37"/>
        <v>42156</v>
      </c>
      <c r="I38">
        <v>4684</v>
      </c>
      <c r="J38">
        <f t="shared" si="38"/>
        <v>39611</v>
      </c>
      <c r="K38">
        <f t="shared" si="39"/>
        <v>8.4566609735268994</v>
      </c>
      <c r="L38" s="6">
        <f t="shared" si="40"/>
        <v>8</v>
      </c>
      <c r="M38" s="6">
        <f t="shared" si="41"/>
        <v>9</v>
      </c>
      <c r="T38" s="4" t="s">
        <v>22</v>
      </c>
      <c r="U38" s="2">
        <f t="shared" si="42"/>
        <v>15</v>
      </c>
      <c r="V38">
        <v>13</v>
      </c>
      <c r="W38" s="4">
        <v>10</v>
      </c>
      <c r="X38">
        <f t="shared" si="43"/>
        <v>27755</v>
      </c>
      <c r="Y38">
        <v>2135</v>
      </c>
      <c r="Z38">
        <f t="shared" si="44"/>
        <v>20218.900000000001</v>
      </c>
      <c r="AA38">
        <f t="shared" si="45"/>
        <v>9.4702107728337239</v>
      </c>
      <c r="AB38" s="6">
        <f t="shared" si="46"/>
        <v>9</v>
      </c>
      <c r="AC38" s="6">
        <f t="shared" si="47"/>
        <v>10</v>
      </c>
      <c r="AI38" s="4" t="s">
        <v>22</v>
      </c>
      <c r="AJ38" s="2">
        <f t="shared" si="48"/>
        <v>16</v>
      </c>
      <c r="AK38">
        <v>8</v>
      </c>
      <c r="AL38" s="4">
        <v>10</v>
      </c>
      <c r="AM38">
        <f t="shared" si="49"/>
        <v>40288</v>
      </c>
      <c r="AN38">
        <v>5036</v>
      </c>
      <c r="AO38">
        <f t="shared" si="50"/>
        <v>47816.4</v>
      </c>
      <c r="AP38">
        <f t="shared" si="51"/>
        <v>9.4949166004765697</v>
      </c>
      <c r="AQ38" s="6">
        <f t="shared" si="52"/>
        <v>9</v>
      </c>
      <c r="AR38" s="6">
        <f t="shared" si="53"/>
        <v>10</v>
      </c>
    </row>
    <row r="39" spans="1:44" x14ac:dyDescent="0.2">
      <c r="D39" s="4" t="s">
        <v>23</v>
      </c>
      <c r="E39" s="2">
        <f t="shared" si="36"/>
        <v>16</v>
      </c>
      <c r="F39">
        <v>7</v>
      </c>
      <c r="G39" s="4">
        <v>8</v>
      </c>
      <c r="H39">
        <f t="shared" si="37"/>
        <v>35777</v>
      </c>
      <c r="I39">
        <v>5111</v>
      </c>
      <c r="J39">
        <f t="shared" si="38"/>
        <v>39611</v>
      </c>
      <c r="K39">
        <f t="shared" si="39"/>
        <v>7.7501467423204851</v>
      </c>
      <c r="L39" s="6">
        <f t="shared" si="40"/>
        <v>7</v>
      </c>
      <c r="M39" s="6">
        <f t="shared" si="41"/>
        <v>8</v>
      </c>
      <c r="T39" s="4" t="s">
        <v>23</v>
      </c>
      <c r="U39" s="2">
        <f t="shared" si="42"/>
        <v>15</v>
      </c>
      <c r="V39">
        <v>9</v>
      </c>
      <c r="W39" s="4">
        <v>9</v>
      </c>
      <c r="X39">
        <f t="shared" si="43"/>
        <v>22338</v>
      </c>
      <c r="Y39">
        <v>2482</v>
      </c>
      <c r="Z39">
        <f t="shared" si="44"/>
        <v>20218.900000000001</v>
      </c>
      <c r="AA39">
        <f t="shared" si="45"/>
        <v>8.14621273166801</v>
      </c>
      <c r="AB39" s="6">
        <f t="shared" si="46"/>
        <v>8</v>
      </c>
      <c r="AC39" s="6">
        <f t="shared" si="47"/>
        <v>9</v>
      </c>
      <c r="AI39" s="4" t="s">
        <v>23</v>
      </c>
      <c r="AJ39" s="2">
        <f t="shared" si="48"/>
        <v>16</v>
      </c>
      <c r="AK39">
        <v>7</v>
      </c>
      <c r="AL39" s="4">
        <v>9</v>
      </c>
      <c r="AM39">
        <f t="shared" si="49"/>
        <v>38297</v>
      </c>
      <c r="AN39">
        <v>5471</v>
      </c>
      <c r="AO39">
        <f t="shared" si="50"/>
        <v>47816.4</v>
      </c>
      <c r="AP39">
        <f t="shared" si="51"/>
        <v>8.7399744105282409</v>
      </c>
      <c r="AQ39" s="6">
        <f t="shared" si="52"/>
        <v>8</v>
      </c>
      <c r="AR39" s="6">
        <f t="shared" si="53"/>
        <v>9</v>
      </c>
    </row>
    <row r="40" spans="1:44" x14ac:dyDescent="0.2">
      <c r="D40" s="4" t="s">
        <v>24</v>
      </c>
      <c r="E40" s="2">
        <f t="shared" si="36"/>
        <v>16</v>
      </c>
      <c r="F40">
        <v>6</v>
      </c>
      <c r="G40" s="4">
        <v>8</v>
      </c>
      <c r="H40">
        <f t="shared" si="37"/>
        <v>32262</v>
      </c>
      <c r="I40">
        <v>5377</v>
      </c>
      <c r="J40">
        <f t="shared" si="38"/>
        <v>39611</v>
      </c>
      <c r="K40">
        <f t="shared" si="39"/>
        <v>7.3667472568346666</v>
      </c>
      <c r="L40" s="6">
        <f t="shared" si="40"/>
        <v>7</v>
      </c>
      <c r="M40" s="6">
        <f t="shared" si="41"/>
        <v>8</v>
      </c>
      <c r="T40" s="4" t="s">
        <v>24</v>
      </c>
      <c r="U40" s="2">
        <f t="shared" si="42"/>
        <v>15</v>
      </c>
      <c r="V40">
        <v>8</v>
      </c>
      <c r="W40" s="4">
        <v>8</v>
      </c>
      <c r="X40">
        <f t="shared" si="43"/>
        <v>22552</v>
      </c>
      <c r="Y40">
        <v>2819</v>
      </c>
      <c r="Z40">
        <f t="shared" si="44"/>
        <v>20218.900000000001</v>
      </c>
      <c r="AA40">
        <f t="shared" si="45"/>
        <v>7.1723660872649884</v>
      </c>
      <c r="AB40" s="6">
        <f t="shared" si="46"/>
        <v>7</v>
      </c>
      <c r="AC40" s="6">
        <f t="shared" si="47"/>
        <v>8</v>
      </c>
      <c r="AI40" s="4" t="s">
        <v>24</v>
      </c>
      <c r="AJ40" s="2">
        <f t="shared" si="48"/>
        <v>16</v>
      </c>
      <c r="AK40">
        <v>6</v>
      </c>
      <c r="AL40" s="4">
        <v>9</v>
      </c>
      <c r="AM40">
        <f t="shared" si="49"/>
        <v>34290</v>
      </c>
      <c r="AN40">
        <v>5715</v>
      </c>
      <c r="AO40">
        <f t="shared" si="50"/>
        <v>47816.4</v>
      </c>
      <c r="AP40">
        <f t="shared" si="51"/>
        <v>8.366824146981628</v>
      </c>
      <c r="AQ40" s="6">
        <f t="shared" si="52"/>
        <v>8</v>
      </c>
      <c r="AR40" s="6">
        <f t="shared" si="53"/>
        <v>9</v>
      </c>
    </row>
    <row r="41" spans="1:44" x14ac:dyDescent="0.2">
      <c r="D41" s="4" t="s">
        <v>25</v>
      </c>
      <c r="E41" s="2">
        <f t="shared" si="36"/>
        <v>16</v>
      </c>
      <c r="F41">
        <v>5</v>
      </c>
      <c r="G41" s="4">
        <v>8</v>
      </c>
      <c r="H41">
        <f t="shared" si="37"/>
        <v>26820</v>
      </c>
      <c r="I41">
        <v>5364</v>
      </c>
      <c r="J41">
        <f t="shared" si="38"/>
        <v>39611</v>
      </c>
      <c r="K41">
        <f t="shared" si="39"/>
        <v>7.3846010439970176</v>
      </c>
      <c r="L41" s="6">
        <f t="shared" si="40"/>
        <v>7</v>
      </c>
      <c r="M41" s="6">
        <f t="shared" si="41"/>
        <v>8</v>
      </c>
      <c r="T41" s="4" t="s">
        <v>25</v>
      </c>
      <c r="U41" s="2">
        <f t="shared" si="42"/>
        <v>15</v>
      </c>
      <c r="V41">
        <v>5</v>
      </c>
      <c r="W41" s="4">
        <v>7</v>
      </c>
      <c r="X41">
        <f t="shared" si="43"/>
        <v>15440</v>
      </c>
      <c r="Y41">
        <v>3088</v>
      </c>
      <c r="Z41">
        <f t="shared" si="44"/>
        <v>20218.900000000001</v>
      </c>
      <c r="AA41">
        <f t="shared" si="45"/>
        <v>6.5475712435233167</v>
      </c>
      <c r="AB41" s="6">
        <f t="shared" si="46"/>
        <v>6</v>
      </c>
      <c r="AC41" s="6">
        <f t="shared" si="47"/>
        <v>7</v>
      </c>
      <c r="AI41" s="4" t="s">
        <v>25</v>
      </c>
      <c r="AJ41" s="2">
        <f t="shared" si="48"/>
        <v>16</v>
      </c>
      <c r="AK41">
        <v>4</v>
      </c>
      <c r="AL41" s="4">
        <v>8</v>
      </c>
      <c r="AM41">
        <f t="shared" si="49"/>
        <v>24524</v>
      </c>
      <c r="AN41">
        <v>6131</v>
      </c>
      <c r="AO41">
        <f t="shared" si="50"/>
        <v>47816.4</v>
      </c>
      <c r="AP41">
        <f t="shared" si="51"/>
        <v>7.7991192301419021</v>
      </c>
      <c r="AQ41" s="6">
        <f t="shared" si="52"/>
        <v>7</v>
      </c>
      <c r="AR41" s="6">
        <f t="shared" si="53"/>
        <v>8</v>
      </c>
    </row>
    <row r="42" spans="1:44" x14ac:dyDescent="0.2">
      <c r="D42" s="4" t="s">
        <v>26</v>
      </c>
      <c r="E42" s="2">
        <f t="shared" si="36"/>
        <v>16</v>
      </c>
      <c r="F42">
        <v>3</v>
      </c>
      <c r="G42" s="4">
        <v>8</v>
      </c>
      <c r="H42">
        <f t="shared" si="37"/>
        <v>16647</v>
      </c>
      <c r="I42">
        <v>5549</v>
      </c>
      <c r="J42">
        <f t="shared" si="38"/>
        <v>39611</v>
      </c>
      <c r="K42">
        <f t="shared" si="39"/>
        <v>7.1384033159127771</v>
      </c>
      <c r="L42" s="6">
        <f t="shared" si="40"/>
        <v>7</v>
      </c>
      <c r="M42" s="6">
        <f t="shared" si="41"/>
        <v>8</v>
      </c>
      <c r="T42" s="4" t="s">
        <v>26</v>
      </c>
      <c r="U42" s="2">
        <f t="shared" si="42"/>
        <v>15</v>
      </c>
      <c r="V42">
        <v>4</v>
      </c>
      <c r="W42" s="4">
        <v>7</v>
      </c>
      <c r="X42">
        <f t="shared" si="43"/>
        <v>13384</v>
      </c>
      <c r="Y42">
        <v>3346</v>
      </c>
      <c r="Z42">
        <f t="shared" si="44"/>
        <v>20218.900000000001</v>
      </c>
      <c r="AA42">
        <f t="shared" si="45"/>
        <v>6.042707710699343</v>
      </c>
      <c r="AB42" s="6">
        <f t="shared" si="46"/>
        <v>6</v>
      </c>
      <c r="AC42" s="6">
        <f t="shared" si="47"/>
        <v>7</v>
      </c>
      <c r="AI42" s="4" t="s">
        <v>26</v>
      </c>
      <c r="AJ42" s="2">
        <f t="shared" si="48"/>
        <v>16</v>
      </c>
      <c r="AK42">
        <v>3</v>
      </c>
      <c r="AL42" s="4">
        <v>8</v>
      </c>
      <c r="AM42">
        <f t="shared" si="49"/>
        <v>17937</v>
      </c>
      <c r="AN42">
        <v>5979</v>
      </c>
      <c r="AO42">
        <f t="shared" si="50"/>
        <v>47816.4</v>
      </c>
      <c r="AP42">
        <f t="shared" si="51"/>
        <v>7.997390868038134</v>
      </c>
      <c r="AQ42" s="6">
        <f t="shared" si="52"/>
        <v>7</v>
      </c>
      <c r="AR42" s="6">
        <f t="shared" si="53"/>
        <v>8</v>
      </c>
    </row>
    <row r="43" spans="1:44" x14ac:dyDescent="0.2">
      <c r="D43" s="4" t="s">
        <v>27</v>
      </c>
      <c r="E43" s="2">
        <f t="shared" si="36"/>
        <v>16</v>
      </c>
      <c r="F43">
        <v>2</v>
      </c>
      <c r="G43" s="4">
        <v>8</v>
      </c>
      <c r="H43">
        <f t="shared" si="37"/>
        <v>11202</v>
      </c>
      <c r="I43">
        <v>5601</v>
      </c>
      <c r="J43">
        <f t="shared" si="38"/>
        <v>39611</v>
      </c>
      <c r="K43">
        <f t="shared" si="39"/>
        <v>7.0721299767898591</v>
      </c>
      <c r="L43" s="6">
        <f t="shared" si="40"/>
        <v>7</v>
      </c>
      <c r="M43" s="6">
        <f t="shared" si="41"/>
        <v>8</v>
      </c>
      <c r="T43" s="4" t="s">
        <v>27</v>
      </c>
      <c r="U43" s="2">
        <f t="shared" si="42"/>
        <v>15</v>
      </c>
      <c r="V43">
        <v>2</v>
      </c>
      <c r="W43" s="4">
        <v>6</v>
      </c>
      <c r="X43">
        <f t="shared" si="43"/>
        <v>7228</v>
      </c>
      <c r="Y43">
        <v>3614</v>
      </c>
      <c r="Z43">
        <f t="shared" si="44"/>
        <v>20218.900000000001</v>
      </c>
      <c r="AA43">
        <f t="shared" si="45"/>
        <v>5.5946043165467634</v>
      </c>
      <c r="AB43" s="6">
        <f t="shared" si="46"/>
        <v>5</v>
      </c>
      <c r="AC43" s="6">
        <f t="shared" si="47"/>
        <v>6</v>
      </c>
      <c r="AI43" s="4" t="s">
        <v>27</v>
      </c>
      <c r="AJ43" s="2">
        <f t="shared" si="48"/>
        <v>16</v>
      </c>
      <c r="AK43">
        <v>2</v>
      </c>
      <c r="AL43" s="4">
        <v>9</v>
      </c>
      <c r="AM43">
        <f t="shared" si="49"/>
        <v>11910</v>
      </c>
      <c r="AN43">
        <v>5955</v>
      </c>
      <c r="AO43">
        <f t="shared" si="50"/>
        <v>47816.4</v>
      </c>
      <c r="AP43">
        <f t="shared" si="51"/>
        <v>8.0296221662468508</v>
      </c>
      <c r="AQ43" s="6">
        <f t="shared" si="52"/>
        <v>8</v>
      </c>
      <c r="AR43" s="6">
        <f t="shared" si="53"/>
        <v>9</v>
      </c>
    </row>
    <row r="44" spans="1:44" x14ac:dyDescent="0.2">
      <c r="D44" s="4" t="s">
        <v>28</v>
      </c>
      <c r="E44" s="2">
        <f t="shared" si="36"/>
        <v>16</v>
      </c>
      <c r="F44">
        <v>1</v>
      </c>
      <c r="G44" s="4">
        <v>8</v>
      </c>
      <c r="H44">
        <f t="shared" si="37"/>
        <v>5434</v>
      </c>
      <c r="I44">
        <v>5434</v>
      </c>
      <c r="J44">
        <f t="shared" si="38"/>
        <v>39611</v>
      </c>
      <c r="K44">
        <f t="shared" si="39"/>
        <v>7.2894736842105265</v>
      </c>
      <c r="L44" s="6">
        <f t="shared" si="40"/>
        <v>7</v>
      </c>
      <c r="M44" s="6">
        <f t="shared" si="41"/>
        <v>8</v>
      </c>
      <c r="T44" s="4" t="s">
        <v>28</v>
      </c>
      <c r="U44" s="2">
        <f t="shared" si="42"/>
        <v>15</v>
      </c>
      <c r="V44">
        <v>1</v>
      </c>
      <c r="W44" s="4">
        <v>6</v>
      </c>
      <c r="X44">
        <f t="shared" si="43"/>
        <v>3840</v>
      </c>
      <c r="Y44">
        <v>3840</v>
      </c>
      <c r="Z44">
        <f t="shared" si="44"/>
        <v>20218.900000000001</v>
      </c>
      <c r="AA44">
        <f t="shared" si="45"/>
        <v>5.2653385416666669</v>
      </c>
      <c r="AB44" s="6">
        <f t="shared" si="46"/>
        <v>5</v>
      </c>
      <c r="AC44" s="6">
        <f t="shared" si="47"/>
        <v>6</v>
      </c>
      <c r="AI44" s="4" t="s">
        <v>28</v>
      </c>
      <c r="AJ44" s="2">
        <f t="shared" si="48"/>
        <v>16</v>
      </c>
      <c r="AK44">
        <v>1</v>
      </c>
      <c r="AL44" s="4">
        <v>9</v>
      </c>
      <c r="AM44">
        <f t="shared" si="49"/>
        <v>5814</v>
      </c>
      <c r="AN44">
        <v>5814</v>
      </c>
      <c r="AO44">
        <f t="shared" si="50"/>
        <v>47816.4</v>
      </c>
      <c r="AP44">
        <f t="shared" si="51"/>
        <v>8.2243550051599588</v>
      </c>
      <c r="AQ44" s="6">
        <f t="shared" si="52"/>
        <v>8</v>
      </c>
      <c r="AR44" s="6">
        <f t="shared" si="53"/>
        <v>9</v>
      </c>
    </row>
    <row r="45" spans="1:44" x14ac:dyDescent="0.2">
      <c r="F45" t="s">
        <v>30</v>
      </c>
      <c r="H45">
        <f>SUM(H35:H44)</f>
        <v>396110</v>
      </c>
      <c r="I45">
        <f>SUM(I35:I44)</f>
        <v>46322</v>
      </c>
      <c r="V45" t="s">
        <v>30</v>
      </c>
      <c r="X45">
        <f>SUM(X35:X44)</f>
        <v>202189</v>
      </c>
      <c r="Y45">
        <f>SUM(Y35:Y44)</f>
        <v>24646</v>
      </c>
      <c r="AK45" t="s">
        <v>30</v>
      </c>
      <c r="AM45">
        <f>SUM(AM35:AM44)</f>
        <v>478164</v>
      </c>
      <c r="AN45">
        <f>SUM(AN35:AN44)</f>
        <v>50153</v>
      </c>
    </row>
    <row r="47" spans="1:44" x14ac:dyDescent="0.2">
      <c r="A47" s="3" t="s">
        <v>41</v>
      </c>
      <c r="B47" s="3"/>
    </row>
    <row r="48" spans="1:44" x14ac:dyDescent="0.2">
      <c r="A48" t="s">
        <v>15</v>
      </c>
      <c r="B48" s="3">
        <v>1000000</v>
      </c>
      <c r="D48" t="s">
        <v>16</v>
      </c>
      <c r="Q48" t="s">
        <v>15</v>
      </c>
      <c r="R48" s="3">
        <v>1000000</v>
      </c>
      <c r="T48" t="s">
        <v>16</v>
      </c>
      <c r="AF48" t="s">
        <v>15</v>
      </c>
      <c r="AG48" s="3">
        <v>1000000</v>
      </c>
      <c r="AI48" t="s">
        <v>16</v>
      </c>
    </row>
    <row r="49" spans="4:44" x14ac:dyDescent="0.2">
      <c r="E49" t="s">
        <v>13</v>
      </c>
      <c r="F49" t="s">
        <v>14</v>
      </c>
      <c r="G49" t="s">
        <v>31</v>
      </c>
      <c r="H49" t="s">
        <v>29</v>
      </c>
      <c r="I49" t="s">
        <v>17</v>
      </c>
      <c r="J49" t="s">
        <v>32</v>
      </c>
      <c r="U49" t="s">
        <v>13</v>
      </c>
      <c r="V49" t="s">
        <v>14</v>
      </c>
      <c r="W49" t="s">
        <v>31</v>
      </c>
      <c r="X49" t="s">
        <v>29</v>
      </c>
      <c r="Y49" t="s">
        <v>17</v>
      </c>
      <c r="Z49" t="s">
        <v>32</v>
      </c>
      <c r="AJ49" t="s">
        <v>13</v>
      </c>
      <c r="AK49" t="s">
        <v>14</v>
      </c>
      <c r="AL49" t="s">
        <v>31</v>
      </c>
      <c r="AM49" t="s">
        <v>29</v>
      </c>
      <c r="AN49" t="s">
        <v>17</v>
      </c>
      <c r="AO49" t="s">
        <v>32</v>
      </c>
    </row>
    <row r="50" spans="4:44" x14ac:dyDescent="0.2">
      <c r="D50" s="4" t="s">
        <v>19</v>
      </c>
      <c r="E50" s="2">
        <v>13</v>
      </c>
      <c r="F50" s="4">
        <v>21</v>
      </c>
      <c r="G50" s="4">
        <v>15</v>
      </c>
      <c r="H50">
        <f>F50*I50</f>
        <v>46074</v>
      </c>
      <c r="I50" s="4">
        <v>2194</v>
      </c>
      <c r="J50">
        <f>H$60/10</f>
        <v>32366.400000000001</v>
      </c>
      <c r="K50">
        <f>J50/I50</f>
        <v>14.752233363719235</v>
      </c>
      <c r="L50" s="6">
        <f>_xlfn.FLOOR.PRECISE(K50)</f>
        <v>14</v>
      </c>
      <c r="M50" s="6">
        <f>ROUNDUP(K50,0)</f>
        <v>15</v>
      </c>
      <c r="T50" s="4" t="s">
        <v>19</v>
      </c>
      <c r="U50" s="2">
        <v>12</v>
      </c>
      <c r="V50" s="4">
        <v>90</v>
      </c>
      <c r="W50" s="4">
        <v>38</v>
      </c>
      <c r="X50">
        <f>V50*Y50</f>
        <v>60840</v>
      </c>
      <c r="Y50" s="4">
        <v>676</v>
      </c>
      <c r="Z50">
        <f>X$60/10</f>
        <v>25227.4</v>
      </c>
      <c r="AA50">
        <f>Z50/Y50</f>
        <v>37.318639053254437</v>
      </c>
      <c r="AB50" s="6">
        <f>_xlfn.FLOOR.PRECISE(AA50)</f>
        <v>37</v>
      </c>
      <c r="AC50" s="6">
        <f>ROUNDUP(AA50,0)</f>
        <v>38</v>
      </c>
      <c r="AI50" s="4" t="s">
        <v>19</v>
      </c>
      <c r="AJ50" s="2">
        <v>13</v>
      </c>
      <c r="AK50" s="4">
        <v>29</v>
      </c>
      <c r="AL50" s="4">
        <v>16</v>
      </c>
      <c r="AM50">
        <f>AK50*AN50</f>
        <v>69310</v>
      </c>
      <c r="AN50" s="4">
        <v>2390</v>
      </c>
      <c r="AO50">
        <f>AM$60/10</f>
        <v>37820.199999999997</v>
      </c>
      <c r="AP50">
        <f>AO50/AN50</f>
        <v>15.824351464435145</v>
      </c>
      <c r="AQ50" s="6">
        <f>_xlfn.FLOOR.PRECISE(AP50)</f>
        <v>15</v>
      </c>
      <c r="AR50" s="6">
        <f>ROUNDUP(AP50,0)</f>
        <v>16</v>
      </c>
    </row>
    <row r="51" spans="4:44" x14ac:dyDescent="0.2">
      <c r="D51" s="4" t="s">
        <v>20</v>
      </c>
      <c r="E51" s="2">
        <v>13</v>
      </c>
      <c r="F51" s="4">
        <v>18</v>
      </c>
      <c r="G51" s="4">
        <v>11</v>
      </c>
      <c r="H51">
        <f t="shared" ref="H51:H59" si="54">F51*I51</f>
        <v>54216</v>
      </c>
      <c r="I51" s="4">
        <v>3012</v>
      </c>
      <c r="J51">
        <f t="shared" ref="J51:J59" si="55">H$60/10</f>
        <v>32366.400000000001</v>
      </c>
      <c r="K51">
        <f t="shared" ref="K51:K59" si="56">J51/I51</f>
        <v>10.745816733067729</v>
      </c>
      <c r="L51" s="6">
        <f t="shared" ref="L51:L59" si="57">_xlfn.FLOOR.PRECISE(K51)</f>
        <v>10</v>
      </c>
      <c r="M51" s="6">
        <f t="shared" ref="M51:M59" si="58">ROUNDUP(K51,0)</f>
        <v>11</v>
      </c>
      <c r="T51" s="4" t="s">
        <v>20</v>
      </c>
      <c r="U51" s="2">
        <v>12</v>
      </c>
      <c r="V51" s="4">
        <v>44</v>
      </c>
      <c r="W51" s="4">
        <v>24</v>
      </c>
      <c r="X51">
        <f t="shared" ref="X51:X59" si="59">V51*Y51</f>
        <v>48004</v>
      </c>
      <c r="Y51" s="4">
        <v>1091</v>
      </c>
      <c r="Z51">
        <f t="shared" ref="Z51:Z59" si="60">X$60/10</f>
        <v>25227.4</v>
      </c>
      <c r="AA51">
        <f t="shared" ref="AA51:AA59" si="61">Z51/Y51</f>
        <v>23.12318973418882</v>
      </c>
      <c r="AB51" s="6">
        <f t="shared" ref="AB51:AB59" si="62">_xlfn.FLOOR.PRECISE(AA51)</f>
        <v>23</v>
      </c>
      <c r="AC51" s="6">
        <f t="shared" ref="AC51:AC59" si="63">ROUNDUP(AA51,0)</f>
        <v>24</v>
      </c>
      <c r="AI51" s="4" t="s">
        <v>20</v>
      </c>
      <c r="AJ51" s="2">
        <v>13</v>
      </c>
      <c r="AK51" s="4">
        <v>15</v>
      </c>
      <c r="AL51" s="4">
        <v>12</v>
      </c>
      <c r="AM51">
        <f t="shared" ref="AM51:AM59" si="64">AK51*AN51</f>
        <v>50760</v>
      </c>
      <c r="AN51" s="4">
        <v>3384</v>
      </c>
      <c r="AO51">
        <f t="shared" ref="AO51:AO59" si="65">AM$60/10</f>
        <v>37820.199999999997</v>
      </c>
      <c r="AP51">
        <f t="shared" ref="AP51:AP59" si="66">AO51/AN51</f>
        <v>11.176182033096925</v>
      </c>
      <c r="AQ51" s="6">
        <f t="shared" ref="AQ51:AQ59" si="67">_xlfn.FLOOR.PRECISE(AP51)</f>
        <v>11</v>
      </c>
      <c r="AR51" s="6">
        <f t="shared" ref="AR51:AR59" si="68">ROUNDUP(AP51,0)</f>
        <v>12</v>
      </c>
    </row>
    <row r="52" spans="4:44" x14ac:dyDescent="0.2">
      <c r="D52" s="4" t="s">
        <v>21</v>
      </c>
      <c r="E52" s="2">
        <v>13</v>
      </c>
      <c r="F52" s="4">
        <v>12</v>
      </c>
      <c r="G52" s="4">
        <v>9</v>
      </c>
      <c r="H52">
        <f t="shared" si="54"/>
        <v>47952</v>
      </c>
      <c r="I52" s="4">
        <v>3996</v>
      </c>
      <c r="J52">
        <f t="shared" si="55"/>
        <v>32366.400000000001</v>
      </c>
      <c r="K52">
        <f t="shared" si="56"/>
        <v>8.0996996996997002</v>
      </c>
      <c r="L52" s="6">
        <f t="shared" si="57"/>
        <v>8</v>
      </c>
      <c r="M52" s="6">
        <f t="shared" si="58"/>
        <v>9</v>
      </c>
      <c r="T52" s="4" t="s">
        <v>21</v>
      </c>
      <c r="U52" s="2">
        <v>12</v>
      </c>
      <c r="V52" s="4">
        <v>22</v>
      </c>
      <c r="W52" s="4">
        <v>17</v>
      </c>
      <c r="X52">
        <f t="shared" si="59"/>
        <v>34210</v>
      </c>
      <c r="Y52" s="4">
        <v>1555</v>
      </c>
      <c r="Z52">
        <f t="shared" si="60"/>
        <v>25227.4</v>
      </c>
      <c r="AA52">
        <f t="shared" si="61"/>
        <v>16.223408360128619</v>
      </c>
      <c r="AB52" s="6">
        <f t="shared" si="62"/>
        <v>16</v>
      </c>
      <c r="AC52" s="6">
        <f t="shared" si="63"/>
        <v>17</v>
      </c>
      <c r="AI52" s="4" t="s">
        <v>21</v>
      </c>
      <c r="AJ52" s="2">
        <v>13</v>
      </c>
      <c r="AK52" s="4">
        <v>14</v>
      </c>
      <c r="AL52" s="4">
        <v>9</v>
      </c>
      <c r="AM52">
        <f t="shared" si="64"/>
        <v>59892</v>
      </c>
      <c r="AN52" s="4">
        <v>4278</v>
      </c>
      <c r="AO52">
        <f t="shared" si="65"/>
        <v>37820.199999999997</v>
      </c>
      <c r="AP52">
        <f t="shared" si="66"/>
        <v>8.8406264609630654</v>
      </c>
      <c r="AQ52" s="6">
        <f t="shared" si="67"/>
        <v>8</v>
      </c>
      <c r="AR52" s="6">
        <f t="shared" si="68"/>
        <v>9</v>
      </c>
    </row>
    <row r="53" spans="4:44" x14ac:dyDescent="0.2">
      <c r="D53" s="4" t="s">
        <v>22</v>
      </c>
      <c r="E53" s="2">
        <f t="shared" ref="E53:E59" si="69">ROUNDUP(LOG(I53,2), 0)</f>
        <v>13</v>
      </c>
      <c r="F53">
        <v>9</v>
      </c>
      <c r="G53" s="4">
        <v>7</v>
      </c>
      <c r="H53">
        <f t="shared" si="54"/>
        <v>42156</v>
      </c>
      <c r="I53">
        <v>4684</v>
      </c>
      <c r="J53">
        <f t="shared" si="55"/>
        <v>32366.400000000001</v>
      </c>
      <c r="K53">
        <f t="shared" si="56"/>
        <v>6.9099914602903505</v>
      </c>
      <c r="L53" s="6">
        <f t="shared" si="57"/>
        <v>6</v>
      </c>
      <c r="M53" s="6">
        <f t="shared" si="58"/>
        <v>7</v>
      </c>
      <c r="T53" s="4" t="s">
        <v>22</v>
      </c>
      <c r="U53" s="2">
        <v>12</v>
      </c>
      <c r="V53">
        <v>10</v>
      </c>
      <c r="W53" s="4">
        <v>12</v>
      </c>
      <c r="X53">
        <f t="shared" si="59"/>
        <v>21350</v>
      </c>
      <c r="Y53">
        <v>2135</v>
      </c>
      <c r="Z53">
        <f t="shared" si="60"/>
        <v>25227.4</v>
      </c>
      <c r="AA53">
        <f t="shared" si="61"/>
        <v>11.816112412177986</v>
      </c>
      <c r="AB53" s="6">
        <f t="shared" si="62"/>
        <v>11</v>
      </c>
      <c r="AC53" s="6">
        <f t="shared" si="63"/>
        <v>12</v>
      </c>
      <c r="AI53" s="4" t="s">
        <v>22</v>
      </c>
      <c r="AJ53" s="2">
        <v>13</v>
      </c>
      <c r="AK53">
        <v>13</v>
      </c>
      <c r="AL53" s="4">
        <v>8</v>
      </c>
      <c r="AM53">
        <f t="shared" si="64"/>
        <v>65468</v>
      </c>
      <c r="AN53">
        <v>5036</v>
      </c>
      <c r="AO53">
        <f t="shared" si="65"/>
        <v>37820.199999999997</v>
      </c>
      <c r="AP53">
        <f t="shared" si="66"/>
        <v>7.5099682287529781</v>
      </c>
      <c r="AQ53" s="6">
        <f t="shared" si="67"/>
        <v>7</v>
      </c>
      <c r="AR53" s="6">
        <f t="shared" si="68"/>
        <v>8</v>
      </c>
    </row>
    <row r="54" spans="4:44" x14ac:dyDescent="0.2">
      <c r="D54" s="4" t="s">
        <v>23</v>
      </c>
      <c r="E54" s="2">
        <f t="shared" si="69"/>
        <v>13</v>
      </c>
      <c r="F54">
        <v>8</v>
      </c>
      <c r="G54" s="4">
        <v>7</v>
      </c>
      <c r="H54">
        <f t="shared" si="54"/>
        <v>40888</v>
      </c>
      <c r="I54">
        <v>5111</v>
      </c>
      <c r="J54">
        <f t="shared" si="55"/>
        <v>32366.400000000001</v>
      </c>
      <c r="K54">
        <f t="shared" si="56"/>
        <v>6.3326941890041093</v>
      </c>
      <c r="L54" s="6">
        <f t="shared" si="57"/>
        <v>6</v>
      </c>
      <c r="M54" s="6">
        <f t="shared" si="58"/>
        <v>7</v>
      </c>
      <c r="T54" s="4" t="s">
        <v>23</v>
      </c>
      <c r="U54" s="2">
        <v>12</v>
      </c>
      <c r="V54">
        <v>9</v>
      </c>
      <c r="W54" s="4">
        <v>11</v>
      </c>
      <c r="X54">
        <f t="shared" si="59"/>
        <v>22338</v>
      </c>
      <c r="Y54">
        <v>2482</v>
      </c>
      <c r="Z54">
        <f t="shared" si="60"/>
        <v>25227.4</v>
      </c>
      <c r="AA54">
        <f t="shared" si="61"/>
        <v>10.164141821112008</v>
      </c>
      <c r="AB54" s="6">
        <f t="shared" si="62"/>
        <v>10</v>
      </c>
      <c r="AC54" s="6">
        <f t="shared" si="63"/>
        <v>11</v>
      </c>
      <c r="AI54" s="4" t="s">
        <v>23</v>
      </c>
      <c r="AJ54" s="2">
        <v>13</v>
      </c>
      <c r="AK54">
        <v>7</v>
      </c>
      <c r="AL54" s="4">
        <v>7</v>
      </c>
      <c r="AM54">
        <f t="shared" si="64"/>
        <v>38297</v>
      </c>
      <c r="AN54">
        <v>5471</v>
      </c>
      <c r="AO54">
        <f t="shared" si="65"/>
        <v>37820.199999999997</v>
      </c>
      <c r="AP54">
        <f t="shared" si="66"/>
        <v>6.9128495704624378</v>
      </c>
      <c r="AQ54" s="6">
        <f t="shared" si="67"/>
        <v>6</v>
      </c>
      <c r="AR54" s="6">
        <f t="shared" si="68"/>
        <v>7</v>
      </c>
    </row>
    <row r="55" spans="4:44" x14ac:dyDescent="0.2">
      <c r="D55" s="4" t="s">
        <v>24</v>
      </c>
      <c r="E55" s="2">
        <f t="shared" si="69"/>
        <v>13</v>
      </c>
      <c r="F55">
        <v>7</v>
      </c>
      <c r="G55" s="4">
        <v>7</v>
      </c>
      <c r="H55">
        <f t="shared" si="54"/>
        <v>37639</v>
      </c>
      <c r="I55">
        <v>5377</v>
      </c>
      <c r="J55">
        <f t="shared" si="55"/>
        <v>32366.400000000001</v>
      </c>
      <c r="K55">
        <f t="shared" si="56"/>
        <v>6.0194160312441882</v>
      </c>
      <c r="L55" s="6">
        <f t="shared" si="57"/>
        <v>6</v>
      </c>
      <c r="M55" s="6">
        <f t="shared" si="58"/>
        <v>7</v>
      </c>
      <c r="T55" s="4" t="s">
        <v>24</v>
      </c>
      <c r="U55" s="2">
        <v>12</v>
      </c>
      <c r="V55">
        <v>8</v>
      </c>
      <c r="W55" s="4">
        <v>9</v>
      </c>
      <c r="X55">
        <f t="shared" si="59"/>
        <v>22552</v>
      </c>
      <c r="Y55">
        <v>2819</v>
      </c>
      <c r="Z55">
        <f t="shared" si="60"/>
        <v>25227.4</v>
      </c>
      <c r="AA55">
        <f t="shared" si="61"/>
        <v>8.9490599503370003</v>
      </c>
      <c r="AB55" s="6">
        <f t="shared" si="62"/>
        <v>8</v>
      </c>
      <c r="AC55" s="6">
        <f t="shared" si="63"/>
        <v>9</v>
      </c>
      <c r="AI55" s="4" t="s">
        <v>24</v>
      </c>
      <c r="AJ55" s="2">
        <v>13</v>
      </c>
      <c r="AK55">
        <v>6</v>
      </c>
      <c r="AL55" s="4">
        <v>7</v>
      </c>
      <c r="AM55">
        <f t="shared" si="64"/>
        <v>34290</v>
      </c>
      <c r="AN55">
        <v>5715</v>
      </c>
      <c r="AO55">
        <f t="shared" si="65"/>
        <v>37820.199999999997</v>
      </c>
      <c r="AP55">
        <f t="shared" si="66"/>
        <v>6.617707786526684</v>
      </c>
      <c r="AQ55" s="6">
        <f t="shared" si="67"/>
        <v>6</v>
      </c>
      <c r="AR55" s="6">
        <f t="shared" si="68"/>
        <v>7</v>
      </c>
    </row>
    <row r="56" spans="4:44" x14ac:dyDescent="0.2">
      <c r="D56" s="4" t="s">
        <v>25</v>
      </c>
      <c r="E56" s="2">
        <f t="shared" si="69"/>
        <v>13</v>
      </c>
      <c r="F56">
        <v>4</v>
      </c>
      <c r="G56" s="4">
        <v>7</v>
      </c>
      <c r="H56">
        <f t="shared" si="54"/>
        <v>21456</v>
      </c>
      <c r="I56">
        <v>5364</v>
      </c>
      <c r="J56">
        <f t="shared" si="55"/>
        <v>32366.400000000001</v>
      </c>
      <c r="K56">
        <f t="shared" si="56"/>
        <v>6.0340044742729306</v>
      </c>
      <c r="L56" s="6">
        <f t="shared" si="57"/>
        <v>6</v>
      </c>
      <c r="M56" s="6">
        <f t="shared" si="58"/>
        <v>7</v>
      </c>
      <c r="T56" s="4" t="s">
        <v>25</v>
      </c>
      <c r="U56" s="2">
        <v>12</v>
      </c>
      <c r="V56">
        <v>6</v>
      </c>
      <c r="W56" s="4">
        <v>9</v>
      </c>
      <c r="X56">
        <f t="shared" si="59"/>
        <v>18528</v>
      </c>
      <c r="Y56">
        <v>3088</v>
      </c>
      <c r="Z56">
        <f t="shared" si="60"/>
        <v>25227.4</v>
      </c>
      <c r="AA56">
        <f t="shared" si="61"/>
        <v>8.1694948186528507</v>
      </c>
      <c r="AB56" s="6">
        <f t="shared" si="62"/>
        <v>8</v>
      </c>
      <c r="AC56" s="6">
        <f t="shared" si="63"/>
        <v>9</v>
      </c>
      <c r="AI56" s="4" t="s">
        <v>25</v>
      </c>
      <c r="AJ56" s="2">
        <v>13</v>
      </c>
      <c r="AK56">
        <v>4</v>
      </c>
      <c r="AL56" s="4">
        <v>7</v>
      </c>
      <c r="AM56">
        <f t="shared" si="64"/>
        <v>24524</v>
      </c>
      <c r="AN56">
        <v>6131</v>
      </c>
      <c r="AO56">
        <f t="shared" si="65"/>
        <v>37820.199999999997</v>
      </c>
      <c r="AP56">
        <f t="shared" si="66"/>
        <v>6.1686837383787303</v>
      </c>
      <c r="AQ56" s="6">
        <f t="shared" si="67"/>
        <v>6</v>
      </c>
      <c r="AR56" s="6">
        <f t="shared" si="68"/>
        <v>7</v>
      </c>
    </row>
    <row r="57" spans="4:44" x14ac:dyDescent="0.2">
      <c r="D57" s="4" t="s">
        <v>26</v>
      </c>
      <c r="E57" s="2">
        <f t="shared" si="69"/>
        <v>13</v>
      </c>
      <c r="F57">
        <v>3</v>
      </c>
      <c r="G57" s="4">
        <v>6</v>
      </c>
      <c r="H57">
        <f t="shared" si="54"/>
        <v>16647</v>
      </c>
      <c r="I57">
        <v>5549</v>
      </c>
      <c r="J57">
        <f t="shared" si="55"/>
        <v>32366.400000000001</v>
      </c>
      <c r="K57">
        <f t="shared" si="56"/>
        <v>5.8328347449990989</v>
      </c>
      <c r="L57" s="6">
        <f t="shared" si="57"/>
        <v>5</v>
      </c>
      <c r="M57" s="6">
        <f t="shared" si="58"/>
        <v>6</v>
      </c>
      <c r="T57" s="4" t="s">
        <v>26</v>
      </c>
      <c r="U57" s="2">
        <v>12</v>
      </c>
      <c r="V57">
        <v>4</v>
      </c>
      <c r="W57" s="4">
        <v>8</v>
      </c>
      <c r="X57">
        <f t="shared" si="59"/>
        <v>13384</v>
      </c>
      <c r="Y57">
        <v>3346</v>
      </c>
      <c r="Z57">
        <f t="shared" si="60"/>
        <v>25227.4</v>
      </c>
      <c r="AA57">
        <f t="shared" si="61"/>
        <v>7.5395696353855355</v>
      </c>
      <c r="AB57" s="6">
        <f t="shared" si="62"/>
        <v>7</v>
      </c>
      <c r="AC57" s="6">
        <f t="shared" si="63"/>
        <v>8</v>
      </c>
      <c r="AI57" s="4" t="s">
        <v>26</v>
      </c>
      <c r="AJ57" s="2">
        <v>13</v>
      </c>
      <c r="AK57">
        <v>3</v>
      </c>
      <c r="AL57" s="4">
        <v>7</v>
      </c>
      <c r="AM57">
        <f t="shared" si="64"/>
        <v>17937</v>
      </c>
      <c r="AN57">
        <v>5979</v>
      </c>
      <c r="AO57">
        <f t="shared" si="65"/>
        <v>37820.199999999997</v>
      </c>
      <c r="AP57">
        <f t="shared" si="66"/>
        <v>6.3255059374477334</v>
      </c>
      <c r="AQ57" s="6">
        <f t="shared" si="67"/>
        <v>6</v>
      </c>
      <c r="AR57" s="6">
        <f t="shared" si="68"/>
        <v>7</v>
      </c>
    </row>
    <row r="58" spans="4:44" x14ac:dyDescent="0.2">
      <c r="D58" s="4" t="s">
        <v>27</v>
      </c>
      <c r="E58" s="2">
        <f t="shared" si="69"/>
        <v>13</v>
      </c>
      <c r="F58">
        <v>2</v>
      </c>
      <c r="G58" s="4">
        <v>6</v>
      </c>
      <c r="H58">
        <f t="shared" si="54"/>
        <v>11202</v>
      </c>
      <c r="I58">
        <v>5601</v>
      </c>
      <c r="J58">
        <f t="shared" si="55"/>
        <v>32366.400000000001</v>
      </c>
      <c r="K58">
        <f t="shared" si="56"/>
        <v>5.77868237814676</v>
      </c>
      <c r="L58" s="6">
        <f t="shared" si="57"/>
        <v>5</v>
      </c>
      <c r="M58" s="6">
        <f t="shared" si="58"/>
        <v>6</v>
      </c>
      <c r="T58" s="4" t="s">
        <v>27</v>
      </c>
      <c r="U58" s="2">
        <v>12</v>
      </c>
      <c r="V58">
        <v>2</v>
      </c>
      <c r="W58" s="4">
        <v>7</v>
      </c>
      <c r="X58">
        <f t="shared" si="59"/>
        <v>7228</v>
      </c>
      <c r="Y58">
        <v>3614</v>
      </c>
      <c r="Z58">
        <f t="shared" si="60"/>
        <v>25227.4</v>
      </c>
      <c r="AA58">
        <f t="shared" si="61"/>
        <v>6.9804648588821259</v>
      </c>
      <c r="AB58" s="6">
        <f t="shared" si="62"/>
        <v>6</v>
      </c>
      <c r="AC58" s="6">
        <f t="shared" si="63"/>
        <v>7</v>
      </c>
      <c r="AI58" s="4" t="s">
        <v>27</v>
      </c>
      <c r="AJ58" s="2">
        <v>13</v>
      </c>
      <c r="AK58">
        <v>2</v>
      </c>
      <c r="AL58" s="4">
        <v>7</v>
      </c>
      <c r="AM58">
        <f t="shared" si="64"/>
        <v>11910</v>
      </c>
      <c r="AN58">
        <v>5955</v>
      </c>
      <c r="AO58">
        <f t="shared" si="65"/>
        <v>37820.199999999997</v>
      </c>
      <c r="AP58">
        <f t="shared" si="66"/>
        <v>6.3509991603694367</v>
      </c>
      <c r="AQ58" s="6">
        <f t="shared" si="67"/>
        <v>6</v>
      </c>
      <c r="AR58" s="6">
        <f t="shared" si="68"/>
        <v>7</v>
      </c>
    </row>
    <row r="59" spans="4:44" x14ac:dyDescent="0.2">
      <c r="D59" s="4" t="s">
        <v>28</v>
      </c>
      <c r="E59" s="2">
        <f t="shared" si="69"/>
        <v>13</v>
      </c>
      <c r="F59">
        <v>1</v>
      </c>
      <c r="G59" s="4">
        <v>6</v>
      </c>
      <c r="H59">
        <f t="shared" si="54"/>
        <v>5434</v>
      </c>
      <c r="I59">
        <v>5434</v>
      </c>
      <c r="J59">
        <f t="shared" si="55"/>
        <v>32366.400000000001</v>
      </c>
      <c r="K59">
        <f t="shared" si="56"/>
        <v>5.956275303643725</v>
      </c>
      <c r="L59" s="6">
        <f t="shared" si="57"/>
        <v>5</v>
      </c>
      <c r="M59" s="6">
        <f t="shared" si="58"/>
        <v>6</v>
      </c>
      <c r="T59" s="4" t="s">
        <v>28</v>
      </c>
      <c r="U59" s="2">
        <v>12</v>
      </c>
      <c r="V59">
        <v>1</v>
      </c>
      <c r="W59" s="4">
        <v>7</v>
      </c>
      <c r="X59">
        <f t="shared" si="59"/>
        <v>3840</v>
      </c>
      <c r="Y59">
        <v>3840</v>
      </c>
      <c r="Z59">
        <f t="shared" si="60"/>
        <v>25227.4</v>
      </c>
      <c r="AA59">
        <f t="shared" si="61"/>
        <v>6.5696354166666673</v>
      </c>
      <c r="AB59" s="6">
        <f t="shared" si="62"/>
        <v>6</v>
      </c>
      <c r="AC59" s="6">
        <f t="shared" si="63"/>
        <v>7</v>
      </c>
      <c r="AI59" s="4" t="s">
        <v>28</v>
      </c>
      <c r="AJ59" s="2">
        <v>13</v>
      </c>
      <c r="AK59">
        <v>1</v>
      </c>
      <c r="AL59" s="4">
        <v>7</v>
      </c>
      <c r="AM59">
        <f t="shared" si="64"/>
        <v>5814</v>
      </c>
      <c r="AN59">
        <v>5814</v>
      </c>
      <c r="AO59">
        <f t="shared" si="65"/>
        <v>37820.199999999997</v>
      </c>
      <c r="AP59">
        <f t="shared" si="66"/>
        <v>6.5050223598211208</v>
      </c>
      <c r="AQ59" s="6">
        <f t="shared" si="67"/>
        <v>6</v>
      </c>
      <c r="AR59" s="6">
        <f t="shared" si="68"/>
        <v>7</v>
      </c>
    </row>
    <row r="60" spans="4:44" x14ac:dyDescent="0.2">
      <c r="F60" t="s">
        <v>30</v>
      </c>
      <c r="H60">
        <f>SUM(H50:H59)</f>
        <v>323664</v>
      </c>
      <c r="I60">
        <f>SUM(I50:I59)</f>
        <v>46322</v>
      </c>
      <c r="V60" t="s">
        <v>30</v>
      </c>
      <c r="X60">
        <f>SUM(X50:X59)</f>
        <v>252274</v>
      </c>
      <c r="Y60">
        <f>SUM(Y50:Y59)</f>
        <v>24646</v>
      </c>
      <c r="AK60" t="s">
        <v>30</v>
      </c>
      <c r="AM60">
        <f>SUM(AM50:AM59)</f>
        <v>378202</v>
      </c>
      <c r="AN60">
        <f>SUM(AN50:AN59)</f>
        <v>50153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54"/>
  <sheetViews>
    <sheetView workbookViewId="0">
      <selection activeCell="K40" sqref="K40"/>
    </sheetView>
  </sheetViews>
  <sheetFormatPr baseColWidth="10" defaultRowHeight="16" x14ac:dyDescent="0.2"/>
  <cols>
    <col min="4" max="4" width="13.1640625" customWidth="1"/>
    <col min="20" max="20" width="13.1640625" customWidth="1"/>
    <col min="35" max="35" width="12.83203125" customWidth="1"/>
  </cols>
  <sheetData>
    <row r="2" spans="1:44" x14ac:dyDescent="0.2">
      <c r="A2" t="s">
        <v>88</v>
      </c>
    </row>
    <row r="3" spans="1:44" x14ac:dyDescent="0.2">
      <c r="A3" t="s">
        <v>15</v>
      </c>
      <c r="B3" s="3">
        <v>1000000</v>
      </c>
      <c r="D3" t="s">
        <v>16</v>
      </c>
      <c r="Q3" t="s">
        <v>15</v>
      </c>
      <c r="R3" s="3">
        <v>1000000</v>
      </c>
      <c r="T3" t="s">
        <v>16</v>
      </c>
      <c r="AF3" t="s">
        <v>15</v>
      </c>
      <c r="AG3" s="3">
        <v>1000000</v>
      </c>
      <c r="AI3" t="s">
        <v>16</v>
      </c>
    </row>
    <row r="4" spans="1:44" x14ac:dyDescent="0.2">
      <c r="E4" t="s">
        <v>13</v>
      </c>
      <c r="F4" t="s">
        <v>14</v>
      </c>
      <c r="G4" t="s">
        <v>31</v>
      </c>
      <c r="H4" t="s">
        <v>29</v>
      </c>
      <c r="I4" t="s">
        <v>17</v>
      </c>
      <c r="J4" t="s">
        <v>32</v>
      </c>
      <c r="U4" t="s">
        <v>13</v>
      </c>
      <c r="V4" t="s">
        <v>14</v>
      </c>
      <c r="W4" t="s">
        <v>31</v>
      </c>
      <c r="X4" t="s">
        <v>29</v>
      </c>
      <c r="Y4" t="s">
        <v>17</v>
      </c>
      <c r="Z4" t="s">
        <v>32</v>
      </c>
      <c r="AJ4" t="s">
        <v>13</v>
      </c>
      <c r="AK4" t="s">
        <v>14</v>
      </c>
      <c r="AL4" t="s">
        <v>31</v>
      </c>
      <c r="AM4" t="s">
        <v>29</v>
      </c>
      <c r="AN4" t="s">
        <v>17</v>
      </c>
      <c r="AO4" t="s">
        <v>32</v>
      </c>
    </row>
    <row r="5" spans="1:44" x14ac:dyDescent="0.2">
      <c r="D5" s="4" t="s">
        <v>19</v>
      </c>
      <c r="E5" s="2">
        <f>ROUNDUP(LOG(I5,2), 0)-3</f>
        <v>9</v>
      </c>
      <c r="F5" s="4">
        <v>17</v>
      </c>
      <c r="G5" s="4">
        <v>13</v>
      </c>
      <c r="H5">
        <f>F5*I5</f>
        <v>37298</v>
      </c>
      <c r="I5" s="4">
        <v>2194</v>
      </c>
      <c r="J5">
        <f>H$33/10</f>
        <v>0</v>
      </c>
      <c r="K5">
        <f>J5/I5</f>
        <v>0</v>
      </c>
      <c r="L5" s="6">
        <f>_xlfn.FLOOR.PRECISE(K5)</f>
        <v>0</v>
      </c>
      <c r="M5" s="6">
        <f>ROUNDUP(K5,0)</f>
        <v>0</v>
      </c>
      <c r="T5" s="4" t="s">
        <v>19</v>
      </c>
      <c r="U5" s="2">
        <f>ROUNDUP(LOG(Y5,2), 0)-3</f>
        <v>7</v>
      </c>
      <c r="V5" s="4">
        <v>46</v>
      </c>
      <c r="W5" s="4">
        <v>30</v>
      </c>
      <c r="X5">
        <f>V5*Y5</f>
        <v>31096</v>
      </c>
      <c r="Y5" s="4">
        <v>676</v>
      </c>
      <c r="Z5">
        <f>X$33/10</f>
        <v>0</v>
      </c>
      <c r="AA5">
        <f>Z5/Y5</f>
        <v>0</v>
      </c>
      <c r="AB5" s="6">
        <f>_xlfn.FLOOR.PRECISE(AA5)</f>
        <v>0</v>
      </c>
      <c r="AC5" s="6">
        <f>ROUNDUP(AA5,0)</f>
        <v>0</v>
      </c>
      <c r="AI5" s="4" t="s">
        <v>19</v>
      </c>
      <c r="AJ5" s="2">
        <f>ROUNDUP(LOG(AN5,2), 0)-3</f>
        <v>9</v>
      </c>
      <c r="AK5" s="4">
        <v>38</v>
      </c>
      <c r="AL5" s="4">
        <v>17</v>
      </c>
      <c r="AM5">
        <f>AK5*AN5</f>
        <v>90820</v>
      </c>
      <c r="AN5" s="4">
        <v>2390</v>
      </c>
      <c r="AO5">
        <f>AM$33/10</f>
        <v>0</v>
      </c>
      <c r="AP5">
        <f>AO5/AN5</f>
        <v>0</v>
      </c>
      <c r="AQ5" s="6">
        <f>_xlfn.FLOOR.PRECISE(AP5)</f>
        <v>0</v>
      </c>
      <c r="AR5" s="6">
        <f>ROUNDUP(AP5,0)</f>
        <v>0</v>
      </c>
    </row>
    <row r="6" spans="1:44" x14ac:dyDescent="0.2">
      <c r="D6" s="4" t="s">
        <v>20</v>
      </c>
      <c r="E6" s="2">
        <f t="shared" ref="E6:E14" si="0">ROUNDUP(LOG(I6,2), 0)-3</f>
        <v>9</v>
      </c>
      <c r="F6" s="4">
        <v>15</v>
      </c>
      <c r="G6" s="4">
        <v>10</v>
      </c>
      <c r="H6">
        <f t="shared" ref="H6:H14" si="1">F6*I6</f>
        <v>45180</v>
      </c>
      <c r="I6" s="4">
        <v>3012</v>
      </c>
      <c r="J6">
        <f t="shared" ref="J6:J14" si="2">H$33/10</f>
        <v>0</v>
      </c>
      <c r="K6">
        <f t="shared" ref="K6:K14" si="3">J6/I6</f>
        <v>0</v>
      </c>
      <c r="L6" s="6">
        <f t="shared" ref="L6:L14" si="4">_xlfn.FLOOR.PRECISE(K6)</f>
        <v>0</v>
      </c>
      <c r="M6" s="6">
        <f t="shared" ref="M6:M14" si="5">ROUNDUP(K6,0)</f>
        <v>0</v>
      </c>
      <c r="T6" s="4" t="s">
        <v>20</v>
      </c>
      <c r="U6" s="2">
        <f t="shared" ref="U6:U14" si="6">ROUNDUP(LOG(Y6,2), 0)-3</f>
        <v>8</v>
      </c>
      <c r="V6" s="4">
        <v>36</v>
      </c>
      <c r="W6" s="4">
        <v>19</v>
      </c>
      <c r="X6">
        <f t="shared" ref="X6:X14" si="7">V6*Y6</f>
        <v>39276</v>
      </c>
      <c r="Y6" s="4">
        <v>1091</v>
      </c>
      <c r="Z6">
        <f t="shared" ref="Z6:Z14" si="8">X$33/10</f>
        <v>0</v>
      </c>
      <c r="AA6">
        <f t="shared" ref="AA6:AA14" si="9">Z6/Y6</f>
        <v>0</v>
      </c>
      <c r="AB6" s="6">
        <f t="shared" ref="AB6:AB14" si="10">_xlfn.FLOOR.PRECISE(AA6)</f>
        <v>0</v>
      </c>
      <c r="AC6" s="6">
        <f t="shared" ref="AC6:AC14" si="11">ROUNDUP(AA6,0)</f>
        <v>0</v>
      </c>
      <c r="AI6" s="4" t="s">
        <v>20</v>
      </c>
      <c r="AJ6" s="2">
        <f t="shared" ref="AJ6:AJ14" si="12">ROUNDUP(LOG(AN6,2), 0)-3</f>
        <v>9</v>
      </c>
      <c r="AK6" s="4">
        <v>21</v>
      </c>
      <c r="AL6" s="4">
        <v>12</v>
      </c>
      <c r="AM6">
        <f t="shared" ref="AM6:AM14" si="13">AK6*AN6</f>
        <v>71064</v>
      </c>
      <c r="AN6" s="4">
        <v>3384</v>
      </c>
      <c r="AO6">
        <f t="shared" ref="AO6:AO14" si="14">AM$33/10</f>
        <v>0</v>
      </c>
      <c r="AP6">
        <f t="shared" ref="AP6:AP14" si="15">AO6/AN6</f>
        <v>0</v>
      </c>
      <c r="AQ6" s="6">
        <f t="shared" ref="AQ6:AQ14" si="16">_xlfn.FLOOR.PRECISE(AP6)</f>
        <v>0</v>
      </c>
      <c r="AR6" s="6">
        <f t="shared" ref="AR6:AR14" si="17">ROUNDUP(AP6,0)</f>
        <v>0</v>
      </c>
    </row>
    <row r="7" spans="1:44" x14ac:dyDescent="0.2">
      <c r="D7" s="4" t="s">
        <v>21</v>
      </c>
      <c r="E7" s="2">
        <f t="shared" si="0"/>
        <v>9</v>
      </c>
      <c r="F7" s="4">
        <v>10</v>
      </c>
      <c r="G7" s="4">
        <v>8</v>
      </c>
      <c r="H7">
        <f t="shared" si="1"/>
        <v>39960</v>
      </c>
      <c r="I7" s="4">
        <v>3996</v>
      </c>
      <c r="J7">
        <f t="shared" si="2"/>
        <v>0</v>
      </c>
      <c r="K7">
        <f t="shared" si="3"/>
        <v>0</v>
      </c>
      <c r="L7" s="6">
        <f t="shared" si="4"/>
        <v>0</v>
      </c>
      <c r="M7" s="6">
        <f t="shared" si="5"/>
        <v>0</v>
      </c>
      <c r="T7" s="4" t="s">
        <v>21</v>
      </c>
      <c r="U7" s="2">
        <f t="shared" si="6"/>
        <v>8</v>
      </c>
      <c r="V7" s="4">
        <v>23</v>
      </c>
      <c r="W7" s="4">
        <v>13</v>
      </c>
      <c r="X7">
        <f t="shared" si="7"/>
        <v>35765</v>
      </c>
      <c r="Y7" s="4">
        <v>1555</v>
      </c>
      <c r="Z7">
        <f t="shared" si="8"/>
        <v>0</v>
      </c>
      <c r="AA7">
        <f t="shared" si="9"/>
        <v>0</v>
      </c>
      <c r="AB7" s="6">
        <f t="shared" si="10"/>
        <v>0</v>
      </c>
      <c r="AC7" s="6">
        <f t="shared" si="11"/>
        <v>0</v>
      </c>
      <c r="AI7" s="4" t="s">
        <v>21</v>
      </c>
      <c r="AJ7" s="2">
        <f t="shared" si="12"/>
        <v>10</v>
      </c>
      <c r="AK7" s="4">
        <v>13</v>
      </c>
      <c r="AL7" s="4">
        <v>10</v>
      </c>
      <c r="AM7">
        <f t="shared" si="13"/>
        <v>55614</v>
      </c>
      <c r="AN7" s="4">
        <v>4278</v>
      </c>
      <c r="AO7">
        <f t="shared" si="14"/>
        <v>0</v>
      </c>
      <c r="AP7">
        <f t="shared" si="15"/>
        <v>0</v>
      </c>
      <c r="AQ7" s="6">
        <f t="shared" si="16"/>
        <v>0</v>
      </c>
      <c r="AR7" s="6">
        <f t="shared" si="17"/>
        <v>0</v>
      </c>
    </row>
    <row r="8" spans="1:44" x14ac:dyDescent="0.2">
      <c r="D8" s="4" t="s">
        <v>22</v>
      </c>
      <c r="E8" s="2">
        <f t="shared" si="0"/>
        <v>10</v>
      </c>
      <c r="F8">
        <v>8</v>
      </c>
      <c r="G8" s="4">
        <v>7</v>
      </c>
      <c r="H8">
        <f t="shared" si="1"/>
        <v>37472</v>
      </c>
      <c r="I8">
        <v>4684</v>
      </c>
      <c r="J8">
        <f t="shared" si="2"/>
        <v>0</v>
      </c>
      <c r="K8">
        <f t="shared" si="3"/>
        <v>0</v>
      </c>
      <c r="L8" s="6">
        <f t="shared" si="4"/>
        <v>0</v>
      </c>
      <c r="M8" s="6">
        <f t="shared" si="5"/>
        <v>0</v>
      </c>
      <c r="T8" s="4" t="s">
        <v>22</v>
      </c>
      <c r="U8" s="2">
        <f t="shared" si="6"/>
        <v>9</v>
      </c>
      <c r="V8">
        <v>11</v>
      </c>
      <c r="W8" s="4">
        <v>10</v>
      </c>
      <c r="X8">
        <f t="shared" si="7"/>
        <v>23485</v>
      </c>
      <c r="Y8">
        <v>2135</v>
      </c>
      <c r="Z8">
        <f t="shared" si="8"/>
        <v>0</v>
      </c>
      <c r="AA8">
        <f t="shared" si="9"/>
        <v>0</v>
      </c>
      <c r="AB8" s="6">
        <f t="shared" si="10"/>
        <v>0</v>
      </c>
      <c r="AC8" s="6">
        <f t="shared" si="11"/>
        <v>0</v>
      </c>
      <c r="AI8" s="4" t="s">
        <v>22</v>
      </c>
      <c r="AJ8" s="2">
        <f t="shared" si="12"/>
        <v>10</v>
      </c>
      <c r="AK8">
        <v>9</v>
      </c>
      <c r="AL8" s="4">
        <v>8</v>
      </c>
      <c r="AM8">
        <f t="shared" si="13"/>
        <v>45324</v>
      </c>
      <c r="AN8">
        <v>5036</v>
      </c>
      <c r="AO8">
        <f t="shared" si="14"/>
        <v>0</v>
      </c>
      <c r="AP8">
        <f t="shared" si="15"/>
        <v>0</v>
      </c>
      <c r="AQ8" s="6">
        <f t="shared" si="16"/>
        <v>0</v>
      </c>
      <c r="AR8" s="6">
        <f t="shared" si="17"/>
        <v>0</v>
      </c>
    </row>
    <row r="9" spans="1:44" x14ac:dyDescent="0.2">
      <c r="D9" s="4" t="s">
        <v>23</v>
      </c>
      <c r="E9" s="2">
        <f t="shared" si="0"/>
        <v>10</v>
      </c>
      <c r="F9">
        <v>7</v>
      </c>
      <c r="G9" s="4">
        <v>6</v>
      </c>
      <c r="H9">
        <f t="shared" si="1"/>
        <v>35777</v>
      </c>
      <c r="I9">
        <v>5111</v>
      </c>
      <c r="J9">
        <f t="shared" si="2"/>
        <v>0</v>
      </c>
      <c r="K9">
        <f t="shared" si="3"/>
        <v>0</v>
      </c>
      <c r="L9" s="6">
        <f t="shared" si="4"/>
        <v>0</v>
      </c>
      <c r="M9" s="6">
        <f t="shared" si="5"/>
        <v>0</v>
      </c>
      <c r="T9" s="4" t="s">
        <v>23</v>
      </c>
      <c r="U9" s="2">
        <f t="shared" si="6"/>
        <v>9</v>
      </c>
      <c r="V9">
        <v>7</v>
      </c>
      <c r="W9" s="4">
        <v>9</v>
      </c>
      <c r="X9">
        <f t="shared" si="7"/>
        <v>17374</v>
      </c>
      <c r="Y9">
        <v>2482</v>
      </c>
      <c r="Z9">
        <f t="shared" si="8"/>
        <v>0</v>
      </c>
      <c r="AA9">
        <f t="shared" si="9"/>
        <v>0</v>
      </c>
      <c r="AB9" s="6">
        <f t="shared" si="10"/>
        <v>0</v>
      </c>
      <c r="AC9" s="6">
        <f t="shared" si="11"/>
        <v>0</v>
      </c>
      <c r="AI9" s="4" t="s">
        <v>23</v>
      </c>
      <c r="AJ9" s="2">
        <f t="shared" si="12"/>
        <v>10</v>
      </c>
      <c r="AK9">
        <v>7</v>
      </c>
      <c r="AL9" s="4">
        <v>8</v>
      </c>
      <c r="AM9">
        <f t="shared" si="13"/>
        <v>38297</v>
      </c>
      <c r="AN9">
        <v>5471</v>
      </c>
      <c r="AO9">
        <f t="shared" si="14"/>
        <v>0</v>
      </c>
      <c r="AP9">
        <f t="shared" si="15"/>
        <v>0</v>
      </c>
      <c r="AQ9" s="6">
        <f t="shared" si="16"/>
        <v>0</v>
      </c>
      <c r="AR9" s="6">
        <f t="shared" si="17"/>
        <v>0</v>
      </c>
    </row>
    <row r="10" spans="1:44" x14ac:dyDescent="0.2">
      <c r="D10" s="4" t="s">
        <v>24</v>
      </c>
      <c r="E10" s="2">
        <f t="shared" si="0"/>
        <v>10</v>
      </c>
      <c r="F10">
        <v>6</v>
      </c>
      <c r="G10" s="4">
        <v>6</v>
      </c>
      <c r="H10">
        <f t="shared" si="1"/>
        <v>32262</v>
      </c>
      <c r="I10">
        <v>5377</v>
      </c>
      <c r="J10">
        <f t="shared" si="2"/>
        <v>0</v>
      </c>
      <c r="K10">
        <f t="shared" si="3"/>
        <v>0</v>
      </c>
      <c r="L10" s="6">
        <f t="shared" si="4"/>
        <v>0</v>
      </c>
      <c r="M10" s="6">
        <f t="shared" si="5"/>
        <v>0</v>
      </c>
      <c r="T10" s="4" t="s">
        <v>24</v>
      </c>
      <c r="U10" s="2">
        <f t="shared" si="6"/>
        <v>9</v>
      </c>
      <c r="V10">
        <v>6</v>
      </c>
      <c r="W10" s="4">
        <v>8</v>
      </c>
      <c r="X10">
        <f t="shared" si="7"/>
        <v>16914</v>
      </c>
      <c r="Y10">
        <v>2819</v>
      </c>
      <c r="Z10">
        <f t="shared" si="8"/>
        <v>0</v>
      </c>
      <c r="AA10">
        <f t="shared" si="9"/>
        <v>0</v>
      </c>
      <c r="AB10" s="6">
        <f t="shared" si="10"/>
        <v>0</v>
      </c>
      <c r="AC10" s="6">
        <f t="shared" si="11"/>
        <v>0</v>
      </c>
      <c r="AI10" s="4" t="s">
        <v>24</v>
      </c>
      <c r="AJ10" s="2">
        <f t="shared" si="12"/>
        <v>10</v>
      </c>
      <c r="AK10">
        <v>5</v>
      </c>
      <c r="AL10" s="4">
        <v>7</v>
      </c>
      <c r="AM10">
        <f t="shared" si="13"/>
        <v>28575</v>
      </c>
      <c r="AN10">
        <v>5715</v>
      </c>
      <c r="AO10">
        <f t="shared" si="14"/>
        <v>0</v>
      </c>
      <c r="AP10">
        <f t="shared" si="15"/>
        <v>0</v>
      </c>
      <c r="AQ10" s="6">
        <f t="shared" si="16"/>
        <v>0</v>
      </c>
      <c r="AR10" s="6">
        <f t="shared" si="17"/>
        <v>0</v>
      </c>
    </row>
    <row r="11" spans="1:44" x14ac:dyDescent="0.2">
      <c r="D11" s="4" t="s">
        <v>25</v>
      </c>
      <c r="E11" s="2">
        <f t="shared" si="0"/>
        <v>10</v>
      </c>
      <c r="F11">
        <v>4</v>
      </c>
      <c r="G11" s="4">
        <v>6</v>
      </c>
      <c r="H11">
        <f t="shared" si="1"/>
        <v>21456</v>
      </c>
      <c r="I11">
        <v>5364</v>
      </c>
      <c r="J11">
        <f t="shared" si="2"/>
        <v>0</v>
      </c>
      <c r="K11">
        <f t="shared" si="3"/>
        <v>0</v>
      </c>
      <c r="L11" s="6">
        <f t="shared" si="4"/>
        <v>0</v>
      </c>
      <c r="M11" s="6">
        <f t="shared" si="5"/>
        <v>0</v>
      </c>
      <c r="T11" s="4" t="s">
        <v>25</v>
      </c>
      <c r="U11" s="2">
        <f t="shared" si="6"/>
        <v>9</v>
      </c>
      <c r="V11">
        <v>5</v>
      </c>
      <c r="W11" s="4">
        <v>7</v>
      </c>
      <c r="X11">
        <f t="shared" si="7"/>
        <v>15440</v>
      </c>
      <c r="Y11">
        <v>3088</v>
      </c>
      <c r="Z11">
        <f t="shared" si="8"/>
        <v>0</v>
      </c>
      <c r="AA11">
        <f t="shared" si="9"/>
        <v>0</v>
      </c>
      <c r="AB11" s="6">
        <f t="shared" si="10"/>
        <v>0</v>
      </c>
      <c r="AC11" s="6">
        <f t="shared" si="11"/>
        <v>0</v>
      </c>
      <c r="AI11" s="4" t="s">
        <v>25</v>
      </c>
      <c r="AJ11" s="2">
        <f t="shared" si="12"/>
        <v>10</v>
      </c>
      <c r="AK11">
        <v>4</v>
      </c>
      <c r="AL11" s="4">
        <v>7</v>
      </c>
      <c r="AM11">
        <f t="shared" si="13"/>
        <v>24524</v>
      </c>
      <c r="AN11">
        <v>6131</v>
      </c>
      <c r="AO11">
        <f t="shared" si="14"/>
        <v>0</v>
      </c>
      <c r="AP11">
        <f t="shared" si="15"/>
        <v>0</v>
      </c>
      <c r="AQ11" s="6">
        <f t="shared" si="16"/>
        <v>0</v>
      </c>
      <c r="AR11" s="6">
        <f t="shared" si="17"/>
        <v>0</v>
      </c>
    </row>
    <row r="12" spans="1:44" x14ac:dyDescent="0.2">
      <c r="D12" s="4" t="s">
        <v>26</v>
      </c>
      <c r="E12" s="2">
        <f t="shared" si="0"/>
        <v>10</v>
      </c>
      <c r="F12">
        <v>3</v>
      </c>
      <c r="G12" s="4">
        <v>6</v>
      </c>
      <c r="H12">
        <f t="shared" si="1"/>
        <v>16647</v>
      </c>
      <c r="I12">
        <v>5549</v>
      </c>
      <c r="J12">
        <f t="shared" si="2"/>
        <v>0</v>
      </c>
      <c r="K12">
        <f t="shared" si="3"/>
        <v>0</v>
      </c>
      <c r="L12" s="6">
        <f t="shared" si="4"/>
        <v>0</v>
      </c>
      <c r="M12" s="6">
        <f t="shared" si="5"/>
        <v>0</v>
      </c>
      <c r="T12" s="4" t="s">
        <v>26</v>
      </c>
      <c r="U12" s="2">
        <f t="shared" si="6"/>
        <v>9</v>
      </c>
      <c r="V12">
        <v>3</v>
      </c>
      <c r="W12" s="4">
        <v>6</v>
      </c>
      <c r="X12">
        <f t="shared" si="7"/>
        <v>10038</v>
      </c>
      <c r="Y12">
        <v>3346</v>
      </c>
      <c r="Z12">
        <f t="shared" si="8"/>
        <v>0</v>
      </c>
      <c r="AA12">
        <f t="shared" si="9"/>
        <v>0</v>
      </c>
      <c r="AB12" s="6">
        <f t="shared" si="10"/>
        <v>0</v>
      </c>
      <c r="AC12" s="6">
        <f t="shared" si="11"/>
        <v>0</v>
      </c>
      <c r="AI12" s="4" t="s">
        <v>26</v>
      </c>
      <c r="AJ12" s="2">
        <f t="shared" si="12"/>
        <v>10</v>
      </c>
      <c r="AK12">
        <v>3</v>
      </c>
      <c r="AL12" s="4">
        <v>7</v>
      </c>
      <c r="AM12">
        <f t="shared" si="13"/>
        <v>17937</v>
      </c>
      <c r="AN12">
        <v>5979</v>
      </c>
      <c r="AO12">
        <f t="shared" si="14"/>
        <v>0</v>
      </c>
      <c r="AP12">
        <f t="shared" si="15"/>
        <v>0</v>
      </c>
      <c r="AQ12" s="6">
        <f t="shared" si="16"/>
        <v>0</v>
      </c>
      <c r="AR12" s="6">
        <f t="shared" si="17"/>
        <v>0</v>
      </c>
    </row>
    <row r="13" spans="1:44" x14ac:dyDescent="0.2">
      <c r="D13" s="4" t="s">
        <v>27</v>
      </c>
      <c r="E13" s="2">
        <f t="shared" si="0"/>
        <v>10</v>
      </c>
      <c r="F13">
        <v>2</v>
      </c>
      <c r="G13" s="4">
        <v>6</v>
      </c>
      <c r="H13">
        <f t="shared" si="1"/>
        <v>11202</v>
      </c>
      <c r="I13">
        <v>5601</v>
      </c>
      <c r="J13">
        <f t="shared" si="2"/>
        <v>0</v>
      </c>
      <c r="K13">
        <f t="shared" si="3"/>
        <v>0</v>
      </c>
      <c r="L13" s="6">
        <f t="shared" si="4"/>
        <v>0</v>
      </c>
      <c r="M13" s="6">
        <f t="shared" si="5"/>
        <v>0</v>
      </c>
      <c r="T13" s="4" t="s">
        <v>27</v>
      </c>
      <c r="U13" s="2">
        <f t="shared" si="6"/>
        <v>9</v>
      </c>
      <c r="V13">
        <v>2</v>
      </c>
      <c r="W13" s="4">
        <v>6</v>
      </c>
      <c r="X13">
        <f t="shared" si="7"/>
        <v>7228</v>
      </c>
      <c r="Y13">
        <v>3614</v>
      </c>
      <c r="Z13">
        <f t="shared" si="8"/>
        <v>0</v>
      </c>
      <c r="AA13">
        <f t="shared" si="9"/>
        <v>0</v>
      </c>
      <c r="AB13" s="6">
        <f t="shared" si="10"/>
        <v>0</v>
      </c>
      <c r="AC13" s="6">
        <f t="shared" si="11"/>
        <v>0</v>
      </c>
      <c r="AI13" s="4" t="s">
        <v>27</v>
      </c>
      <c r="AJ13" s="2">
        <f t="shared" si="12"/>
        <v>10</v>
      </c>
      <c r="AK13">
        <v>2</v>
      </c>
      <c r="AL13" s="4">
        <v>7</v>
      </c>
      <c r="AM13">
        <f t="shared" si="13"/>
        <v>11910</v>
      </c>
      <c r="AN13">
        <v>5955</v>
      </c>
      <c r="AO13">
        <f t="shared" si="14"/>
        <v>0</v>
      </c>
      <c r="AP13">
        <f t="shared" si="15"/>
        <v>0</v>
      </c>
      <c r="AQ13" s="6">
        <f t="shared" si="16"/>
        <v>0</v>
      </c>
      <c r="AR13" s="6">
        <f t="shared" si="17"/>
        <v>0</v>
      </c>
    </row>
    <row r="14" spans="1:44" x14ac:dyDescent="0.2">
      <c r="D14" s="4" t="s">
        <v>28</v>
      </c>
      <c r="E14" s="2">
        <f t="shared" si="0"/>
        <v>10</v>
      </c>
      <c r="F14">
        <v>1</v>
      </c>
      <c r="G14" s="4">
        <v>6</v>
      </c>
      <c r="H14">
        <f t="shared" si="1"/>
        <v>5434</v>
      </c>
      <c r="I14">
        <v>5434</v>
      </c>
      <c r="J14">
        <f t="shared" si="2"/>
        <v>0</v>
      </c>
      <c r="K14">
        <f t="shared" si="3"/>
        <v>0</v>
      </c>
      <c r="L14" s="6">
        <f t="shared" si="4"/>
        <v>0</v>
      </c>
      <c r="M14" s="6">
        <f t="shared" si="5"/>
        <v>0</v>
      </c>
      <c r="T14" s="4" t="s">
        <v>28</v>
      </c>
      <c r="U14" s="2">
        <f t="shared" si="6"/>
        <v>9</v>
      </c>
      <c r="V14">
        <v>1</v>
      </c>
      <c r="W14" s="4">
        <v>6</v>
      </c>
      <c r="X14">
        <f t="shared" si="7"/>
        <v>3840</v>
      </c>
      <c r="Y14">
        <v>3840</v>
      </c>
      <c r="Z14">
        <f t="shared" si="8"/>
        <v>0</v>
      </c>
      <c r="AA14">
        <f t="shared" si="9"/>
        <v>0</v>
      </c>
      <c r="AB14" s="6">
        <f t="shared" si="10"/>
        <v>0</v>
      </c>
      <c r="AC14" s="6">
        <f t="shared" si="11"/>
        <v>0</v>
      </c>
      <c r="AI14" s="4" t="s">
        <v>28</v>
      </c>
      <c r="AJ14" s="2">
        <f t="shared" si="12"/>
        <v>10</v>
      </c>
      <c r="AK14">
        <v>1</v>
      </c>
      <c r="AL14" s="4">
        <v>7</v>
      </c>
      <c r="AM14">
        <f t="shared" si="13"/>
        <v>5814</v>
      </c>
      <c r="AN14">
        <v>5814</v>
      </c>
      <c r="AO14">
        <f t="shared" si="14"/>
        <v>0</v>
      </c>
      <c r="AP14">
        <f t="shared" si="15"/>
        <v>0</v>
      </c>
      <c r="AQ14" s="6">
        <f t="shared" si="16"/>
        <v>0</v>
      </c>
      <c r="AR14" s="6">
        <f t="shared" si="17"/>
        <v>0</v>
      </c>
    </row>
    <row r="15" spans="1:44" x14ac:dyDescent="0.2">
      <c r="D15" s="4" t="s">
        <v>73</v>
      </c>
      <c r="E15" s="2"/>
      <c r="G15" s="4"/>
      <c r="L15" s="6"/>
      <c r="M15" s="6"/>
      <c r="T15" s="4" t="s">
        <v>73</v>
      </c>
      <c r="U15" s="2"/>
      <c r="W15" s="4"/>
      <c r="AB15" s="6"/>
      <c r="AC15" s="6"/>
      <c r="AI15" s="4" t="s">
        <v>73</v>
      </c>
      <c r="AJ15" s="2"/>
      <c r="AL15" s="4"/>
      <c r="AQ15" s="6"/>
      <c r="AR15" s="6"/>
    </row>
    <row r="16" spans="1:44" x14ac:dyDescent="0.2">
      <c r="D16" s="4" t="s">
        <v>74</v>
      </c>
      <c r="E16" s="2"/>
      <c r="G16" s="4"/>
      <c r="L16" s="6"/>
      <c r="M16" s="6"/>
      <c r="T16" s="4" t="s">
        <v>74</v>
      </c>
      <c r="U16" s="2"/>
      <c r="W16" s="4"/>
      <c r="AB16" s="6"/>
      <c r="AC16" s="6"/>
      <c r="AI16" s="4" t="s">
        <v>74</v>
      </c>
      <c r="AJ16" s="2"/>
      <c r="AL16" s="4"/>
      <c r="AQ16" s="6"/>
      <c r="AR16" s="6"/>
    </row>
    <row r="17" spans="4:35" x14ac:dyDescent="0.2">
      <c r="D17" s="4" t="s">
        <v>75</v>
      </c>
      <c r="T17" s="4" t="s">
        <v>75</v>
      </c>
      <c r="AI17" s="4" t="s">
        <v>75</v>
      </c>
    </row>
    <row r="18" spans="4:35" x14ac:dyDescent="0.2">
      <c r="D18" s="4" t="s">
        <v>76</v>
      </c>
      <c r="T18" s="4" t="s">
        <v>76</v>
      </c>
      <c r="AI18" s="4" t="s">
        <v>76</v>
      </c>
    </row>
    <row r="19" spans="4:35" x14ac:dyDescent="0.2">
      <c r="D19" s="4" t="s">
        <v>77</v>
      </c>
      <c r="T19" s="4" t="s">
        <v>77</v>
      </c>
      <c r="AI19" s="4" t="s">
        <v>77</v>
      </c>
    </row>
    <row r="20" spans="4:35" x14ac:dyDescent="0.2">
      <c r="D20" s="4" t="s">
        <v>78</v>
      </c>
      <c r="T20" s="4" t="s">
        <v>78</v>
      </c>
      <c r="AI20" s="4" t="s">
        <v>78</v>
      </c>
    </row>
    <row r="21" spans="4:35" x14ac:dyDescent="0.2">
      <c r="D21" s="4" t="s">
        <v>79</v>
      </c>
      <c r="T21" s="4" t="s">
        <v>79</v>
      </c>
      <c r="AI21" s="4" t="s">
        <v>79</v>
      </c>
    </row>
    <row r="22" spans="4:35" x14ac:dyDescent="0.2">
      <c r="D22" s="4" t="s">
        <v>80</v>
      </c>
      <c r="T22" s="4" t="s">
        <v>80</v>
      </c>
      <c r="AI22" s="4" t="s">
        <v>80</v>
      </c>
    </row>
    <row r="23" spans="4:35" x14ac:dyDescent="0.2">
      <c r="D23" s="4" t="s">
        <v>81</v>
      </c>
      <c r="T23" s="4" t="s">
        <v>81</v>
      </c>
      <c r="AI23" s="4" t="s">
        <v>81</v>
      </c>
    </row>
    <row r="24" spans="4:35" x14ac:dyDescent="0.2">
      <c r="D24" s="4" t="s">
        <v>82</v>
      </c>
      <c r="T24" s="4" t="s">
        <v>82</v>
      </c>
      <c r="AI24" s="4" t="s">
        <v>82</v>
      </c>
    </row>
    <row r="25" spans="4:35" x14ac:dyDescent="0.2">
      <c r="D25" s="4" t="s">
        <v>83</v>
      </c>
      <c r="T25" s="4" t="s">
        <v>83</v>
      </c>
      <c r="AI25" s="4" t="s">
        <v>83</v>
      </c>
    </row>
    <row r="26" spans="4:35" x14ac:dyDescent="0.2">
      <c r="D26" s="4" t="s">
        <v>84</v>
      </c>
      <c r="T26" s="4" t="s">
        <v>84</v>
      </c>
      <c r="AI26" s="4" t="s">
        <v>84</v>
      </c>
    </row>
    <row r="27" spans="4:35" x14ac:dyDescent="0.2">
      <c r="D27" s="4" t="s">
        <v>85</v>
      </c>
      <c r="T27" s="4" t="s">
        <v>85</v>
      </c>
      <c r="AI27" s="4" t="s">
        <v>85</v>
      </c>
    </row>
    <row r="28" spans="4:35" x14ac:dyDescent="0.2">
      <c r="D28" s="4" t="s">
        <v>86</v>
      </c>
      <c r="T28" s="4" t="s">
        <v>86</v>
      </c>
      <c r="AI28" s="4" t="s">
        <v>86</v>
      </c>
    </row>
    <row r="29" spans="4:35" x14ac:dyDescent="0.2">
      <c r="D29" s="4" t="s">
        <v>87</v>
      </c>
      <c r="T29" s="4" t="s">
        <v>87</v>
      </c>
      <c r="AI29" s="4" t="s">
        <v>87</v>
      </c>
    </row>
    <row r="30" spans="4:35" x14ac:dyDescent="0.2">
      <c r="AI30" s="4"/>
    </row>
    <row r="34" spans="1:44" x14ac:dyDescent="0.2">
      <c r="A34" s="2" t="s">
        <v>71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x14ac:dyDescent="0.2">
      <c r="A35" s="2" t="s">
        <v>15</v>
      </c>
      <c r="B35" s="54">
        <v>1000000</v>
      </c>
      <c r="C35" s="2"/>
      <c r="D35" s="2" t="s">
        <v>16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 t="s">
        <v>15</v>
      </c>
      <c r="R35" s="54">
        <v>1000000</v>
      </c>
      <c r="S35" s="2"/>
      <c r="T35" s="2" t="s">
        <v>16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 t="s">
        <v>15</v>
      </c>
      <c r="AG35" s="54">
        <v>1000000</v>
      </c>
      <c r="AH35" s="2"/>
      <c r="AI35" s="2" t="s">
        <v>16</v>
      </c>
      <c r="AJ35" s="2"/>
      <c r="AK35" s="2"/>
      <c r="AL35" s="2"/>
      <c r="AM35" s="2"/>
      <c r="AN35" s="2"/>
      <c r="AO35" s="2"/>
      <c r="AP35" s="2"/>
      <c r="AQ35" s="2"/>
      <c r="AR35" s="2"/>
    </row>
    <row r="36" spans="1:44" x14ac:dyDescent="0.2">
      <c r="A36" s="2"/>
      <c r="B36" s="2"/>
      <c r="C36" s="2"/>
      <c r="D36" s="2"/>
      <c r="E36" s="2" t="s">
        <v>13</v>
      </c>
      <c r="F36" s="2" t="s">
        <v>14</v>
      </c>
      <c r="G36" s="2" t="s">
        <v>31</v>
      </c>
      <c r="H36" s="2" t="s">
        <v>29</v>
      </c>
      <c r="I36" s="2" t="s">
        <v>17</v>
      </c>
      <c r="J36" s="2" t="s">
        <v>32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 t="s">
        <v>13</v>
      </c>
      <c r="V36" s="2" t="s">
        <v>14</v>
      </c>
      <c r="W36" s="2" t="s">
        <v>31</v>
      </c>
      <c r="X36" s="2" t="s">
        <v>29</v>
      </c>
      <c r="Y36" s="2" t="s">
        <v>17</v>
      </c>
      <c r="Z36" s="2" t="s">
        <v>32</v>
      </c>
      <c r="AA36" s="2"/>
      <c r="AB36" s="2"/>
      <c r="AC36" s="2"/>
      <c r="AD36" s="2"/>
      <c r="AE36" s="2"/>
      <c r="AF36" s="2"/>
      <c r="AG36" s="2"/>
      <c r="AH36" s="2"/>
      <c r="AI36" s="2"/>
      <c r="AJ36" s="2" t="s">
        <v>13</v>
      </c>
      <c r="AK36" s="2" t="s">
        <v>14</v>
      </c>
      <c r="AL36" s="2" t="s">
        <v>31</v>
      </c>
      <c r="AM36" s="2" t="s">
        <v>29</v>
      </c>
      <c r="AN36" s="2" t="s">
        <v>17</v>
      </c>
      <c r="AO36" s="2" t="s">
        <v>32</v>
      </c>
      <c r="AP36" s="2"/>
      <c r="AQ36" s="2"/>
      <c r="AR36" s="2"/>
    </row>
    <row r="37" spans="1:44" x14ac:dyDescent="0.2">
      <c r="A37" s="2"/>
      <c r="B37" s="2"/>
      <c r="C37" s="2"/>
      <c r="D37" s="55" t="s">
        <v>19</v>
      </c>
      <c r="E37" s="2">
        <v>9</v>
      </c>
      <c r="F37" s="55">
        <v>17</v>
      </c>
      <c r="G37" s="55">
        <v>13</v>
      </c>
      <c r="H37" s="2">
        <v>37298</v>
      </c>
      <c r="I37" s="55">
        <v>2194</v>
      </c>
      <c r="J37" s="2">
        <v>28268.799999999999</v>
      </c>
      <c r="K37" s="2">
        <v>12.88459435</v>
      </c>
      <c r="L37" s="56">
        <v>12</v>
      </c>
      <c r="M37" s="56">
        <v>13</v>
      </c>
      <c r="N37" s="2"/>
      <c r="O37" s="2"/>
      <c r="P37" s="2"/>
      <c r="Q37" s="2"/>
      <c r="R37" s="2"/>
      <c r="S37" s="2"/>
      <c r="T37" s="55" t="s">
        <v>19</v>
      </c>
      <c r="U37" s="2">
        <v>7</v>
      </c>
      <c r="V37" s="55">
        <v>46</v>
      </c>
      <c r="W37" s="55">
        <v>30</v>
      </c>
      <c r="X37" s="2">
        <v>31096</v>
      </c>
      <c r="Y37" s="55">
        <v>676</v>
      </c>
      <c r="Z37" s="2">
        <v>20045.599999999999</v>
      </c>
      <c r="AA37" s="2">
        <v>29.653254440000001</v>
      </c>
      <c r="AB37" s="56">
        <v>29</v>
      </c>
      <c r="AC37" s="56">
        <v>30</v>
      </c>
      <c r="AD37" s="2"/>
      <c r="AE37" s="2"/>
      <c r="AF37" s="2"/>
      <c r="AG37" s="2"/>
      <c r="AH37" s="2"/>
      <c r="AI37" s="55" t="s">
        <v>19</v>
      </c>
      <c r="AJ37" s="2">
        <v>9</v>
      </c>
      <c r="AK37" s="55">
        <v>38</v>
      </c>
      <c r="AL37" s="55">
        <v>17</v>
      </c>
      <c r="AM37" s="2">
        <v>90820</v>
      </c>
      <c r="AN37" s="55">
        <v>2390</v>
      </c>
      <c r="AO37" s="2">
        <v>38987.9</v>
      </c>
      <c r="AP37" s="2">
        <v>16.31292887</v>
      </c>
      <c r="AQ37" s="56">
        <v>16</v>
      </c>
      <c r="AR37" s="56">
        <v>17</v>
      </c>
    </row>
    <row r="38" spans="1:44" x14ac:dyDescent="0.2">
      <c r="A38" s="2"/>
      <c r="B38" s="2"/>
      <c r="C38" s="2"/>
      <c r="D38" s="55" t="s">
        <v>20</v>
      </c>
      <c r="E38" s="2">
        <v>9</v>
      </c>
      <c r="F38" s="55">
        <v>15</v>
      </c>
      <c r="G38" s="55">
        <v>10</v>
      </c>
      <c r="H38" s="2">
        <v>45180</v>
      </c>
      <c r="I38" s="55">
        <v>3012</v>
      </c>
      <c r="J38" s="2">
        <v>28268.799999999999</v>
      </c>
      <c r="K38" s="2">
        <v>9.3853917659999997</v>
      </c>
      <c r="L38" s="56">
        <v>9</v>
      </c>
      <c r="M38" s="56">
        <v>10</v>
      </c>
      <c r="N38" s="2"/>
      <c r="O38" s="2"/>
      <c r="P38" s="2"/>
      <c r="Q38" s="2"/>
      <c r="R38" s="2"/>
      <c r="S38" s="2"/>
      <c r="T38" s="55" t="s">
        <v>20</v>
      </c>
      <c r="U38" s="2">
        <v>8</v>
      </c>
      <c r="V38" s="55">
        <v>36</v>
      </c>
      <c r="W38" s="55">
        <v>19</v>
      </c>
      <c r="X38" s="2">
        <v>39276</v>
      </c>
      <c r="Y38" s="55">
        <v>1091</v>
      </c>
      <c r="Z38" s="2">
        <v>20045.599999999999</v>
      </c>
      <c r="AA38" s="2">
        <v>18.373602200000001</v>
      </c>
      <c r="AB38" s="56">
        <v>18</v>
      </c>
      <c r="AC38" s="56">
        <v>19</v>
      </c>
      <c r="AD38" s="2"/>
      <c r="AE38" s="2"/>
      <c r="AF38" s="2"/>
      <c r="AG38" s="2"/>
      <c r="AH38" s="2"/>
      <c r="AI38" s="55" t="s">
        <v>20</v>
      </c>
      <c r="AJ38" s="2">
        <v>9</v>
      </c>
      <c r="AK38" s="55">
        <v>21</v>
      </c>
      <c r="AL38" s="55">
        <v>12</v>
      </c>
      <c r="AM38" s="2">
        <v>71064</v>
      </c>
      <c r="AN38" s="55">
        <v>3384</v>
      </c>
      <c r="AO38" s="2">
        <v>38987.9</v>
      </c>
      <c r="AP38" s="2">
        <v>11.52124704</v>
      </c>
      <c r="AQ38" s="56">
        <v>11</v>
      </c>
      <c r="AR38" s="56">
        <v>12</v>
      </c>
    </row>
    <row r="39" spans="1:44" x14ac:dyDescent="0.2">
      <c r="A39" s="2"/>
      <c r="B39" s="2"/>
      <c r="C39" s="2"/>
      <c r="D39" s="55" t="s">
        <v>21</v>
      </c>
      <c r="E39" s="2">
        <v>9</v>
      </c>
      <c r="F39" s="55">
        <v>10</v>
      </c>
      <c r="G39" s="55">
        <v>8</v>
      </c>
      <c r="H39" s="2">
        <v>39960</v>
      </c>
      <c r="I39" s="55">
        <v>3996</v>
      </c>
      <c r="J39" s="2">
        <v>28268.799999999999</v>
      </c>
      <c r="K39" s="2">
        <v>7.0742742740000004</v>
      </c>
      <c r="L39" s="56">
        <v>7</v>
      </c>
      <c r="M39" s="56">
        <v>8</v>
      </c>
      <c r="N39" s="2"/>
      <c r="O39" s="2"/>
      <c r="P39" s="2"/>
      <c r="Q39" s="2"/>
      <c r="R39" s="2"/>
      <c r="S39" s="2"/>
      <c r="T39" s="55" t="s">
        <v>21</v>
      </c>
      <c r="U39" s="2">
        <v>8</v>
      </c>
      <c r="V39" s="55">
        <v>23</v>
      </c>
      <c r="W39" s="55">
        <v>13</v>
      </c>
      <c r="X39" s="2">
        <v>35765</v>
      </c>
      <c r="Y39" s="55">
        <v>1555</v>
      </c>
      <c r="Z39" s="2">
        <v>20045.599999999999</v>
      </c>
      <c r="AA39" s="2">
        <v>12.891061090000001</v>
      </c>
      <c r="AB39" s="56">
        <v>12</v>
      </c>
      <c r="AC39" s="56">
        <v>13</v>
      </c>
      <c r="AD39" s="2"/>
      <c r="AE39" s="2"/>
      <c r="AF39" s="2"/>
      <c r="AG39" s="2"/>
      <c r="AH39" s="2"/>
      <c r="AI39" s="55" t="s">
        <v>21</v>
      </c>
      <c r="AJ39" s="2">
        <v>10</v>
      </c>
      <c r="AK39" s="55">
        <v>13</v>
      </c>
      <c r="AL39" s="55">
        <v>10</v>
      </c>
      <c r="AM39" s="2">
        <v>55614</v>
      </c>
      <c r="AN39" s="55">
        <v>4278</v>
      </c>
      <c r="AO39" s="2">
        <v>38987.9</v>
      </c>
      <c r="AP39" s="2">
        <v>9.1135811130000004</v>
      </c>
      <c r="AQ39" s="56">
        <v>9</v>
      </c>
      <c r="AR39" s="56">
        <v>10</v>
      </c>
    </row>
    <row r="40" spans="1:44" x14ac:dyDescent="0.2">
      <c r="A40" s="2"/>
      <c r="B40" s="2"/>
      <c r="C40" s="2"/>
      <c r="D40" s="55" t="s">
        <v>22</v>
      </c>
      <c r="E40" s="2">
        <v>10</v>
      </c>
      <c r="F40" s="2">
        <v>8</v>
      </c>
      <c r="G40" s="55">
        <v>7</v>
      </c>
      <c r="H40" s="2">
        <v>37472</v>
      </c>
      <c r="I40" s="2">
        <v>4684</v>
      </c>
      <c r="J40" s="2">
        <v>28268.799999999999</v>
      </c>
      <c r="K40" s="2">
        <v>6.0351836040000002</v>
      </c>
      <c r="L40" s="56">
        <v>6</v>
      </c>
      <c r="M40" s="56">
        <v>7</v>
      </c>
      <c r="N40" s="2"/>
      <c r="O40" s="2"/>
      <c r="P40" s="2"/>
      <c r="Q40" s="2"/>
      <c r="R40" s="2"/>
      <c r="S40" s="2"/>
      <c r="T40" s="55" t="s">
        <v>22</v>
      </c>
      <c r="U40" s="2">
        <v>9</v>
      </c>
      <c r="V40" s="2">
        <v>11</v>
      </c>
      <c r="W40" s="55">
        <v>10</v>
      </c>
      <c r="X40" s="2">
        <v>23485</v>
      </c>
      <c r="Y40" s="2">
        <v>2135</v>
      </c>
      <c r="Z40" s="2">
        <v>20045.599999999999</v>
      </c>
      <c r="AA40" s="2">
        <v>9.3890398130000001</v>
      </c>
      <c r="AB40" s="56">
        <v>9</v>
      </c>
      <c r="AC40" s="56">
        <v>10</v>
      </c>
      <c r="AD40" s="2"/>
      <c r="AE40" s="2"/>
      <c r="AF40" s="2"/>
      <c r="AG40" s="2"/>
      <c r="AH40" s="2"/>
      <c r="AI40" s="55" t="s">
        <v>22</v>
      </c>
      <c r="AJ40" s="2">
        <v>10</v>
      </c>
      <c r="AK40" s="2">
        <v>9</v>
      </c>
      <c r="AL40" s="55">
        <v>8</v>
      </c>
      <c r="AM40" s="2">
        <v>45324</v>
      </c>
      <c r="AN40" s="2">
        <v>5036</v>
      </c>
      <c r="AO40" s="2">
        <v>38987.9</v>
      </c>
      <c r="AP40" s="2">
        <v>7.7418387610000003</v>
      </c>
      <c r="AQ40" s="56">
        <v>7</v>
      </c>
      <c r="AR40" s="56">
        <v>8</v>
      </c>
    </row>
    <row r="41" spans="1:44" x14ac:dyDescent="0.2">
      <c r="A41" s="2"/>
      <c r="B41" s="2"/>
      <c r="C41" s="2"/>
      <c r="D41" s="55" t="s">
        <v>23</v>
      </c>
      <c r="E41" s="2">
        <v>10</v>
      </c>
      <c r="F41" s="2">
        <v>7</v>
      </c>
      <c r="G41" s="55">
        <v>6</v>
      </c>
      <c r="H41" s="2">
        <v>35777</v>
      </c>
      <c r="I41" s="2">
        <v>5111</v>
      </c>
      <c r="J41" s="2">
        <v>28268.799999999999</v>
      </c>
      <c r="K41" s="2">
        <v>5.5309724119999997</v>
      </c>
      <c r="L41" s="56">
        <v>5</v>
      </c>
      <c r="M41" s="56">
        <v>6</v>
      </c>
      <c r="N41" s="2"/>
      <c r="O41" s="2"/>
      <c r="P41" s="2"/>
      <c r="Q41" s="2"/>
      <c r="R41" s="2"/>
      <c r="S41" s="2"/>
      <c r="T41" s="55" t="s">
        <v>23</v>
      </c>
      <c r="U41" s="2">
        <v>9</v>
      </c>
      <c r="V41" s="2">
        <v>7</v>
      </c>
      <c r="W41" s="55">
        <v>9</v>
      </c>
      <c r="X41" s="2">
        <v>17374</v>
      </c>
      <c r="Y41" s="2">
        <v>2482</v>
      </c>
      <c r="Z41" s="2">
        <v>20045.599999999999</v>
      </c>
      <c r="AA41" s="2">
        <v>8.0763900080000006</v>
      </c>
      <c r="AB41" s="56">
        <v>8</v>
      </c>
      <c r="AC41" s="56">
        <v>9</v>
      </c>
      <c r="AD41" s="2"/>
      <c r="AE41" s="2"/>
      <c r="AF41" s="2"/>
      <c r="AG41" s="2"/>
      <c r="AH41" s="2"/>
      <c r="AI41" s="55" t="s">
        <v>23</v>
      </c>
      <c r="AJ41" s="2">
        <v>10</v>
      </c>
      <c r="AK41" s="2">
        <v>7</v>
      </c>
      <c r="AL41" s="55">
        <v>8</v>
      </c>
      <c r="AM41" s="2">
        <v>38297</v>
      </c>
      <c r="AN41" s="2">
        <v>5471</v>
      </c>
      <c r="AO41" s="2">
        <v>38987.9</v>
      </c>
      <c r="AP41" s="2">
        <v>7.1262840430000001</v>
      </c>
      <c r="AQ41" s="56">
        <v>7</v>
      </c>
      <c r="AR41" s="56">
        <v>8</v>
      </c>
    </row>
    <row r="42" spans="1:44" x14ac:dyDescent="0.2">
      <c r="A42" s="2"/>
      <c r="B42" s="2"/>
      <c r="C42" s="2"/>
      <c r="D42" s="55" t="s">
        <v>24</v>
      </c>
      <c r="E42" s="2">
        <v>10</v>
      </c>
      <c r="F42" s="2">
        <v>6</v>
      </c>
      <c r="G42" s="55">
        <v>6</v>
      </c>
      <c r="H42" s="2">
        <v>32262</v>
      </c>
      <c r="I42" s="2">
        <v>5377</v>
      </c>
      <c r="J42" s="2">
        <v>28268.799999999999</v>
      </c>
      <c r="K42" s="2">
        <v>5.257355403</v>
      </c>
      <c r="L42" s="56">
        <v>5</v>
      </c>
      <c r="M42" s="56">
        <v>6</v>
      </c>
      <c r="N42" s="2"/>
      <c r="O42" s="2"/>
      <c r="P42" s="2"/>
      <c r="Q42" s="2"/>
      <c r="R42" s="2"/>
      <c r="S42" s="2"/>
      <c r="T42" s="55" t="s">
        <v>24</v>
      </c>
      <c r="U42" s="2">
        <v>9</v>
      </c>
      <c r="V42" s="2">
        <v>6</v>
      </c>
      <c r="W42" s="55">
        <v>8</v>
      </c>
      <c r="X42" s="2">
        <v>16914</v>
      </c>
      <c r="Y42" s="2">
        <v>2819</v>
      </c>
      <c r="Z42" s="2">
        <v>20045.599999999999</v>
      </c>
      <c r="AA42" s="2">
        <v>7.1108903870000004</v>
      </c>
      <c r="AB42" s="56">
        <v>7</v>
      </c>
      <c r="AC42" s="56">
        <v>8</v>
      </c>
      <c r="AD42" s="2"/>
      <c r="AE42" s="2"/>
      <c r="AF42" s="2"/>
      <c r="AG42" s="2"/>
      <c r="AH42" s="2"/>
      <c r="AI42" s="55" t="s">
        <v>24</v>
      </c>
      <c r="AJ42" s="2">
        <v>10</v>
      </c>
      <c r="AK42" s="2">
        <v>5</v>
      </c>
      <c r="AL42" s="55">
        <v>7</v>
      </c>
      <c r="AM42" s="2">
        <v>28575</v>
      </c>
      <c r="AN42" s="2">
        <v>5715</v>
      </c>
      <c r="AO42" s="2">
        <v>38987.9</v>
      </c>
      <c r="AP42" s="2">
        <v>6.8220297460000001</v>
      </c>
      <c r="AQ42" s="56">
        <v>6</v>
      </c>
      <c r="AR42" s="56">
        <v>7</v>
      </c>
    </row>
    <row r="43" spans="1:44" x14ac:dyDescent="0.2">
      <c r="A43" s="2"/>
      <c r="B43" s="2"/>
      <c r="C43" s="2"/>
      <c r="D43" s="55" t="s">
        <v>25</v>
      </c>
      <c r="E43" s="2">
        <v>10</v>
      </c>
      <c r="F43" s="2">
        <v>4</v>
      </c>
      <c r="G43" s="55">
        <v>6</v>
      </c>
      <c r="H43" s="2">
        <v>21456</v>
      </c>
      <c r="I43" s="2">
        <v>5364</v>
      </c>
      <c r="J43" s="2">
        <v>28268.799999999999</v>
      </c>
      <c r="K43" s="2">
        <v>5.2700969430000004</v>
      </c>
      <c r="L43" s="56">
        <v>5</v>
      </c>
      <c r="M43" s="56">
        <v>6</v>
      </c>
      <c r="N43" s="2"/>
      <c r="O43" s="2"/>
      <c r="P43" s="2"/>
      <c r="Q43" s="2"/>
      <c r="R43" s="2"/>
      <c r="S43" s="2"/>
      <c r="T43" s="55" t="s">
        <v>25</v>
      </c>
      <c r="U43" s="2">
        <v>9</v>
      </c>
      <c r="V43" s="2">
        <v>5</v>
      </c>
      <c r="W43" s="55">
        <v>7</v>
      </c>
      <c r="X43" s="2">
        <v>15440</v>
      </c>
      <c r="Y43" s="2">
        <v>3088</v>
      </c>
      <c r="Z43" s="2">
        <v>20045.599999999999</v>
      </c>
      <c r="AA43" s="2">
        <v>6.4914507769999998</v>
      </c>
      <c r="AB43" s="56">
        <v>6</v>
      </c>
      <c r="AC43" s="56">
        <v>7</v>
      </c>
      <c r="AD43" s="2"/>
      <c r="AE43" s="2"/>
      <c r="AF43" s="2"/>
      <c r="AG43" s="2"/>
      <c r="AH43" s="2"/>
      <c r="AI43" s="55" t="s">
        <v>25</v>
      </c>
      <c r="AJ43" s="2">
        <v>10</v>
      </c>
      <c r="AK43" s="2">
        <v>4</v>
      </c>
      <c r="AL43" s="55">
        <v>7</v>
      </c>
      <c r="AM43" s="2">
        <v>24524</v>
      </c>
      <c r="AN43" s="2">
        <v>6131</v>
      </c>
      <c r="AO43" s="2">
        <v>38987.9</v>
      </c>
      <c r="AP43" s="2">
        <v>6.3591420650000003</v>
      </c>
      <c r="AQ43" s="56">
        <v>6</v>
      </c>
      <c r="AR43" s="56">
        <v>7</v>
      </c>
    </row>
    <row r="44" spans="1:44" x14ac:dyDescent="0.2">
      <c r="A44" s="2"/>
      <c r="B44" s="2"/>
      <c r="C44" s="2"/>
      <c r="D44" s="55" t="s">
        <v>26</v>
      </c>
      <c r="E44" s="2">
        <v>10</v>
      </c>
      <c r="F44" s="2">
        <v>3</v>
      </c>
      <c r="G44" s="55">
        <v>6</v>
      </c>
      <c r="H44" s="2">
        <v>16647</v>
      </c>
      <c r="I44" s="2">
        <v>5549</v>
      </c>
      <c r="J44" s="2">
        <v>28268.799999999999</v>
      </c>
      <c r="K44" s="2">
        <v>5.0943953869999996</v>
      </c>
      <c r="L44" s="56">
        <v>5</v>
      </c>
      <c r="M44" s="56">
        <v>6</v>
      </c>
      <c r="N44" s="2"/>
      <c r="O44" s="2"/>
      <c r="P44" s="2"/>
      <c r="Q44" s="2"/>
      <c r="R44" s="2"/>
      <c r="S44" s="2"/>
      <c r="T44" s="55" t="s">
        <v>26</v>
      </c>
      <c r="U44" s="2">
        <v>9</v>
      </c>
      <c r="V44" s="2">
        <v>3</v>
      </c>
      <c r="W44" s="55">
        <v>6</v>
      </c>
      <c r="X44" s="2">
        <v>10038</v>
      </c>
      <c r="Y44" s="2">
        <v>3346</v>
      </c>
      <c r="Z44" s="2">
        <v>20045.599999999999</v>
      </c>
      <c r="AA44" s="2">
        <v>5.990914525</v>
      </c>
      <c r="AB44" s="56">
        <v>5</v>
      </c>
      <c r="AC44" s="56">
        <v>6</v>
      </c>
      <c r="AD44" s="2"/>
      <c r="AE44" s="2"/>
      <c r="AF44" s="2"/>
      <c r="AG44" s="2"/>
      <c r="AH44" s="2"/>
      <c r="AI44" s="55" t="s">
        <v>26</v>
      </c>
      <c r="AJ44" s="2">
        <v>10</v>
      </c>
      <c r="AK44" s="2">
        <v>3</v>
      </c>
      <c r="AL44" s="55">
        <v>7</v>
      </c>
      <c r="AM44" s="2">
        <v>17937</v>
      </c>
      <c r="AN44" s="2">
        <v>5979</v>
      </c>
      <c r="AO44" s="2">
        <v>38987.9</v>
      </c>
      <c r="AP44" s="2">
        <v>6.5208061549999998</v>
      </c>
      <c r="AQ44" s="56">
        <v>6</v>
      </c>
      <c r="AR44" s="56">
        <v>7</v>
      </c>
    </row>
    <row r="45" spans="1:44" x14ac:dyDescent="0.2">
      <c r="A45" s="2"/>
      <c r="B45" s="2"/>
      <c r="C45" s="2"/>
      <c r="D45" s="55" t="s">
        <v>27</v>
      </c>
      <c r="E45" s="2">
        <v>10</v>
      </c>
      <c r="F45" s="2">
        <v>2</v>
      </c>
      <c r="G45" s="55">
        <v>6</v>
      </c>
      <c r="H45" s="2">
        <v>11202</v>
      </c>
      <c r="I45" s="2">
        <v>5601</v>
      </c>
      <c r="J45" s="2">
        <v>28268.799999999999</v>
      </c>
      <c r="K45" s="2">
        <v>5.0470987320000003</v>
      </c>
      <c r="L45" s="56">
        <v>5</v>
      </c>
      <c r="M45" s="56">
        <v>6</v>
      </c>
      <c r="N45" s="2"/>
      <c r="O45" s="2"/>
      <c r="P45" s="2"/>
      <c r="Q45" s="2"/>
      <c r="R45" s="2"/>
      <c r="S45" s="2"/>
      <c r="T45" s="55" t="s">
        <v>27</v>
      </c>
      <c r="U45" s="2">
        <v>9</v>
      </c>
      <c r="V45" s="2">
        <v>2</v>
      </c>
      <c r="W45" s="55">
        <v>6</v>
      </c>
      <c r="X45" s="2">
        <v>7228</v>
      </c>
      <c r="Y45" s="2">
        <v>3614</v>
      </c>
      <c r="Z45" s="2">
        <v>20045.599999999999</v>
      </c>
      <c r="AA45" s="2">
        <v>5.5466519090000004</v>
      </c>
      <c r="AB45" s="56">
        <v>5</v>
      </c>
      <c r="AC45" s="56">
        <v>6</v>
      </c>
      <c r="AD45" s="2"/>
      <c r="AE45" s="2"/>
      <c r="AF45" s="2"/>
      <c r="AG45" s="2"/>
      <c r="AH45" s="2"/>
      <c r="AI45" s="55" t="s">
        <v>27</v>
      </c>
      <c r="AJ45" s="2">
        <v>10</v>
      </c>
      <c r="AK45" s="2">
        <v>2</v>
      </c>
      <c r="AL45" s="55">
        <v>7</v>
      </c>
      <c r="AM45" s="2">
        <v>11910</v>
      </c>
      <c r="AN45" s="2">
        <v>5955</v>
      </c>
      <c r="AO45" s="2">
        <v>38987.9</v>
      </c>
      <c r="AP45" s="2">
        <v>6.5470864820000001</v>
      </c>
      <c r="AQ45" s="56">
        <v>6</v>
      </c>
      <c r="AR45" s="56">
        <v>7</v>
      </c>
    </row>
    <row r="46" spans="1:44" x14ac:dyDescent="0.2">
      <c r="A46" s="2"/>
      <c r="B46" s="2"/>
      <c r="C46" s="2"/>
      <c r="D46" s="55" t="s">
        <v>28</v>
      </c>
      <c r="E46" s="2">
        <v>10</v>
      </c>
      <c r="F46" s="2">
        <v>1</v>
      </c>
      <c r="G46" s="55">
        <v>6</v>
      </c>
      <c r="H46" s="2">
        <v>5434</v>
      </c>
      <c r="I46" s="2">
        <v>5434</v>
      </c>
      <c r="J46" s="2">
        <v>28268.799999999999</v>
      </c>
      <c r="K46" s="2">
        <v>5.2022083180000003</v>
      </c>
      <c r="L46" s="56">
        <v>5</v>
      </c>
      <c r="M46" s="56">
        <v>6</v>
      </c>
      <c r="N46" s="2"/>
      <c r="O46" s="2"/>
      <c r="P46" s="2"/>
      <c r="Q46" s="2"/>
      <c r="R46" s="2"/>
      <c r="S46" s="2"/>
      <c r="T46" s="55" t="s">
        <v>28</v>
      </c>
      <c r="U46" s="2">
        <v>9</v>
      </c>
      <c r="V46" s="2">
        <v>1</v>
      </c>
      <c r="W46" s="55">
        <v>6</v>
      </c>
      <c r="X46" s="2">
        <v>3840</v>
      </c>
      <c r="Y46" s="2">
        <v>3840</v>
      </c>
      <c r="Z46" s="2">
        <v>20045.599999999999</v>
      </c>
      <c r="AA46" s="2">
        <v>5.2202083330000004</v>
      </c>
      <c r="AB46" s="56">
        <v>5</v>
      </c>
      <c r="AC46" s="56">
        <v>6</v>
      </c>
      <c r="AD46" s="2"/>
      <c r="AE46" s="2"/>
      <c r="AF46" s="2"/>
      <c r="AG46" s="2"/>
      <c r="AH46" s="2"/>
      <c r="AI46" s="55" t="s">
        <v>28</v>
      </c>
      <c r="AJ46" s="2">
        <v>10</v>
      </c>
      <c r="AK46" s="2">
        <v>1</v>
      </c>
      <c r="AL46" s="55">
        <v>7</v>
      </c>
      <c r="AM46" s="2">
        <v>5814</v>
      </c>
      <c r="AN46" s="2">
        <v>5814</v>
      </c>
      <c r="AO46" s="2">
        <v>38987.9</v>
      </c>
      <c r="AP46" s="2">
        <v>6.7058651530000004</v>
      </c>
      <c r="AQ46" s="56">
        <v>6</v>
      </c>
      <c r="AR46" s="56">
        <v>7</v>
      </c>
    </row>
    <row r="47" spans="1:44" x14ac:dyDescent="0.2">
      <c r="A47" s="2"/>
      <c r="B47" s="2"/>
      <c r="C47" s="2"/>
      <c r="D47" s="55" t="s">
        <v>73</v>
      </c>
      <c r="E47" s="2"/>
      <c r="F47" s="2"/>
      <c r="G47" s="55"/>
      <c r="H47" s="2"/>
      <c r="I47" s="2"/>
      <c r="J47" s="2"/>
      <c r="K47" s="2"/>
      <c r="L47" s="56"/>
      <c r="M47" s="56"/>
      <c r="N47" s="2"/>
      <c r="O47" s="2"/>
      <c r="P47" s="2"/>
      <c r="Q47" s="2"/>
      <c r="R47" s="2"/>
      <c r="S47" s="2"/>
      <c r="T47" s="55" t="s">
        <v>73</v>
      </c>
      <c r="U47" s="2"/>
      <c r="V47" s="2"/>
      <c r="W47" s="55"/>
      <c r="X47" s="2"/>
      <c r="Y47" s="2"/>
      <c r="Z47" s="2"/>
      <c r="AA47" s="2"/>
      <c r="AB47" s="56"/>
      <c r="AC47" s="56"/>
      <c r="AD47" s="2"/>
      <c r="AE47" s="2"/>
      <c r="AF47" s="2"/>
      <c r="AG47" s="2"/>
      <c r="AH47" s="2"/>
      <c r="AI47" s="55" t="s">
        <v>73</v>
      </c>
      <c r="AJ47" s="2"/>
      <c r="AK47" s="2"/>
      <c r="AL47" s="55"/>
      <c r="AM47" s="2"/>
      <c r="AN47" s="2"/>
      <c r="AO47" s="2"/>
      <c r="AP47" s="2"/>
      <c r="AQ47" s="56"/>
      <c r="AR47" s="56"/>
    </row>
    <row r="48" spans="1:44" x14ac:dyDescent="0.2">
      <c r="A48" s="2"/>
      <c r="B48" s="2"/>
      <c r="C48" s="2"/>
      <c r="D48" s="55" t="s">
        <v>74</v>
      </c>
      <c r="E48" s="2"/>
      <c r="F48" s="2"/>
      <c r="G48" s="55"/>
      <c r="H48" s="2"/>
      <c r="I48" s="2"/>
      <c r="J48" s="2"/>
      <c r="K48" s="2"/>
      <c r="L48" s="56"/>
      <c r="M48" s="56"/>
      <c r="N48" s="2"/>
      <c r="O48" s="2"/>
      <c r="P48" s="2"/>
      <c r="Q48" s="2"/>
      <c r="R48" s="2"/>
      <c r="S48" s="2"/>
      <c r="T48" s="55" t="s">
        <v>74</v>
      </c>
      <c r="U48" s="2"/>
      <c r="V48" s="2"/>
      <c r="W48" s="55"/>
      <c r="X48" s="2"/>
      <c r="Y48" s="2"/>
      <c r="Z48" s="2"/>
      <c r="AA48" s="2"/>
      <c r="AB48" s="56"/>
      <c r="AC48" s="56"/>
      <c r="AD48" s="2"/>
      <c r="AE48" s="2"/>
      <c r="AF48" s="2"/>
      <c r="AG48" s="2"/>
      <c r="AH48" s="2"/>
      <c r="AI48" s="55" t="s">
        <v>74</v>
      </c>
      <c r="AJ48" s="2"/>
      <c r="AK48" s="2"/>
      <c r="AL48" s="55"/>
      <c r="AM48" s="2"/>
      <c r="AN48" s="2"/>
      <c r="AO48" s="2"/>
      <c r="AP48" s="2"/>
      <c r="AQ48" s="56"/>
      <c r="AR48" s="56"/>
    </row>
    <row r="49" spans="1:44" x14ac:dyDescent="0.2">
      <c r="A49" s="2"/>
      <c r="B49" s="2"/>
      <c r="C49" s="2"/>
      <c r="D49" s="55" t="s">
        <v>75</v>
      </c>
      <c r="E49" s="2"/>
      <c r="F49" s="2" t="s">
        <v>30</v>
      </c>
      <c r="G49" s="2"/>
      <c r="H49" s="2">
        <v>282688</v>
      </c>
      <c r="I49" s="2">
        <v>46322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55" t="s">
        <v>75</v>
      </c>
      <c r="U49" s="2"/>
      <c r="V49" s="2" t="s">
        <v>30</v>
      </c>
      <c r="W49" s="2"/>
      <c r="X49" s="2">
        <v>200456</v>
      </c>
      <c r="Y49" s="2">
        <v>24646</v>
      </c>
      <c r="Z49" s="2"/>
      <c r="AA49" s="2"/>
      <c r="AB49" s="2"/>
      <c r="AC49" s="2"/>
      <c r="AD49" s="2"/>
      <c r="AE49" s="2"/>
      <c r="AF49" s="2"/>
      <c r="AG49" s="2"/>
      <c r="AH49" s="2"/>
      <c r="AI49" s="55" t="s">
        <v>75</v>
      </c>
      <c r="AJ49" s="2"/>
      <c r="AK49" s="2" t="s">
        <v>30</v>
      </c>
      <c r="AL49" s="2"/>
      <c r="AM49" s="2">
        <v>389879</v>
      </c>
      <c r="AN49" s="2">
        <v>50153</v>
      </c>
      <c r="AO49" s="2"/>
      <c r="AP49" s="2"/>
      <c r="AQ49" s="2"/>
      <c r="AR49" s="2"/>
    </row>
    <row r="50" spans="1:44" x14ac:dyDescent="0.2">
      <c r="D50" s="55" t="s">
        <v>76</v>
      </c>
      <c r="T50" s="55" t="s">
        <v>76</v>
      </c>
      <c r="AI50" s="55" t="s">
        <v>76</v>
      </c>
    </row>
    <row r="51" spans="1:44" x14ac:dyDescent="0.2">
      <c r="D51" s="55" t="s">
        <v>77</v>
      </c>
      <c r="T51" s="55" t="s">
        <v>77</v>
      </c>
      <c r="AI51" s="55" t="s">
        <v>77</v>
      </c>
    </row>
    <row r="52" spans="1:44" x14ac:dyDescent="0.2">
      <c r="D52" s="55" t="s">
        <v>78</v>
      </c>
      <c r="T52" s="55" t="s">
        <v>78</v>
      </c>
      <c r="AI52" s="55" t="s">
        <v>78</v>
      </c>
    </row>
    <row r="53" spans="1:44" x14ac:dyDescent="0.2">
      <c r="D53" s="55" t="s">
        <v>79</v>
      </c>
      <c r="T53" s="55" t="s">
        <v>79</v>
      </c>
      <c r="AI53" s="55" t="s">
        <v>79</v>
      </c>
    </row>
    <row r="54" spans="1:44" x14ac:dyDescent="0.2">
      <c r="D54" s="55" t="s">
        <v>80</v>
      </c>
      <c r="T54" s="55" t="s">
        <v>80</v>
      </c>
      <c r="AI54" s="55" t="s">
        <v>80</v>
      </c>
    </row>
    <row r="55" spans="1:44" x14ac:dyDescent="0.2">
      <c r="D55" s="55" t="s">
        <v>81</v>
      </c>
      <c r="T55" s="55" t="s">
        <v>81</v>
      </c>
      <c r="AI55" s="55" t="s">
        <v>81</v>
      </c>
    </row>
    <row r="56" spans="1:44" x14ac:dyDescent="0.2">
      <c r="D56" s="55" t="s">
        <v>82</v>
      </c>
      <c r="T56" s="55" t="s">
        <v>82</v>
      </c>
      <c r="AI56" s="55" t="s">
        <v>82</v>
      </c>
    </row>
    <row r="57" spans="1:44" x14ac:dyDescent="0.2">
      <c r="D57" s="55" t="s">
        <v>83</v>
      </c>
      <c r="T57" s="55" t="s">
        <v>83</v>
      </c>
      <c r="AI57" s="55" t="s">
        <v>83</v>
      </c>
    </row>
    <row r="58" spans="1:44" x14ac:dyDescent="0.2">
      <c r="D58" s="55" t="s">
        <v>84</v>
      </c>
      <c r="T58" s="55" t="s">
        <v>84</v>
      </c>
      <c r="AI58" s="55" t="s">
        <v>84</v>
      </c>
    </row>
    <row r="59" spans="1:44" x14ac:dyDescent="0.2">
      <c r="D59" s="55" t="s">
        <v>85</v>
      </c>
      <c r="T59" s="55" t="s">
        <v>85</v>
      </c>
      <c r="AI59" s="55" t="s">
        <v>85</v>
      </c>
    </row>
    <row r="60" spans="1:44" x14ac:dyDescent="0.2">
      <c r="D60" s="55" t="s">
        <v>86</v>
      </c>
      <c r="T60" s="55" t="s">
        <v>86</v>
      </c>
      <c r="AI60" s="55" t="s">
        <v>86</v>
      </c>
    </row>
    <row r="61" spans="1:44" x14ac:dyDescent="0.2">
      <c r="D61" s="55" t="s">
        <v>87</v>
      </c>
      <c r="T61" s="55" t="s">
        <v>87</v>
      </c>
      <c r="AI61" s="55" t="s">
        <v>87</v>
      </c>
    </row>
    <row r="65" spans="1:44" x14ac:dyDescent="0.2">
      <c r="A65" s="2" t="s">
        <v>89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x14ac:dyDescent="0.2">
      <c r="A66" s="2" t="s">
        <v>15</v>
      </c>
      <c r="B66" s="54">
        <v>1000000</v>
      </c>
      <c r="C66" s="2"/>
      <c r="D66" s="2" t="s">
        <v>16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 t="s">
        <v>15</v>
      </c>
      <c r="R66" s="54">
        <v>1000000</v>
      </c>
      <c r="S66" s="2"/>
      <c r="T66" s="2" t="s">
        <v>16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 t="s">
        <v>15</v>
      </c>
      <c r="AG66" s="54">
        <v>1000000</v>
      </c>
      <c r="AH66" s="2"/>
      <c r="AI66" s="2" t="s">
        <v>16</v>
      </c>
      <c r="AJ66" s="2"/>
      <c r="AK66" s="2"/>
      <c r="AL66" s="2"/>
      <c r="AM66" s="2"/>
      <c r="AN66" s="2"/>
      <c r="AO66" s="2"/>
      <c r="AP66" s="2"/>
      <c r="AQ66" s="2"/>
      <c r="AR66" s="2"/>
    </row>
    <row r="67" spans="1:44" x14ac:dyDescent="0.2">
      <c r="A67" s="2"/>
      <c r="B67" s="2"/>
      <c r="C67" s="2"/>
      <c r="D67" s="2"/>
      <c r="E67" s="2" t="s">
        <v>13</v>
      </c>
      <c r="F67" s="2" t="s">
        <v>14</v>
      </c>
      <c r="G67" s="2" t="s">
        <v>31</v>
      </c>
      <c r="H67" s="2" t="s">
        <v>29</v>
      </c>
      <c r="I67" s="2" t="s">
        <v>17</v>
      </c>
      <c r="J67" s="2" t="s">
        <v>32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 t="s">
        <v>13</v>
      </c>
      <c r="V67" s="2" t="s">
        <v>14</v>
      </c>
      <c r="W67" s="2" t="s">
        <v>31</v>
      </c>
      <c r="X67" s="2" t="s">
        <v>29</v>
      </c>
      <c r="Y67" s="2" t="s">
        <v>17</v>
      </c>
      <c r="Z67" s="2" t="s">
        <v>32</v>
      </c>
      <c r="AA67" s="2"/>
      <c r="AB67" s="2"/>
      <c r="AC67" s="2"/>
      <c r="AD67" s="2"/>
      <c r="AE67" s="2"/>
      <c r="AF67" s="2"/>
      <c r="AG67" s="2"/>
      <c r="AH67" s="2"/>
      <c r="AI67" s="2"/>
      <c r="AJ67" s="2" t="s">
        <v>13</v>
      </c>
      <c r="AK67" s="2" t="s">
        <v>14</v>
      </c>
      <c r="AL67" s="2" t="s">
        <v>31</v>
      </c>
      <c r="AM67" s="2" t="s">
        <v>29</v>
      </c>
      <c r="AN67" s="2" t="s">
        <v>17</v>
      </c>
      <c r="AO67" s="2" t="s">
        <v>32</v>
      </c>
      <c r="AP67" s="2"/>
      <c r="AQ67" s="2"/>
      <c r="AR67" s="2"/>
    </row>
    <row r="68" spans="1:44" x14ac:dyDescent="0.2">
      <c r="A68" s="2"/>
      <c r="B68" s="2"/>
      <c r="C68" s="2"/>
      <c r="D68" s="55" t="s">
        <v>19</v>
      </c>
      <c r="E68" s="2">
        <v>9</v>
      </c>
      <c r="F68" s="55">
        <v>17</v>
      </c>
      <c r="G68" s="55">
        <v>13</v>
      </c>
      <c r="H68" s="2">
        <v>37298</v>
      </c>
      <c r="I68" s="55">
        <v>2194</v>
      </c>
      <c r="J68" s="2">
        <v>28268.799999999999</v>
      </c>
      <c r="K68" s="2">
        <v>12.88459435</v>
      </c>
      <c r="L68" s="56">
        <v>12</v>
      </c>
      <c r="M68" s="56">
        <v>13</v>
      </c>
      <c r="N68" s="2"/>
      <c r="O68" s="2"/>
      <c r="P68" s="2"/>
      <c r="Q68" s="2"/>
      <c r="R68" s="2"/>
      <c r="S68" s="2"/>
      <c r="T68" s="55" t="s">
        <v>19</v>
      </c>
      <c r="U68" s="2">
        <v>7</v>
      </c>
      <c r="V68" s="55">
        <v>46</v>
      </c>
      <c r="W68" s="55">
        <v>30</v>
      </c>
      <c r="X68" s="2">
        <v>31096</v>
      </c>
      <c r="Y68" s="55">
        <v>676</v>
      </c>
      <c r="Z68" s="2">
        <v>20045.599999999999</v>
      </c>
      <c r="AA68" s="2">
        <v>29.653254440000001</v>
      </c>
      <c r="AB68" s="56">
        <v>29</v>
      </c>
      <c r="AC68" s="56">
        <v>30</v>
      </c>
      <c r="AD68" s="2"/>
      <c r="AE68" s="2"/>
      <c r="AF68" s="2"/>
      <c r="AG68" s="2"/>
      <c r="AH68" s="2"/>
      <c r="AI68" s="55" t="s">
        <v>19</v>
      </c>
      <c r="AJ68" s="2">
        <v>9</v>
      </c>
      <c r="AK68" s="55">
        <v>38</v>
      </c>
      <c r="AL68" s="55">
        <v>17</v>
      </c>
      <c r="AM68" s="2">
        <v>90820</v>
      </c>
      <c r="AN68" s="55">
        <v>2390</v>
      </c>
      <c r="AO68" s="2">
        <v>38987.9</v>
      </c>
      <c r="AP68" s="2">
        <v>16.31292887</v>
      </c>
      <c r="AQ68" s="56">
        <v>16</v>
      </c>
      <c r="AR68" s="56">
        <v>17</v>
      </c>
    </row>
    <row r="69" spans="1:44" x14ac:dyDescent="0.2">
      <c r="A69" s="2"/>
      <c r="B69" s="2"/>
      <c r="C69" s="2"/>
      <c r="D69" s="55" t="s">
        <v>20</v>
      </c>
      <c r="E69" s="2">
        <v>9</v>
      </c>
      <c r="F69" s="55">
        <v>15</v>
      </c>
      <c r="G69" s="55">
        <v>10</v>
      </c>
      <c r="H69" s="2">
        <v>45180</v>
      </c>
      <c r="I69" s="55">
        <v>3012</v>
      </c>
      <c r="J69" s="2">
        <v>28268.799999999999</v>
      </c>
      <c r="K69" s="2">
        <v>9.3853917659999997</v>
      </c>
      <c r="L69" s="56">
        <v>9</v>
      </c>
      <c r="M69" s="56">
        <v>10</v>
      </c>
      <c r="N69" s="2"/>
      <c r="O69" s="2"/>
      <c r="P69" s="2"/>
      <c r="Q69" s="2"/>
      <c r="R69" s="2"/>
      <c r="S69" s="2"/>
      <c r="T69" s="55" t="s">
        <v>20</v>
      </c>
      <c r="U69" s="2">
        <v>8</v>
      </c>
      <c r="V69" s="55">
        <v>36</v>
      </c>
      <c r="W69" s="55">
        <v>19</v>
      </c>
      <c r="X69" s="2">
        <v>39276</v>
      </c>
      <c r="Y69" s="55">
        <v>1091</v>
      </c>
      <c r="Z69" s="2">
        <v>20045.599999999999</v>
      </c>
      <c r="AA69" s="2">
        <v>18.373602200000001</v>
      </c>
      <c r="AB69" s="56">
        <v>18</v>
      </c>
      <c r="AC69" s="56">
        <v>19</v>
      </c>
      <c r="AD69" s="2"/>
      <c r="AE69" s="2"/>
      <c r="AF69" s="2"/>
      <c r="AG69" s="2"/>
      <c r="AH69" s="2"/>
      <c r="AI69" s="55" t="s">
        <v>20</v>
      </c>
      <c r="AJ69" s="2">
        <v>9</v>
      </c>
      <c r="AK69" s="55">
        <v>21</v>
      </c>
      <c r="AL69" s="55">
        <v>12</v>
      </c>
      <c r="AM69" s="2">
        <v>71064</v>
      </c>
      <c r="AN69" s="55">
        <v>3384</v>
      </c>
      <c r="AO69" s="2">
        <v>38987.9</v>
      </c>
      <c r="AP69" s="2">
        <v>11.52124704</v>
      </c>
      <c r="AQ69" s="56">
        <v>11</v>
      </c>
      <c r="AR69" s="56">
        <v>12</v>
      </c>
    </row>
    <row r="70" spans="1:44" x14ac:dyDescent="0.2">
      <c r="A70" s="2"/>
      <c r="B70" s="2"/>
      <c r="C70" s="2"/>
      <c r="D70" s="55" t="s">
        <v>21</v>
      </c>
      <c r="E70" s="2">
        <v>9</v>
      </c>
      <c r="F70" s="55">
        <v>10</v>
      </c>
      <c r="G70" s="55">
        <v>8</v>
      </c>
      <c r="H70" s="2">
        <v>39960</v>
      </c>
      <c r="I70" s="55">
        <v>3996</v>
      </c>
      <c r="J70" s="2">
        <v>28268.799999999999</v>
      </c>
      <c r="K70" s="2">
        <v>7.0742742740000004</v>
      </c>
      <c r="L70" s="56">
        <v>7</v>
      </c>
      <c r="M70" s="56">
        <v>8</v>
      </c>
      <c r="N70" s="2"/>
      <c r="O70" s="2"/>
      <c r="P70" s="2"/>
      <c r="Q70" s="2"/>
      <c r="R70" s="2"/>
      <c r="S70" s="2"/>
      <c r="T70" s="55" t="s">
        <v>21</v>
      </c>
      <c r="U70" s="2">
        <v>8</v>
      </c>
      <c r="V70" s="55">
        <v>23</v>
      </c>
      <c r="W70" s="55">
        <v>13</v>
      </c>
      <c r="X70" s="2">
        <v>35765</v>
      </c>
      <c r="Y70" s="55">
        <v>1555</v>
      </c>
      <c r="Z70" s="2">
        <v>20045.599999999999</v>
      </c>
      <c r="AA70" s="2">
        <v>12.891061090000001</v>
      </c>
      <c r="AB70" s="56">
        <v>12</v>
      </c>
      <c r="AC70" s="56">
        <v>13</v>
      </c>
      <c r="AD70" s="2"/>
      <c r="AE70" s="2"/>
      <c r="AF70" s="2"/>
      <c r="AG70" s="2"/>
      <c r="AH70" s="2"/>
      <c r="AI70" s="55" t="s">
        <v>21</v>
      </c>
      <c r="AJ70" s="2">
        <v>10</v>
      </c>
      <c r="AK70" s="55">
        <v>13</v>
      </c>
      <c r="AL70" s="55">
        <v>10</v>
      </c>
      <c r="AM70" s="2">
        <v>55614</v>
      </c>
      <c r="AN70" s="55">
        <v>4278</v>
      </c>
      <c r="AO70" s="2">
        <v>38987.9</v>
      </c>
      <c r="AP70" s="2">
        <v>9.1135811130000004</v>
      </c>
      <c r="AQ70" s="56">
        <v>9</v>
      </c>
      <c r="AR70" s="56">
        <v>10</v>
      </c>
    </row>
    <row r="71" spans="1:44" x14ac:dyDescent="0.2">
      <c r="A71" s="2"/>
      <c r="B71" s="2"/>
      <c r="C71" s="2"/>
      <c r="D71" s="55" t="s">
        <v>22</v>
      </c>
      <c r="E71" s="2">
        <v>10</v>
      </c>
      <c r="F71" s="2">
        <v>8</v>
      </c>
      <c r="G71" s="55">
        <v>7</v>
      </c>
      <c r="H71" s="2">
        <v>37472</v>
      </c>
      <c r="I71" s="2">
        <v>4684</v>
      </c>
      <c r="J71" s="2">
        <v>28268.799999999999</v>
      </c>
      <c r="K71" s="2">
        <v>6.0351836040000002</v>
      </c>
      <c r="L71" s="56">
        <v>6</v>
      </c>
      <c r="M71" s="56">
        <v>7</v>
      </c>
      <c r="N71" s="2"/>
      <c r="O71" s="2"/>
      <c r="P71" s="2"/>
      <c r="Q71" s="2"/>
      <c r="R71" s="2"/>
      <c r="S71" s="2"/>
      <c r="T71" s="55" t="s">
        <v>22</v>
      </c>
      <c r="U71" s="2">
        <v>9</v>
      </c>
      <c r="V71" s="2">
        <v>11</v>
      </c>
      <c r="W71" s="55">
        <v>10</v>
      </c>
      <c r="X71" s="2">
        <v>23485</v>
      </c>
      <c r="Y71" s="2">
        <v>2135</v>
      </c>
      <c r="Z71" s="2">
        <v>20045.599999999999</v>
      </c>
      <c r="AA71" s="2">
        <v>9.3890398130000001</v>
      </c>
      <c r="AB71" s="56">
        <v>9</v>
      </c>
      <c r="AC71" s="56">
        <v>10</v>
      </c>
      <c r="AD71" s="2"/>
      <c r="AE71" s="2"/>
      <c r="AF71" s="2"/>
      <c r="AG71" s="2"/>
      <c r="AH71" s="2"/>
      <c r="AI71" s="55" t="s">
        <v>22</v>
      </c>
      <c r="AJ71" s="2">
        <v>10</v>
      </c>
      <c r="AK71" s="2">
        <v>9</v>
      </c>
      <c r="AL71" s="55">
        <v>8</v>
      </c>
      <c r="AM71" s="2">
        <v>45324</v>
      </c>
      <c r="AN71" s="2">
        <v>5036</v>
      </c>
      <c r="AO71" s="2">
        <v>38987.9</v>
      </c>
      <c r="AP71" s="2">
        <v>7.7418387610000003</v>
      </c>
      <c r="AQ71" s="56">
        <v>7</v>
      </c>
      <c r="AR71" s="56">
        <v>8</v>
      </c>
    </row>
    <row r="72" spans="1:44" x14ac:dyDescent="0.2">
      <c r="A72" s="2"/>
      <c r="B72" s="2"/>
      <c r="C72" s="2"/>
      <c r="D72" s="55" t="s">
        <v>23</v>
      </c>
      <c r="E72" s="2">
        <v>10</v>
      </c>
      <c r="F72" s="2">
        <v>7</v>
      </c>
      <c r="G72" s="55">
        <v>6</v>
      </c>
      <c r="H72" s="2">
        <v>35777</v>
      </c>
      <c r="I72" s="2">
        <v>5111</v>
      </c>
      <c r="J72" s="2">
        <v>28268.799999999999</v>
      </c>
      <c r="K72" s="2">
        <v>5.5309724119999997</v>
      </c>
      <c r="L72" s="56">
        <v>5</v>
      </c>
      <c r="M72" s="56">
        <v>6</v>
      </c>
      <c r="N72" s="2"/>
      <c r="O72" s="2"/>
      <c r="P72" s="2"/>
      <c r="Q72" s="2"/>
      <c r="R72" s="2"/>
      <c r="S72" s="2"/>
      <c r="T72" s="55" t="s">
        <v>23</v>
      </c>
      <c r="U72" s="2">
        <v>9</v>
      </c>
      <c r="V72" s="2">
        <v>7</v>
      </c>
      <c r="W72" s="55">
        <v>9</v>
      </c>
      <c r="X72" s="2">
        <v>17374</v>
      </c>
      <c r="Y72" s="2">
        <v>2482</v>
      </c>
      <c r="Z72" s="2">
        <v>20045.599999999999</v>
      </c>
      <c r="AA72" s="2">
        <v>8.0763900080000006</v>
      </c>
      <c r="AB72" s="56">
        <v>8</v>
      </c>
      <c r="AC72" s="56">
        <v>9</v>
      </c>
      <c r="AD72" s="2"/>
      <c r="AE72" s="2"/>
      <c r="AF72" s="2"/>
      <c r="AG72" s="2"/>
      <c r="AH72" s="2"/>
      <c r="AI72" s="55" t="s">
        <v>23</v>
      </c>
      <c r="AJ72" s="2">
        <v>10</v>
      </c>
      <c r="AK72" s="2">
        <v>7</v>
      </c>
      <c r="AL72" s="55">
        <v>8</v>
      </c>
      <c r="AM72" s="2">
        <v>38297</v>
      </c>
      <c r="AN72" s="2">
        <v>5471</v>
      </c>
      <c r="AO72" s="2">
        <v>38987.9</v>
      </c>
      <c r="AP72" s="2">
        <v>7.1262840430000001</v>
      </c>
      <c r="AQ72" s="56">
        <v>7</v>
      </c>
      <c r="AR72" s="56">
        <v>8</v>
      </c>
    </row>
    <row r="73" spans="1:44" x14ac:dyDescent="0.2">
      <c r="A73" s="2"/>
      <c r="B73" s="2"/>
      <c r="C73" s="2"/>
      <c r="D73" s="55" t="s">
        <v>24</v>
      </c>
      <c r="E73" s="2">
        <v>10</v>
      </c>
      <c r="F73" s="2">
        <v>6</v>
      </c>
      <c r="G73" s="55">
        <v>6</v>
      </c>
      <c r="H73" s="2">
        <v>32262</v>
      </c>
      <c r="I73" s="2">
        <v>5377</v>
      </c>
      <c r="J73" s="2">
        <v>28268.799999999999</v>
      </c>
      <c r="K73" s="2">
        <v>5.257355403</v>
      </c>
      <c r="L73" s="56">
        <v>5</v>
      </c>
      <c r="M73" s="56">
        <v>6</v>
      </c>
      <c r="N73" s="2"/>
      <c r="O73" s="2"/>
      <c r="P73" s="2"/>
      <c r="Q73" s="2"/>
      <c r="R73" s="2"/>
      <c r="S73" s="2"/>
      <c r="T73" s="55" t="s">
        <v>24</v>
      </c>
      <c r="U73" s="2">
        <v>9</v>
      </c>
      <c r="V73" s="2">
        <v>6</v>
      </c>
      <c r="W73" s="55">
        <v>8</v>
      </c>
      <c r="X73" s="2">
        <v>16914</v>
      </c>
      <c r="Y73" s="2">
        <v>2819</v>
      </c>
      <c r="Z73" s="2">
        <v>20045.599999999999</v>
      </c>
      <c r="AA73" s="2">
        <v>7.1108903870000004</v>
      </c>
      <c r="AB73" s="56">
        <v>7</v>
      </c>
      <c r="AC73" s="56">
        <v>8</v>
      </c>
      <c r="AD73" s="2"/>
      <c r="AE73" s="2"/>
      <c r="AF73" s="2"/>
      <c r="AG73" s="2"/>
      <c r="AH73" s="2"/>
      <c r="AI73" s="55" t="s">
        <v>24</v>
      </c>
      <c r="AJ73" s="2">
        <v>10</v>
      </c>
      <c r="AK73" s="2">
        <v>5</v>
      </c>
      <c r="AL73" s="55">
        <v>7</v>
      </c>
      <c r="AM73" s="2">
        <v>28575</v>
      </c>
      <c r="AN73" s="2">
        <v>5715</v>
      </c>
      <c r="AO73" s="2">
        <v>38987.9</v>
      </c>
      <c r="AP73" s="2">
        <v>6.8220297460000001</v>
      </c>
      <c r="AQ73" s="56">
        <v>6</v>
      </c>
      <c r="AR73" s="56">
        <v>7</v>
      </c>
    </row>
    <row r="74" spans="1:44" x14ac:dyDescent="0.2">
      <c r="A74" s="2"/>
      <c r="B74" s="2"/>
      <c r="C74" s="2"/>
      <c r="D74" s="55" t="s">
        <v>25</v>
      </c>
      <c r="E74" s="2">
        <v>10</v>
      </c>
      <c r="F74" s="2">
        <v>4</v>
      </c>
      <c r="G74" s="55">
        <v>6</v>
      </c>
      <c r="H74" s="2">
        <v>21456</v>
      </c>
      <c r="I74" s="2">
        <v>5364</v>
      </c>
      <c r="J74" s="2">
        <v>28268.799999999999</v>
      </c>
      <c r="K74" s="2">
        <v>5.2700969430000004</v>
      </c>
      <c r="L74" s="56">
        <v>5</v>
      </c>
      <c r="M74" s="56">
        <v>6</v>
      </c>
      <c r="N74" s="2"/>
      <c r="O74" s="2"/>
      <c r="P74" s="2"/>
      <c r="Q74" s="2"/>
      <c r="R74" s="2"/>
      <c r="S74" s="2"/>
      <c r="T74" s="55" t="s">
        <v>25</v>
      </c>
      <c r="U74" s="2">
        <v>9</v>
      </c>
      <c r="V74" s="2">
        <v>5</v>
      </c>
      <c r="W74" s="55">
        <v>7</v>
      </c>
      <c r="X74" s="2">
        <v>15440</v>
      </c>
      <c r="Y74" s="2">
        <v>3088</v>
      </c>
      <c r="Z74" s="2">
        <v>20045.599999999999</v>
      </c>
      <c r="AA74" s="2">
        <v>6.4914507769999998</v>
      </c>
      <c r="AB74" s="56">
        <v>6</v>
      </c>
      <c r="AC74" s="56">
        <v>7</v>
      </c>
      <c r="AD74" s="2"/>
      <c r="AE74" s="2"/>
      <c r="AF74" s="2"/>
      <c r="AG74" s="2"/>
      <c r="AH74" s="2"/>
      <c r="AI74" s="55" t="s">
        <v>25</v>
      </c>
      <c r="AJ74" s="2">
        <v>10</v>
      </c>
      <c r="AK74" s="2">
        <v>4</v>
      </c>
      <c r="AL74" s="55">
        <v>7</v>
      </c>
      <c r="AM74" s="2">
        <v>24524</v>
      </c>
      <c r="AN74" s="2">
        <v>6131</v>
      </c>
      <c r="AO74" s="2">
        <v>38987.9</v>
      </c>
      <c r="AP74" s="2">
        <v>6.3591420650000003</v>
      </c>
      <c r="AQ74" s="56">
        <v>6</v>
      </c>
      <c r="AR74" s="56">
        <v>7</v>
      </c>
    </row>
    <row r="75" spans="1:44" x14ac:dyDescent="0.2">
      <c r="A75" s="2"/>
      <c r="B75" s="2"/>
      <c r="C75" s="2"/>
      <c r="D75" s="55" t="s">
        <v>26</v>
      </c>
      <c r="E75" s="2">
        <v>10</v>
      </c>
      <c r="F75" s="2">
        <v>3</v>
      </c>
      <c r="G75" s="55">
        <v>6</v>
      </c>
      <c r="H75" s="2">
        <v>16647</v>
      </c>
      <c r="I75" s="2">
        <v>5549</v>
      </c>
      <c r="J75" s="2">
        <v>28268.799999999999</v>
      </c>
      <c r="K75" s="2">
        <v>5.0943953869999996</v>
      </c>
      <c r="L75" s="56">
        <v>5</v>
      </c>
      <c r="M75" s="56">
        <v>6</v>
      </c>
      <c r="N75" s="2"/>
      <c r="O75" s="2"/>
      <c r="P75" s="2"/>
      <c r="Q75" s="2"/>
      <c r="R75" s="2"/>
      <c r="S75" s="2"/>
      <c r="T75" s="55" t="s">
        <v>26</v>
      </c>
      <c r="U75" s="2">
        <v>9</v>
      </c>
      <c r="V75" s="2">
        <v>3</v>
      </c>
      <c r="W75" s="55">
        <v>6</v>
      </c>
      <c r="X75" s="2">
        <v>10038</v>
      </c>
      <c r="Y75" s="2">
        <v>3346</v>
      </c>
      <c r="Z75" s="2">
        <v>20045.599999999999</v>
      </c>
      <c r="AA75" s="2">
        <v>5.990914525</v>
      </c>
      <c r="AB75" s="56">
        <v>5</v>
      </c>
      <c r="AC75" s="56">
        <v>6</v>
      </c>
      <c r="AD75" s="2"/>
      <c r="AE75" s="2"/>
      <c r="AF75" s="2"/>
      <c r="AG75" s="2"/>
      <c r="AH75" s="2"/>
      <c r="AI75" s="55" t="s">
        <v>26</v>
      </c>
      <c r="AJ75" s="2">
        <v>10</v>
      </c>
      <c r="AK75" s="2">
        <v>3</v>
      </c>
      <c r="AL75" s="55">
        <v>7</v>
      </c>
      <c r="AM75" s="2">
        <v>17937</v>
      </c>
      <c r="AN75" s="2">
        <v>5979</v>
      </c>
      <c r="AO75" s="2">
        <v>38987.9</v>
      </c>
      <c r="AP75" s="2">
        <v>6.5208061549999998</v>
      </c>
      <c r="AQ75" s="56">
        <v>6</v>
      </c>
      <c r="AR75" s="56">
        <v>7</v>
      </c>
    </row>
    <row r="76" spans="1:44" x14ac:dyDescent="0.2">
      <c r="A76" s="2"/>
      <c r="B76" s="2"/>
      <c r="C76" s="2"/>
      <c r="D76" s="55" t="s">
        <v>27</v>
      </c>
      <c r="E76" s="2">
        <v>10</v>
      </c>
      <c r="F76" s="2">
        <v>2</v>
      </c>
      <c r="G76" s="55">
        <v>6</v>
      </c>
      <c r="H76" s="2">
        <v>11202</v>
      </c>
      <c r="I76" s="2">
        <v>5601</v>
      </c>
      <c r="J76" s="2">
        <v>28268.799999999999</v>
      </c>
      <c r="K76" s="2">
        <v>5.0470987320000003</v>
      </c>
      <c r="L76" s="56">
        <v>5</v>
      </c>
      <c r="M76" s="56">
        <v>6</v>
      </c>
      <c r="N76" s="2"/>
      <c r="O76" s="2"/>
      <c r="P76" s="2"/>
      <c r="Q76" s="2"/>
      <c r="R76" s="2"/>
      <c r="S76" s="2"/>
      <c r="T76" s="55" t="s">
        <v>27</v>
      </c>
      <c r="U76" s="2">
        <v>9</v>
      </c>
      <c r="V76" s="2">
        <v>2</v>
      </c>
      <c r="W76" s="55">
        <v>6</v>
      </c>
      <c r="X76" s="2">
        <v>7228</v>
      </c>
      <c r="Y76" s="2">
        <v>3614</v>
      </c>
      <c r="Z76" s="2">
        <v>20045.599999999999</v>
      </c>
      <c r="AA76" s="2">
        <v>5.5466519090000004</v>
      </c>
      <c r="AB76" s="56">
        <v>5</v>
      </c>
      <c r="AC76" s="56">
        <v>6</v>
      </c>
      <c r="AD76" s="2"/>
      <c r="AE76" s="2"/>
      <c r="AF76" s="2"/>
      <c r="AG76" s="2"/>
      <c r="AH76" s="2"/>
      <c r="AI76" s="55" t="s">
        <v>27</v>
      </c>
      <c r="AJ76" s="2">
        <v>10</v>
      </c>
      <c r="AK76" s="2">
        <v>2</v>
      </c>
      <c r="AL76" s="55">
        <v>7</v>
      </c>
      <c r="AM76" s="2">
        <v>11910</v>
      </c>
      <c r="AN76" s="2">
        <v>5955</v>
      </c>
      <c r="AO76" s="2">
        <v>38987.9</v>
      </c>
      <c r="AP76" s="2">
        <v>6.5470864820000001</v>
      </c>
      <c r="AQ76" s="56">
        <v>6</v>
      </c>
      <c r="AR76" s="56">
        <v>7</v>
      </c>
    </row>
    <row r="77" spans="1:44" x14ac:dyDescent="0.2">
      <c r="A77" s="2"/>
      <c r="B77" s="2"/>
      <c r="C77" s="2"/>
      <c r="D77" s="55" t="s">
        <v>28</v>
      </c>
      <c r="E77" s="2">
        <v>10</v>
      </c>
      <c r="F77" s="2">
        <v>1</v>
      </c>
      <c r="G77" s="55">
        <v>6</v>
      </c>
      <c r="H77" s="2">
        <v>5434</v>
      </c>
      <c r="I77" s="2">
        <v>5434</v>
      </c>
      <c r="J77" s="2">
        <v>28268.799999999999</v>
      </c>
      <c r="K77" s="2">
        <v>5.2022083180000003</v>
      </c>
      <c r="L77" s="56">
        <v>5</v>
      </c>
      <c r="M77" s="56">
        <v>6</v>
      </c>
      <c r="N77" s="2"/>
      <c r="O77" s="2"/>
      <c r="P77" s="2"/>
      <c r="Q77" s="2"/>
      <c r="R77" s="2"/>
      <c r="S77" s="2"/>
      <c r="T77" s="55" t="s">
        <v>28</v>
      </c>
      <c r="U77" s="2">
        <v>9</v>
      </c>
      <c r="V77" s="2">
        <v>1</v>
      </c>
      <c r="W77" s="55">
        <v>6</v>
      </c>
      <c r="X77" s="2">
        <v>3840</v>
      </c>
      <c r="Y77" s="2">
        <v>3840</v>
      </c>
      <c r="Z77" s="2">
        <v>20045.599999999999</v>
      </c>
      <c r="AA77" s="2">
        <v>5.2202083330000004</v>
      </c>
      <c r="AB77" s="56">
        <v>5</v>
      </c>
      <c r="AC77" s="56">
        <v>6</v>
      </c>
      <c r="AD77" s="2"/>
      <c r="AE77" s="2"/>
      <c r="AF77" s="2"/>
      <c r="AG77" s="2"/>
      <c r="AH77" s="2"/>
      <c r="AI77" s="55" t="s">
        <v>28</v>
      </c>
      <c r="AJ77" s="2">
        <v>10</v>
      </c>
      <c r="AK77" s="2">
        <v>1</v>
      </c>
      <c r="AL77" s="55">
        <v>7</v>
      </c>
      <c r="AM77" s="2">
        <v>5814</v>
      </c>
      <c r="AN77" s="2">
        <v>5814</v>
      </c>
      <c r="AO77" s="2">
        <v>38987.9</v>
      </c>
      <c r="AP77" s="2">
        <v>6.7058651530000004</v>
      </c>
      <c r="AQ77" s="56">
        <v>6</v>
      </c>
      <c r="AR77" s="56">
        <v>7</v>
      </c>
    </row>
    <row r="78" spans="1:44" x14ac:dyDescent="0.2">
      <c r="A78" s="2"/>
      <c r="B78" s="2"/>
      <c r="C78" s="2"/>
      <c r="D78" s="55" t="s">
        <v>73</v>
      </c>
      <c r="E78" s="2"/>
      <c r="F78" s="2"/>
      <c r="G78" s="55"/>
      <c r="H78" s="2"/>
      <c r="I78" s="2"/>
      <c r="J78" s="2"/>
      <c r="K78" s="2"/>
      <c r="L78" s="56"/>
      <c r="M78" s="56"/>
      <c r="N78" s="2"/>
      <c r="O78" s="2"/>
      <c r="P78" s="2"/>
      <c r="Q78" s="2"/>
      <c r="R78" s="2"/>
      <c r="S78" s="2"/>
      <c r="T78" s="55" t="s">
        <v>73</v>
      </c>
      <c r="U78" s="2"/>
      <c r="V78" s="2"/>
      <c r="W78" s="55"/>
      <c r="X78" s="2"/>
      <c r="Y78" s="2"/>
      <c r="Z78" s="2"/>
      <c r="AA78" s="2"/>
      <c r="AB78" s="56"/>
      <c r="AC78" s="56"/>
      <c r="AD78" s="2"/>
      <c r="AE78" s="2"/>
      <c r="AF78" s="2"/>
      <c r="AG78" s="2"/>
      <c r="AH78" s="2"/>
      <c r="AI78" s="55" t="s">
        <v>73</v>
      </c>
      <c r="AJ78" s="2"/>
      <c r="AK78" s="2"/>
      <c r="AL78" s="55"/>
      <c r="AM78" s="2"/>
      <c r="AN78" s="2"/>
      <c r="AO78" s="2"/>
      <c r="AP78" s="2"/>
      <c r="AQ78" s="56"/>
      <c r="AR78" s="56"/>
    </row>
    <row r="79" spans="1:44" x14ac:dyDescent="0.2">
      <c r="A79" s="2"/>
      <c r="B79" s="2"/>
      <c r="C79" s="2"/>
      <c r="D79" s="55" t="s">
        <v>74</v>
      </c>
      <c r="E79" s="2"/>
      <c r="F79" s="2"/>
      <c r="G79" s="55"/>
      <c r="H79" s="2"/>
      <c r="I79" s="2"/>
      <c r="J79" s="2"/>
      <c r="K79" s="2"/>
      <c r="L79" s="56"/>
      <c r="M79" s="56"/>
      <c r="N79" s="2"/>
      <c r="O79" s="2"/>
      <c r="P79" s="2"/>
      <c r="Q79" s="2"/>
      <c r="R79" s="2"/>
      <c r="S79" s="2"/>
      <c r="T79" s="55" t="s">
        <v>74</v>
      </c>
      <c r="U79" s="2"/>
      <c r="V79" s="2"/>
      <c r="W79" s="55"/>
      <c r="X79" s="2"/>
      <c r="Y79" s="2"/>
      <c r="Z79" s="2"/>
      <c r="AA79" s="2"/>
      <c r="AB79" s="56"/>
      <c r="AC79" s="56"/>
      <c r="AD79" s="2"/>
      <c r="AE79" s="2"/>
      <c r="AF79" s="2"/>
      <c r="AG79" s="2"/>
      <c r="AH79" s="2"/>
      <c r="AI79" s="55" t="s">
        <v>74</v>
      </c>
      <c r="AJ79" s="2"/>
      <c r="AK79" s="2"/>
      <c r="AL79" s="55"/>
      <c r="AM79" s="2"/>
      <c r="AN79" s="2"/>
      <c r="AO79" s="2"/>
      <c r="AP79" s="2"/>
      <c r="AQ79" s="56"/>
      <c r="AR79" s="56"/>
    </row>
    <row r="80" spans="1:44" x14ac:dyDescent="0.2">
      <c r="A80" s="2"/>
      <c r="B80" s="2"/>
      <c r="C80" s="2"/>
      <c r="D80" s="55" t="s">
        <v>75</v>
      </c>
      <c r="E80" s="2"/>
      <c r="F80" s="2" t="s">
        <v>30</v>
      </c>
      <c r="G80" s="2"/>
      <c r="H80" s="2">
        <v>282688</v>
      </c>
      <c r="I80" s="2">
        <v>46322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55" t="s">
        <v>75</v>
      </c>
      <c r="U80" s="2"/>
      <c r="V80" s="2" t="s">
        <v>30</v>
      </c>
      <c r="W80" s="2"/>
      <c r="X80" s="2">
        <v>200456</v>
      </c>
      <c r="Y80" s="2">
        <v>24646</v>
      </c>
      <c r="Z80" s="2"/>
      <c r="AA80" s="2"/>
      <c r="AB80" s="2"/>
      <c r="AC80" s="2"/>
      <c r="AD80" s="2"/>
      <c r="AE80" s="2"/>
      <c r="AF80" s="2"/>
      <c r="AG80" s="2"/>
      <c r="AH80" s="2"/>
      <c r="AI80" s="55" t="s">
        <v>75</v>
      </c>
      <c r="AJ80" s="2"/>
      <c r="AK80" s="2" t="s">
        <v>30</v>
      </c>
      <c r="AL80" s="2"/>
      <c r="AM80" s="2">
        <v>389879</v>
      </c>
      <c r="AN80" s="2">
        <v>50153</v>
      </c>
      <c r="AO80" s="2"/>
      <c r="AP80" s="2"/>
      <c r="AQ80" s="2"/>
      <c r="AR80" s="2"/>
    </row>
    <row r="81" spans="1:44" x14ac:dyDescent="0.2">
      <c r="D81" s="55" t="s">
        <v>76</v>
      </c>
      <c r="T81" s="55" t="s">
        <v>76</v>
      </c>
      <c r="AI81" s="55" t="s">
        <v>76</v>
      </c>
    </row>
    <row r="82" spans="1:44" x14ac:dyDescent="0.2">
      <c r="D82" s="55" t="s">
        <v>77</v>
      </c>
      <c r="T82" s="55" t="s">
        <v>77</v>
      </c>
      <c r="AI82" s="55" t="s">
        <v>77</v>
      </c>
    </row>
    <row r="83" spans="1:44" x14ac:dyDescent="0.2">
      <c r="D83" s="55" t="s">
        <v>78</v>
      </c>
      <c r="T83" s="55" t="s">
        <v>78</v>
      </c>
      <c r="AI83" s="55" t="s">
        <v>78</v>
      </c>
    </row>
    <row r="84" spans="1:44" x14ac:dyDescent="0.2">
      <c r="D84" s="55" t="s">
        <v>79</v>
      </c>
      <c r="T84" s="55" t="s">
        <v>79</v>
      </c>
      <c r="AI84" s="55" t="s">
        <v>79</v>
      </c>
    </row>
    <row r="85" spans="1:44" x14ac:dyDescent="0.2">
      <c r="D85" s="55" t="s">
        <v>80</v>
      </c>
      <c r="T85" s="55" t="s">
        <v>80</v>
      </c>
      <c r="AI85" s="55" t="s">
        <v>80</v>
      </c>
    </row>
    <row r="86" spans="1:44" x14ac:dyDescent="0.2">
      <c r="D86" s="55" t="s">
        <v>81</v>
      </c>
      <c r="T86" s="55" t="s">
        <v>81</v>
      </c>
      <c r="AI86" s="55" t="s">
        <v>81</v>
      </c>
    </row>
    <row r="87" spans="1:44" x14ac:dyDescent="0.2">
      <c r="D87" s="55" t="s">
        <v>82</v>
      </c>
      <c r="T87" s="55" t="s">
        <v>82</v>
      </c>
      <c r="AI87" s="55" t="s">
        <v>82</v>
      </c>
    </row>
    <row r="88" spans="1:44" x14ac:dyDescent="0.2">
      <c r="D88" s="55" t="s">
        <v>83</v>
      </c>
      <c r="T88" s="55" t="s">
        <v>83</v>
      </c>
      <c r="AI88" s="55" t="s">
        <v>83</v>
      </c>
    </row>
    <row r="89" spans="1:44" x14ac:dyDescent="0.2">
      <c r="D89" s="55" t="s">
        <v>84</v>
      </c>
      <c r="T89" s="55" t="s">
        <v>84</v>
      </c>
      <c r="AI89" s="55" t="s">
        <v>84</v>
      </c>
    </row>
    <row r="90" spans="1:44" x14ac:dyDescent="0.2">
      <c r="D90" s="55" t="s">
        <v>85</v>
      </c>
      <c r="T90" s="55" t="s">
        <v>85</v>
      </c>
      <c r="AI90" s="55" t="s">
        <v>85</v>
      </c>
    </row>
    <row r="91" spans="1:44" x14ac:dyDescent="0.2">
      <c r="D91" s="55" t="s">
        <v>86</v>
      </c>
      <c r="T91" s="55" t="s">
        <v>86</v>
      </c>
      <c r="AI91" s="55" t="s">
        <v>86</v>
      </c>
    </row>
    <row r="92" spans="1:44" x14ac:dyDescent="0.2">
      <c r="D92" s="55" t="s">
        <v>87</v>
      </c>
      <c r="T92" s="55" t="s">
        <v>87</v>
      </c>
      <c r="AI92" s="55" t="s">
        <v>87</v>
      </c>
    </row>
    <row r="96" spans="1:44" x14ac:dyDescent="0.2">
      <c r="A96" s="2" t="s">
        <v>90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x14ac:dyDescent="0.2">
      <c r="A97" s="2" t="s">
        <v>15</v>
      </c>
      <c r="B97" s="54">
        <v>1000000</v>
      </c>
      <c r="C97" s="2"/>
      <c r="D97" s="2" t="s">
        <v>16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 t="s">
        <v>15</v>
      </c>
      <c r="R97" s="54">
        <v>1000000</v>
      </c>
      <c r="S97" s="2"/>
      <c r="T97" s="2" t="s">
        <v>16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 t="s">
        <v>15</v>
      </c>
      <c r="AG97" s="54">
        <v>1000000</v>
      </c>
      <c r="AH97" s="2"/>
      <c r="AI97" s="2" t="s">
        <v>16</v>
      </c>
      <c r="AJ97" s="2"/>
      <c r="AK97" s="2"/>
      <c r="AL97" s="2"/>
      <c r="AM97" s="2"/>
      <c r="AN97" s="2"/>
      <c r="AO97" s="2"/>
      <c r="AP97" s="2"/>
      <c r="AQ97" s="2"/>
      <c r="AR97" s="2"/>
    </row>
    <row r="98" spans="1:44" x14ac:dyDescent="0.2">
      <c r="A98" s="2"/>
      <c r="B98" s="2"/>
      <c r="C98" s="2"/>
      <c r="D98" s="2"/>
      <c r="E98" s="2" t="s">
        <v>13</v>
      </c>
      <c r="F98" s="2" t="s">
        <v>14</v>
      </c>
      <c r="G98" s="2" t="s">
        <v>31</v>
      </c>
      <c r="H98" s="2" t="s">
        <v>29</v>
      </c>
      <c r="I98" s="2" t="s">
        <v>17</v>
      </c>
      <c r="J98" s="2" t="s">
        <v>32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 t="s">
        <v>13</v>
      </c>
      <c r="V98" s="2" t="s">
        <v>14</v>
      </c>
      <c r="W98" s="2" t="s">
        <v>31</v>
      </c>
      <c r="X98" s="2" t="s">
        <v>29</v>
      </c>
      <c r="Y98" s="2" t="s">
        <v>17</v>
      </c>
      <c r="Z98" s="2" t="s">
        <v>32</v>
      </c>
      <c r="AA98" s="2"/>
      <c r="AB98" s="2"/>
      <c r="AC98" s="2"/>
      <c r="AD98" s="2"/>
      <c r="AE98" s="2"/>
      <c r="AF98" s="2"/>
      <c r="AG98" s="2"/>
      <c r="AH98" s="2"/>
      <c r="AI98" s="2"/>
      <c r="AJ98" s="2" t="s">
        <v>13</v>
      </c>
      <c r="AK98" s="2" t="s">
        <v>14</v>
      </c>
      <c r="AL98" s="2" t="s">
        <v>31</v>
      </c>
      <c r="AM98" s="2" t="s">
        <v>29</v>
      </c>
      <c r="AN98" s="2" t="s">
        <v>17</v>
      </c>
      <c r="AO98" s="2" t="s">
        <v>32</v>
      </c>
      <c r="AP98" s="2"/>
      <c r="AQ98" s="2"/>
      <c r="AR98" s="2"/>
    </row>
    <row r="99" spans="1:44" x14ac:dyDescent="0.2">
      <c r="A99" s="2"/>
      <c r="B99" s="2"/>
      <c r="C99" s="2"/>
      <c r="D99" s="55" t="s">
        <v>19</v>
      </c>
      <c r="E99" s="2">
        <v>9</v>
      </c>
      <c r="F99" s="55">
        <v>17</v>
      </c>
      <c r="G99" s="55">
        <v>13</v>
      </c>
      <c r="H99" s="2">
        <v>37298</v>
      </c>
      <c r="I99" s="55">
        <v>2194</v>
      </c>
      <c r="J99" s="2">
        <v>28268.799999999999</v>
      </c>
      <c r="K99" s="2">
        <v>12.88459435</v>
      </c>
      <c r="L99" s="56">
        <v>12</v>
      </c>
      <c r="M99" s="56">
        <v>13</v>
      </c>
      <c r="N99" s="2"/>
      <c r="O99" s="2"/>
      <c r="P99" s="2"/>
      <c r="Q99" s="2"/>
      <c r="R99" s="2"/>
      <c r="S99" s="2"/>
      <c r="T99" s="55" t="s">
        <v>19</v>
      </c>
      <c r="U99" s="2">
        <v>7</v>
      </c>
      <c r="V99" s="55">
        <v>46</v>
      </c>
      <c r="W99" s="55">
        <v>30</v>
      </c>
      <c r="X99" s="2">
        <v>31096</v>
      </c>
      <c r="Y99" s="55">
        <v>676</v>
      </c>
      <c r="Z99" s="2">
        <v>20045.599999999999</v>
      </c>
      <c r="AA99" s="2">
        <v>29.653254440000001</v>
      </c>
      <c r="AB99" s="56">
        <v>29</v>
      </c>
      <c r="AC99" s="56">
        <v>30</v>
      </c>
      <c r="AD99" s="2"/>
      <c r="AE99" s="2"/>
      <c r="AF99" s="2"/>
      <c r="AG99" s="2"/>
      <c r="AH99" s="2"/>
      <c r="AI99" s="55" t="s">
        <v>19</v>
      </c>
      <c r="AJ99" s="2">
        <v>9</v>
      </c>
      <c r="AK99" s="55">
        <v>38</v>
      </c>
      <c r="AL99" s="55">
        <v>17</v>
      </c>
      <c r="AM99" s="2">
        <v>90820</v>
      </c>
      <c r="AN99" s="55">
        <v>2390</v>
      </c>
      <c r="AO99" s="2">
        <v>38987.9</v>
      </c>
      <c r="AP99" s="2">
        <v>16.31292887</v>
      </c>
      <c r="AQ99" s="56">
        <v>16</v>
      </c>
      <c r="AR99" s="56">
        <v>17</v>
      </c>
    </row>
    <row r="100" spans="1:44" x14ac:dyDescent="0.2">
      <c r="A100" s="2"/>
      <c r="B100" s="2"/>
      <c r="C100" s="2"/>
      <c r="D100" s="55" t="s">
        <v>20</v>
      </c>
      <c r="E100" s="2">
        <v>9</v>
      </c>
      <c r="F100" s="55">
        <v>15</v>
      </c>
      <c r="G100" s="55">
        <v>10</v>
      </c>
      <c r="H100" s="2">
        <v>45180</v>
      </c>
      <c r="I100" s="55">
        <v>3012</v>
      </c>
      <c r="J100" s="2">
        <v>28268.799999999999</v>
      </c>
      <c r="K100" s="2">
        <v>9.3853917659999997</v>
      </c>
      <c r="L100" s="56">
        <v>9</v>
      </c>
      <c r="M100" s="56">
        <v>10</v>
      </c>
      <c r="N100" s="2"/>
      <c r="O100" s="2"/>
      <c r="P100" s="2"/>
      <c r="Q100" s="2"/>
      <c r="R100" s="2"/>
      <c r="S100" s="2"/>
      <c r="T100" s="55" t="s">
        <v>20</v>
      </c>
      <c r="U100" s="2">
        <v>8</v>
      </c>
      <c r="V100" s="55">
        <v>36</v>
      </c>
      <c r="W100" s="55">
        <v>19</v>
      </c>
      <c r="X100" s="2">
        <v>39276</v>
      </c>
      <c r="Y100" s="55">
        <v>1091</v>
      </c>
      <c r="Z100" s="2">
        <v>20045.599999999999</v>
      </c>
      <c r="AA100" s="2">
        <v>18.373602200000001</v>
      </c>
      <c r="AB100" s="56">
        <v>18</v>
      </c>
      <c r="AC100" s="56">
        <v>19</v>
      </c>
      <c r="AD100" s="2"/>
      <c r="AE100" s="2"/>
      <c r="AF100" s="2"/>
      <c r="AG100" s="2"/>
      <c r="AH100" s="2"/>
      <c r="AI100" s="55" t="s">
        <v>20</v>
      </c>
      <c r="AJ100" s="2">
        <v>9</v>
      </c>
      <c r="AK100" s="55">
        <v>21</v>
      </c>
      <c r="AL100" s="55">
        <v>12</v>
      </c>
      <c r="AM100" s="2">
        <v>71064</v>
      </c>
      <c r="AN100" s="55">
        <v>3384</v>
      </c>
      <c r="AO100" s="2">
        <v>38987.9</v>
      </c>
      <c r="AP100" s="2">
        <v>11.52124704</v>
      </c>
      <c r="AQ100" s="56">
        <v>11</v>
      </c>
      <c r="AR100" s="56">
        <v>12</v>
      </c>
    </row>
    <row r="101" spans="1:44" x14ac:dyDescent="0.2">
      <c r="A101" s="2"/>
      <c r="B101" s="2"/>
      <c r="C101" s="2"/>
      <c r="D101" s="55" t="s">
        <v>21</v>
      </c>
      <c r="E101" s="2">
        <v>9</v>
      </c>
      <c r="F101" s="55">
        <v>10</v>
      </c>
      <c r="G101" s="55">
        <v>8</v>
      </c>
      <c r="H101" s="2">
        <v>39960</v>
      </c>
      <c r="I101" s="55">
        <v>3996</v>
      </c>
      <c r="J101" s="2">
        <v>28268.799999999999</v>
      </c>
      <c r="K101" s="2">
        <v>7.0742742740000004</v>
      </c>
      <c r="L101" s="56">
        <v>7</v>
      </c>
      <c r="M101" s="56">
        <v>8</v>
      </c>
      <c r="N101" s="2"/>
      <c r="O101" s="2"/>
      <c r="P101" s="2"/>
      <c r="Q101" s="2"/>
      <c r="R101" s="2"/>
      <c r="S101" s="2"/>
      <c r="T101" s="55" t="s">
        <v>21</v>
      </c>
      <c r="U101" s="2">
        <v>8</v>
      </c>
      <c r="V101" s="55">
        <v>23</v>
      </c>
      <c r="W101" s="55">
        <v>13</v>
      </c>
      <c r="X101" s="2">
        <v>35765</v>
      </c>
      <c r="Y101" s="55">
        <v>1555</v>
      </c>
      <c r="Z101" s="2">
        <v>20045.599999999999</v>
      </c>
      <c r="AA101" s="2">
        <v>12.891061090000001</v>
      </c>
      <c r="AB101" s="56">
        <v>12</v>
      </c>
      <c r="AC101" s="56">
        <v>13</v>
      </c>
      <c r="AD101" s="2"/>
      <c r="AE101" s="2"/>
      <c r="AF101" s="2"/>
      <c r="AG101" s="2"/>
      <c r="AH101" s="2"/>
      <c r="AI101" s="55" t="s">
        <v>21</v>
      </c>
      <c r="AJ101" s="2">
        <v>10</v>
      </c>
      <c r="AK101" s="55">
        <v>13</v>
      </c>
      <c r="AL101" s="55">
        <v>10</v>
      </c>
      <c r="AM101" s="2">
        <v>55614</v>
      </c>
      <c r="AN101" s="55">
        <v>4278</v>
      </c>
      <c r="AO101" s="2">
        <v>38987.9</v>
      </c>
      <c r="AP101" s="2">
        <v>9.1135811130000004</v>
      </c>
      <c r="AQ101" s="56">
        <v>9</v>
      </c>
      <c r="AR101" s="56">
        <v>10</v>
      </c>
    </row>
    <row r="102" spans="1:44" x14ac:dyDescent="0.2">
      <c r="A102" s="2"/>
      <c r="B102" s="2"/>
      <c r="C102" s="2"/>
      <c r="D102" s="55" t="s">
        <v>22</v>
      </c>
      <c r="E102" s="2">
        <v>10</v>
      </c>
      <c r="F102" s="2">
        <v>8</v>
      </c>
      <c r="G102" s="55">
        <v>7</v>
      </c>
      <c r="H102" s="2">
        <v>37472</v>
      </c>
      <c r="I102" s="2">
        <v>4684</v>
      </c>
      <c r="J102" s="2">
        <v>28268.799999999999</v>
      </c>
      <c r="K102" s="2">
        <v>6.0351836040000002</v>
      </c>
      <c r="L102" s="56">
        <v>6</v>
      </c>
      <c r="M102" s="56">
        <v>7</v>
      </c>
      <c r="N102" s="2"/>
      <c r="O102" s="2"/>
      <c r="P102" s="2"/>
      <c r="Q102" s="2"/>
      <c r="R102" s="2"/>
      <c r="S102" s="2"/>
      <c r="T102" s="55" t="s">
        <v>22</v>
      </c>
      <c r="U102" s="2">
        <v>9</v>
      </c>
      <c r="V102" s="2">
        <v>11</v>
      </c>
      <c r="W102" s="55">
        <v>10</v>
      </c>
      <c r="X102" s="2">
        <v>23485</v>
      </c>
      <c r="Y102" s="2">
        <v>2135</v>
      </c>
      <c r="Z102" s="2">
        <v>20045.599999999999</v>
      </c>
      <c r="AA102" s="2">
        <v>9.3890398130000001</v>
      </c>
      <c r="AB102" s="56">
        <v>9</v>
      </c>
      <c r="AC102" s="56">
        <v>10</v>
      </c>
      <c r="AD102" s="2"/>
      <c r="AE102" s="2"/>
      <c r="AF102" s="2"/>
      <c r="AG102" s="2"/>
      <c r="AH102" s="2"/>
      <c r="AI102" s="55" t="s">
        <v>22</v>
      </c>
      <c r="AJ102" s="2">
        <v>10</v>
      </c>
      <c r="AK102" s="2">
        <v>9</v>
      </c>
      <c r="AL102" s="55">
        <v>8</v>
      </c>
      <c r="AM102" s="2">
        <v>45324</v>
      </c>
      <c r="AN102" s="2">
        <v>5036</v>
      </c>
      <c r="AO102" s="2">
        <v>38987.9</v>
      </c>
      <c r="AP102" s="2">
        <v>7.7418387610000003</v>
      </c>
      <c r="AQ102" s="56">
        <v>7</v>
      </c>
      <c r="AR102" s="56">
        <v>8</v>
      </c>
    </row>
    <row r="103" spans="1:44" x14ac:dyDescent="0.2">
      <c r="A103" s="2"/>
      <c r="B103" s="2"/>
      <c r="C103" s="2"/>
      <c r="D103" s="55" t="s">
        <v>23</v>
      </c>
      <c r="E103" s="2">
        <v>10</v>
      </c>
      <c r="F103" s="2">
        <v>7</v>
      </c>
      <c r="G103" s="55">
        <v>6</v>
      </c>
      <c r="H103" s="2">
        <v>35777</v>
      </c>
      <c r="I103" s="2">
        <v>5111</v>
      </c>
      <c r="J103" s="2">
        <v>28268.799999999999</v>
      </c>
      <c r="K103" s="2">
        <v>5.5309724119999997</v>
      </c>
      <c r="L103" s="56">
        <v>5</v>
      </c>
      <c r="M103" s="56">
        <v>6</v>
      </c>
      <c r="N103" s="2"/>
      <c r="O103" s="2"/>
      <c r="P103" s="2"/>
      <c r="Q103" s="2"/>
      <c r="R103" s="2"/>
      <c r="S103" s="2"/>
      <c r="T103" s="55" t="s">
        <v>23</v>
      </c>
      <c r="U103" s="2">
        <v>9</v>
      </c>
      <c r="V103" s="2">
        <v>7</v>
      </c>
      <c r="W103" s="55">
        <v>9</v>
      </c>
      <c r="X103" s="2">
        <v>17374</v>
      </c>
      <c r="Y103" s="2">
        <v>2482</v>
      </c>
      <c r="Z103" s="2">
        <v>20045.599999999999</v>
      </c>
      <c r="AA103" s="2">
        <v>8.0763900080000006</v>
      </c>
      <c r="AB103" s="56">
        <v>8</v>
      </c>
      <c r="AC103" s="56">
        <v>9</v>
      </c>
      <c r="AD103" s="2"/>
      <c r="AE103" s="2"/>
      <c r="AF103" s="2"/>
      <c r="AG103" s="2"/>
      <c r="AH103" s="2"/>
      <c r="AI103" s="55" t="s">
        <v>23</v>
      </c>
      <c r="AJ103" s="2">
        <v>10</v>
      </c>
      <c r="AK103" s="2">
        <v>7</v>
      </c>
      <c r="AL103" s="55">
        <v>8</v>
      </c>
      <c r="AM103" s="2">
        <v>38297</v>
      </c>
      <c r="AN103" s="2">
        <v>5471</v>
      </c>
      <c r="AO103" s="2">
        <v>38987.9</v>
      </c>
      <c r="AP103" s="2">
        <v>7.1262840430000001</v>
      </c>
      <c r="AQ103" s="56">
        <v>7</v>
      </c>
      <c r="AR103" s="56">
        <v>8</v>
      </c>
    </row>
    <row r="104" spans="1:44" x14ac:dyDescent="0.2">
      <c r="A104" s="2"/>
      <c r="B104" s="2"/>
      <c r="C104" s="2"/>
      <c r="D104" s="55" t="s">
        <v>24</v>
      </c>
      <c r="E104" s="2">
        <v>10</v>
      </c>
      <c r="F104" s="2">
        <v>6</v>
      </c>
      <c r="G104" s="55">
        <v>6</v>
      </c>
      <c r="H104" s="2">
        <v>32262</v>
      </c>
      <c r="I104" s="2">
        <v>5377</v>
      </c>
      <c r="J104" s="2">
        <v>28268.799999999999</v>
      </c>
      <c r="K104" s="2">
        <v>5.257355403</v>
      </c>
      <c r="L104" s="56">
        <v>5</v>
      </c>
      <c r="M104" s="56">
        <v>6</v>
      </c>
      <c r="N104" s="2"/>
      <c r="O104" s="2"/>
      <c r="P104" s="2"/>
      <c r="Q104" s="2"/>
      <c r="R104" s="2"/>
      <c r="S104" s="2"/>
      <c r="T104" s="55" t="s">
        <v>24</v>
      </c>
      <c r="U104" s="2">
        <v>9</v>
      </c>
      <c r="V104" s="2">
        <v>6</v>
      </c>
      <c r="W104" s="55">
        <v>8</v>
      </c>
      <c r="X104" s="2">
        <v>16914</v>
      </c>
      <c r="Y104" s="2">
        <v>2819</v>
      </c>
      <c r="Z104" s="2">
        <v>20045.599999999999</v>
      </c>
      <c r="AA104" s="2">
        <v>7.1108903870000004</v>
      </c>
      <c r="AB104" s="56">
        <v>7</v>
      </c>
      <c r="AC104" s="56">
        <v>8</v>
      </c>
      <c r="AD104" s="2"/>
      <c r="AE104" s="2"/>
      <c r="AF104" s="2"/>
      <c r="AG104" s="2"/>
      <c r="AH104" s="2"/>
      <c r="AI104" s="55" t="s">
        <v>24</v>
      </c>
      <c r="AJ104" s="2">
        <v>10</v>
      </c>
      <c r="AK104" s="2">
        <v>5</v>
      </c>
      <c r="AL104" s="55">
        <v>7</v>
      </c>
      <c r="AM104" s="2">
        <v>28575</v>
      </c>
      <c r="AN104" s="2">
        <v>5715</v>
      </c>
      <c r="AO104" s="2">
        <v>38987.9</v>
      </c>
      <c r="AP104" s="2">
        <v>6.8220297460000001</v>
      </c>
      <c r="AQ104" s="56">
        <v>6</v>
      </c>
      <c r="AR104" s="56">
        <v>7</v>
      </c>
    </row>
    <row r="105" spans="1:44" x14ac:dyDescent="0.2">
      <c r="A105" s="2"/>
      <c r="B105" s="2"/>
      <c r="C105" s="2"/>
      <c r="D105" s="55" t="s">
        <v>25</v>
      </c>
      <c r="E105" s="2">
        <v>10</v>
      </c>
      <c r="F105" s="2">
        <v>4</v>
      </c>
      <c r="G105" s="55">
        <v>6</v>
      </c>
      <c r="H105" s="2">
        <v>21456</v>
      </c>
      <c r="I105" s="2">
        <v>5364</v>
      </c>
      <c r="J105" s="2">
        <v>28268.799999999999</v>
      </c>
      <c r="K105" s="2">
        <v>5.2700969430000004</v>
      </c>
      <c r="L105" s="56">
        <v>5</v>
      </c>
      <c r="M105" s="56">
        <v>6</v>
      </c>
      <c r="N105" s="2"/>
      <c r="O105" s="2"/>
      <c r="P105" s="2"/>
      <c r="Q105" s="2"/>
      <c r="R105" s="2"/>
      <c r="S105" s="2"/>
      <c r="T105" s="55" t="s">
        <v>25</v>
      </c>
      <c r="U105" s="2">
        <v>9</v>
      </c>
      <c r="V105" s="2">
        <v>5</v>
      </c>
      <c r="W105" s="55">
        <v>7</v>
      </c>
      <c r="X105" s="2">
        <v>15440</v>
      </c>
      <c r="Y105" s="2">
        <v>3088</v>
      </c>
      <c r="Z105" s="2">
        <v>20045.599999999999</v>
      </c>
      <c r="AA105" s="2">
        <v>6.4914507769999998</v>
      </c>
      <c r="AB105" s="56">
        <v>6</v>
      </c>
      <c r="AC105" s="56">
        <v>7</v>
      </c>
      <c r="AD105" s="2"/>
      <c r="AE105" s="2"/>
      <c r="AF105" s="2"/>
      <c r="AG105" s="2"/>
      <c r="AH105" s="2"/>
      <c r="AI105" s="55" t="s">
        <v>25</v>
      </c>
      <c r="AJ105" s="2">
        <v>10</v>
      </c>
      <c r="AK105" s="2">
        <v>4</v>
      </c>
      <c r="AL105" s="55">
        <v>7</v>
      </c>
      <c r="AM105" s="2">
        <v>24524</v>
      </c>
      <c r="AN105" s="2">
        <v>6131</v>
      </c>
      <c r="AO105" s="2">
        <v>38987.9</v>
      </c>
      <c r="AP105" s="2">
        <v>6.3591420650000003</v>
      </c>
      <c r="AQ105" s="56">
        <v>6</v>
      </c>
      <c r="AR105" s="56">
        <v>7</v>
      </c>
    </row>
    <row r="106" spans="1:44" x14ac:dyDescent="0.2">
      <c r="A106" s="2"/>
      <c r="B106" s="2"/>
      <c r="C106" s="2"/>
      <c r="D106" s="55" t="s">
        <v>26</v>
      </c>
      <c r="E106" s="2">
        <v>10</v>
      </c>
      <c r="F106" s="2">
        <v>3</v>
      </c>
      <c r="G106" s="55">
        <v>6</v>
      </c>
      <c r="H106" s="2">
        <v>16647</v>
      </c>
      <c r="I106" s="2">
        <v>5549</v>
      </c>
      <c r="J106" s="2">
        <v>28268.799999999999</v>
      </c>
      <c r="K106" s="2">
        <v>5.0943953869999996</v>
      </c>
      <c r="L106" s="56">
        <v>5</v>
      </c>
      <c r="M106" s="56">
        <v>6</v>
      </c>
      <c r="N106" s="2"/>
      <c r="O106" s="2"/>
      <c r="P106" s="2"/>
      <c r="Q106" s="2"/>
      <c r="R106" s="2"/>
      <c r="S106" s="2"/>
      <c r="T106" s="55" t="s">
        <v>26</v>
      </c>
      <c r="U106" s="2">
        <v>9</v>
      </c>
      <c r="V106" s="2">
        <v>3</v>
      </c>
      <c r="W106" s="55">
        <v>6</v>
      </c>
      <c r="X106" s="2">
        <v>10038</v>
      </c>
      <c r="Y106" s="2">
        <v>3346</v>
      </c>
      <c r="Z106" s="2">
        <v>20045.599999999999</v>
      </c>
      <c r="AA106" s="2">
        <v>5.990914525</v>
      </c>
      <c r="AB106" s="56">
        <v>5</v>
      </c>
      <c r="AC106" s="56">
        <v>6</v>
      </c>
      <c r="AD106" s="2"/>
      <c r="AE106" s="2"/>
      <c r="AF106" s="2"/>
      <c r="AG106" s="2"/>
      <c r="AH106" s="2"/>
      <c r="AI106" s="55" t="s">
        <v>26</v>
      </c>
      <c r="AJ106" s="2">
        <v>10</v>
      </c>
      <c r="AK106" s="2">
        <v>3</v>
      </c>
      <c r="AL106" s="55">
        <v>7</v>
      </c>
      <c r="AM106" s="2">
        <v>17937</v>
      </c>
      <c r="AN106" s="2">
        <v>5979</v>
      </c>
      <c r="AO106" s="2">
        <v>38987.9</v>
      </c>
      <c r="AP106" s="2">
        <v>6.5208061549999998</v>
      </c>
      <c r="AQ106" s="56">
        <v>6</v>
      </c>
      <c r="AR106" s="56">
        <v>7</v>
      </c>
    </row>
    <row r="107" spans="1:44" x14ac:dyDescent="0.2">
      <c r="A107" s="2"/>
      <c r="B107" s="2"/>
      <c r="C107" s="2"/>
      <c r="D107" s="55" t="s">
        <v>27</v>
      </c>
      <c r="E107" s="2">
        <v>10</v>
      </c>
      <c r="F107" s="2">
        <v>2</v>
      </c>
      <c r="G107" s="55">
        <v>6</v>
      </c>
      <c r="H107" s="2">
        <v>11202</v>
      </c>
      <c r="I107" s="2">
        <v>5601</v>
      </c>
      <c r="J107" s="2">
        <v>28268.799999999999</v>
      </c>
      <c r="K107" s="2">
        <v>5.0470987320000003</v>
      </c>
      <c r="L107" s="56">
        <v>5</v>
      </c>
      <c r="M107" s="56">
        <v>6</v>
      </c>
      <c r="N107" s="2"/>
      <c r="O107" s="2"/>
      <c r="P107" s="2"/>
      <c r="Q107" s="2"/>
      <c r="R107" s="2"/>
      <c r="S107" s="2"/>
      <c r="T107" s="55" t="s">
        <v>27</v>
      </c>
      <c r="U107" s="2">
        <v>9</v>
      </c>
      <c r="V107" s="2">
        <v>2</v>
      </c>
      <c r="W107" s="55">
        <v>6</v>
      </c>
      <c r="X107" s="2">
        <v>7228</v>
      </c>
      <c r="Y107" s="2">
        <v>3614</v>
      </c>
      <c r="Z107" s="2">
        <v>20045.599999999999</v>
      </c>
      <c r="AA107" s="2">
        <v>5.5466519090000004</v>
      </c>
      <c r="AB107" s="56">
        <v>5</v>
      </c>
      <c r="AC107" s="56">
        <v>6</v>
      </c>
      <c r="AD107" s="2"/>
      <c r="AE107" s="2"/>
      <c r="AF107" s="2"/>
      <c r="AG107" s="2"/>
      <c r="AH107" s="2"/>
      <c r="AI107" s="55" t="s">
        <v>27</v>
      </c>
      <c r="AJ107" s="2">
        <v>10</v>
      </c>
      <c r="AK107" s="2">
        <v>2</v>
      </c>
      <c r="AL107" s="55">
        <v>7</v>
      </c>
      <c r="AM107" s="2">
        <v>11910</v>
      </c>
      <c r="AN107" s="2">
        <v>5955</v>
      </c>
      <c r="AO107" s="2">
        <v>38987.9</v>
      </c>
      <c r="AP107" s="2">
        <v>6.5470864820000001</v>
      </c>
      <c r="AQ107" s="56">
        <v>6</v>
      </c>
      <c r="AR107" s="56">
        <v>7</v>
      </c>
    </row>
    <row r="108" spans="1:44" x14ac:dyDescent="0.2">
      <c r="A108" s="2"/>
      <c r="B108" s="2"/>
      <c r="C108" s="2"/>
      <c r="D108" s="55" t="s">
        <v>28</v>
      </c>
      <c r="E108" s="2">
        <v>10</v>
      </c>
      <c r="F108" s="2">
        <v>1</v>
      </c>
      <c r="G108" s="55">
        <v>6</v>
      </c>
      <c r="H108" s="2">
        <v>5434</v>
      </c>
      <c r="I108" s="2">
        <v>5434</v>
      </c>
      <c r="J108" s="2">
        <v>28268.799999999999</v>
      </c>
      <c r="K108" s="2">
        <v>5.2022083180000003</v>
      </c>
      <c r="L108" s="56">
        <v>5</v>
      </c>
      <c r="M108" s="56">
        <v>6</v>
      </c>
      <c r="N108" s="2"/>
      <c r="O108" s="2"/>
      <c r="P108" s="2"/>
      <c r="Q108" s="2"/>
      <c r="R108" s="2"/>
      <c r="S108" s="2"/>
      <c r="T108" s="55" t="s">
        <v>28</v>
      </c>
      <c r="U108" s="2">
        <v>9</v>
      </c>
      <c r="V108" s="2">
        <v>1</v>
      </c>
      <c r="W108" s="55">
        <v>6</v>
      </c>
      <c r="X108" s="2">
        <v>3840</v>
      </c>
      <c r="Y108" s="2">
        <v>3840</v>
      </c>
      <c r="Z108" s="2">
        <v>20045.599999999999</v>
      </c>
      <c r="AA108" s="2">
        <v>5.2202083330000004</v>
      </c>
      <c r="AB108" s="56">
        <v>5</v>
      </c>
      <c r="AC108" s="56">
        <v>6</v>
      </c>
      <c r="AD108" s="2"/>
      <c r="AE108" s="2"/>
      <c r="AF108" s="2"/>
      <c r="AG108" s="2"/>
      <c r="AH108" s="2"/>
      <c r="AI108" s="55" t="s">
        <v>28</v>
      </c>
      <c r="AJ108" s="2">
        <v>10</v>
      </c>
      <c r="AK108" s="2">
        <v>1</v>
      </c>
      <c r="AL108" s="55">
        <v>7</v>
      </c>
      <c r="AM108" s="2">
        <v>5814</v>
      </c>
      <c r="AN108" s="2">
        <v>5814</v>
      </c>
      <c r="AO108" s="2">
        <v>38987.9</v>
      </c>
      <c r="AP108" s="2">
        <v>6.7058651530000004</v>
      </c>
      <c r="AQ108" s="56">
        <v>6</v>
      </c>
      <c r="AR108" s="56">
        <v>7</v>
      </c>
    </row>
    <row r="109" spans="1:44" x14ac:dyDescent="0.2">
      <c r="A109" s="2"/>
      <c r="B109" s="2"/>
      <c r="C109" s="2"/>
      <c r="D109" s="55" t="s">
        <v>73</v>
      </c>
      <c r="E109" s="2"/>
      <c r="F109" s="2"/>
      <c r="G109" s="55"/>
      <c r="H109" s="2"/>
      <c r="I109" s="2"/>
      <c r="J109" s="2"/>
      <c r="K109" s="2"/>
      <c r="L109" s="56"/>
      <c r="M109" s="56"/>
      <c r="N109" s="2"/>
      <c r="O109" s="2"/>
      <c r="P109" s="2"/>
      <c r="Q109" s="2"/>
      <c r="R109" s="2"/>
      <c r="S109" s="2"/>
      <c r="T109" s="55" t="s">
        <v>73</v>
      </c>
      <c r="U109" s="2"/>
      <c r="V109" s="2"/>
      <c r="W109" s="55"/>
      <c r="X109" s="2"/>
      <c r="Y109" s="2"/>
      <c r="Z109" s="2"/>
      <c r="AA109" s="2"/>
      <c r="AB109" s="56"/>
      <c r="AC109" s="56"/>
      <c r="AD109" s="2"/>
      <c r="AE109" s="2"/>
      <c r="AF109" s="2"/>
      <c r="AG109" s="2"/>
      <c r="AH109" s="2"/>
      <c r="AI109" s="55" t="s">
        <v>73</v>
      </c>
      <c r="AJ109" s="2"/>
      <c r="AK109" s="2"/>
      <c r="AL109" s="55"/>
      <c r="AM109" s="2"/>
      <c r="AN109" s="2"/>
      <c r="AO109" s="2"/>
      <c r="AP109" s="2"/>
      <c r="AQ109" s="56"/>
      <c r="AR109" s="56"/>
    </row>
    <row r="110" spans="1:44" x14ac:dyDescent="0.2">
      <c r="A110" s="2"/>
      <c r="B110" s="2"/>
      <c r="C110" s="2"/>
      <c r="D110" s="55" t="s">
        <v>74</v>
      </c>
      <c r="E110" s="2"/>
      <c r="F110" s="2"/>
      <c r="G110" s="55"/>
      <c r="H110" s="2"/>
      <c r="I110" s="2"/>
      <c r="J110" s="2"/>
      <c r="K110" s="2"/>
      <c r="L110" s="56"/>
      <c r="M110" s="56"/>
      <c r="N110" s="2"/>
      <c r="O110" s="2"/>
      <c r="P110" s="2"/>
      <c r="Q110" s="2"/>
      <c r="R110" s="2"/>
      <c r="S110" s="2"/>
      <c r="T110" s="55" t="s">
        <v>74</v>
      </c>
      <c r="U110" s="2"/>
      <c r="V110" s="2"/>
      <c r="W110" s="55"/>
      <c r="X110" s="2"/>
      <c r="Y110" s="2"/>
      <c r="Z110" s="2"/>
      <c r="AA110" s="2"/>
      <c r="AB110" s="56"/>
      <c r="AC110" s="56"/>
      <c r="AD110" s="2"/>
      <c r="AE110" s="2"/>
      <c r="AF110" s="2"/>
      <c r="AG110" s="2"/>
      <c r="AH110" s="2"/>
      <c r="AI110" s="55" t="s">
        <v>74</v>
      </c>
      <c r="AJ110" s="2"/>
      <c r="AK110" s="2"/>
      <c r="AL110" s="55"/>
      <c r="AM110" s="2"/>
      <c r="AN110" s="2"/>
      <c r="AO110" s="2"/>
      <c r="AP110" s="2"/>
      <c r="AQ110" s="56"/>
      <c r="AR110" s="56"/>
    </row>
    <row r="111" spans="1:44" x14ac:dyDescent="0.2">
      <c r="A111" s="2"/>
      <c r="B111" s="2"/>
      <c r="C111" s="2"/>
      <c r="D111" s="55" t="s">
        <v>75</v>
      </c>
      <c r="E111" s="2"/>
      <c r="F111" s="2" t="s">
        <v>30</v>
      </c>
      <c r="G111" s="2"/>
      <c r="H111" s="2">
        <v>282688</v>
      </c>
      <c r="I111" s="2">
        <v>46322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5" t="s">
        <v>75</v>
      </c>
      <c r="U111" s="2"/>
      <c r="V111" s="2" t="s">
        <v>30</v>
      </c>
      <c r="W111" s="2"/>
      <c r="X111" s="2">
        <v>200456</v>
      </c>
      <c r="Y111" s="2">
        <v>24646</v>
      </c>
      <c r="Z111" s="2"/>
      <c r="AA111" s="2"/>
      <c r="AB111" s="2"/>
      <c r="AC111" s="2"/>
      <c r="AD111" s="2"/>
      <c r="AE111" s="2"/>
      <c r="AF111" s="2"/>
      <c r="AG111" s="2"/>
      <c r="AH111" s="2"/>
      <c r="AI111" s="55" t="s">
        <v>75</v>
      </c>
      <c r="AJ111" s="2"/>
      <c r="AK111" s="2" t="s">
        <v>30</v>
      </c>
      <c r="AL111" s="2"/>
      <c r="AM111" s="2">
        <v>389879</v>
      </c>
      <c r="AN111" s="2">
        <v>50153</v>
      </c>
      <c r="AO111" s="2"/>
      <c r="AP111" s="2"/>
      <c r="AQ111" s="2"/>
      <c r="AR111" s="2"/>
    </row>
    <row r="112" spans="1:44" x14ac:dyDescent="0.2">
      <c r="A112" s="2"/>
      <c r="B112" s="2"/>
      <c r="C112" s="2"/>
      <c r="D112" s="55" t="s">
        <v>76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5" t="s">
        <v>76</v>
      </c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55" t="s">
        <v>76</v>
      </c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x14ac:dyDescent="0.2">
      <c r="A113" s="2"/>
      <c r="B113" s="2"/>
      <c r="C113" s="2"/>
      <c r="D113" s="55" t="s">
        <v>77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5" t="s">
        <v>77</v>
      </c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55" t="s">
        <v>77</v>
      </c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x14ac:dyDescent="0.2">
      <c r="A114" s="2"/>
      <c r="B114" s="2"/>
      <c r="C114" s="2"/>
      <c r="D114" s="55" t="s">
        <v>78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5" t="s">
        <v>78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55" t="s">
        <v>78</v>
      </c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x14ac:dyDescent="0.2">
      <c r="A115" s="2"/>
      <c r="B115" s="2"/>
      <c r="C115" s="2"/>
      <c r="D115" s="55" t="s">
        <v>79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5" t="s">
        <v>79</v>
      </c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55" t="s">
        <v>79</v>
      </c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x14ac:dyDescent="0.2">
      <c r="A116" s="2"/>
      <c r="B116" s="2"/>
      <c r="C116" s="2"/>
      <c r="D116" s="55" t="s">
        <v>80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5" t="s">
        <v>80</v>
      </c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55" t="s">
        <v>80</v>
      </c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x14ac:dyDescent="0.2">
      <c r="A117" s="2"/>
      <c r="B117" s="2"/>
      <c r="C117" s="2"/>
      <c r="D117" s="55" t="s">
        <v>81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5" t="s">
        <v>81</v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55" t="s">
        <v>81</v>
      </c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x14ac:dyDescent="0.2">
      <c r="A118" s="2"/>
      <c r="B118" s="2"/>
      <c r="C118" s="2"/>
      <c r="D118" s="55" t="s">
        <v>82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5" t="s">
        <v>82</v>
      </c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55" t="s">
        <v>82</v>
      </c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x14ac:dyDescent="0.2">
      <c r="A119" s="2"/>
      <c r="B119" s="2"/>
      <c r="C119" s="2"/>
      <c r="D119" s="55" t="s">
        <v>83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5" t="s">
        <v>83</v>
      </c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55" t="s">
        <v>83</v>
      </c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 x14ac:dyDescent="0.2">
      <c r="A120" s="2"/>
      <c r="B120" s="2"/>
      <c r="C120" s="2"/>
      <c r="D120" s="55" t="s">
        <v>84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5" t="s">
        <v>84</v>
      </c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55" t="s">
        <v>84</v>
      </c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1:44" x14ac:dyDescent="0.2">
      <c r="A121" s="2"/>
      <c r="B121" s="2"/>
      <c r="C121" s="2"/>
      <c r="D121" s="55" t="s">
        <v>85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5" t="s">
        <v>85</v>
      </c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55" t="s">
        <v>85</v>
      </c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x14ac:dyDescent="0.2">
      <c r="A122" s="2"/>
      <c r="B122" s="2"/>
      <c r="C122" s="2"/>
      <c r="D122" s="55" t="s">
        <v>86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5" t="s">
        <v>86</v>
      </c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55" t="s">
        <v>86</v>
      </c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x14ac:dyDescent="0.2">
      <c r="A123" s="2"/>
      <c r="B123" s="2"/>
      <c r="C123" s="2"/>
      <c r="D123" s="55" t="s">
        <v>87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5" t="s">
        <v>87</v>
      </c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55" t="s">
        <v>87</v>
      </c>
      <c r="AJ123" s="2"/>
      <c r="AK123" s="2"/>
      <c r="AL123" s="2"/>
      <c r="AM123" s="2"/>
      <c r="AN123" s="2"/>
      <c r="AO123" s="2"/>
      <c r="AP123" s="2"/>
      <c r="AQ123" s="2"/>
      <c r="AR123" s="2"/>
    </row>
    <row r="127" spans="1:44" x14ac:dyDescent="0.2">
      <c r="A127" s="2" t="s">
        <v>44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x14ac:dyDescent="0.2">
      <c r="A128" s="2" t="s">
        <v>15</v>
      </c>
      <c r="B128" s="54">
        <v>1000000</v>
      </c>
      <c r="C128" s="2"/>
      <c r="D128" s="2" t="s">
        <v>16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 t="s">
        <v>15</v>
      </c>
      <c r="R128" s="54">
        <v>1000000</v>
      </c>
      <c r="S128" s="2"/>
      <c r="T128" s="2" t="s">
        <v>16</v>
      </c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 t="s">
        <v>15</v>
      </c>
      <c r="AG128" s="54">
        <v>1000000</v>
      </c>
      <c r="AH128" s="2"/>
      <c r="AI128" s="2" t="s">
        <v>16</v>
      </c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x14ac:dyDescent="0.2">
      <c r="A129" s="2"/>
      <c r="B129" s="2"/>
      <c r="C129" s="2"/>
      <c r="D129" s="2"/>
      <c r="E129" s="2" t="s">
        <v>13</v>
      </c>
      <c r="F129" s="2" t="s">
        <v>14</v>
      </c>
      <c r="G129" s="2" t="s">
        <v>31</v>
      </c>
      <c r="H129" s="2" t="s">
        <v>29</v>
      </c>
      <c r="I129" s="2" t="s">
        <v>17</v>
      </c>
      <c r="J129" s="2" t="s">
        <v>32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 t="s">
        <v>13</v>
      </c>
      <c r="V129" s="2" t="s">
        <v>14</v>
      </c>
      <c r="W129" s="2" t="s">
        <v>31</v>
      </c>
      <c r="X129" s="2" t="s">
        <v>29</v>
      </c>
      <c r="Y129" s="2" t="s">
        <v>17</v>
      </c>
      <c r="Z129" s="2" t="s">
        <v>32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 t="s">
        <v>13</v>
      </c>
      <c r="AK129" s="2" t="s">
        <v>14</v>
      </c>
      <c r="AL129" s="2" t="s">
        <v>31</v>
      </c>
      <c r="AM129" s="2" t="s">
        <v>29</v>
      </c>
      <c r="AN129" s="2" t="s">
        <v>17</v>
      </c>
      <c r="AO129" s="2" t="s">
        <v>32</v>
      </c>
      <c r="AP129" s="2"/>
      <c r="AQ129" s="2"/>
      <c r="AR129" s="2"/>
    </row>
    <row r="130" spans="1:44" x14ac:dyDescent="0.2">
      <c r="A130" s="2"/>
      <c r="B130" s="2"/>
      <c r="C130" s="2"/>
      <c r="D130" s="55" t="s">
        <v>19</v>
      </c>
      <c r="E130" s="2">
        <v>9</v>
      </c>
      <c r="F130" s="55">
        <v>17</v>
      </c>
      <c r="G130" s="55">
        <v>13</v>
      </c>
      <c r="H130" s="2">
        <v>37298</v>
      </c>
      <c r="I130" s="55">
        <v>2194</v>
      </c>
      <c r="J130" s="2">
        <v>28268.799999999999</v>
      </c>
      <c r="K130" s="2">
        <v>12.88459435</v>
      </c>
      <c r="L130" s="56">
        <v>12</v>
      </c>
      <c r="M130" s="56">
        <v>13</v>
      </c>
      <c r="N130" s="2"/>
      <c r="O130" s="2"/>
      <c r="P130" s="2"/>
      <c r="Q130" s="2"/>
      <c r="R130" s="2"/>
      <c r="S130" s="2"/>
      <c r="T130" s="55" t="s">
        <v>19</v>
      </c>
      <c r="U130" s="2">
        <v>7</v>
      </c>
      <c r="V130" s="55">
        <v>46</v>
      </c>
      <c r="W130" s="55">
        <v>30</v>
      </c>
      <c r="X130" s="2">
        <v>31096</v>
      </c>
      <c r="Y130" s="55">
        <v>676</v>
      </c>
      <c r="Z130" s="2">
        <v>20045.599999999999</v>
      </c>
      <c r="AA130" s="2">
        <v>29.653254440000001</v>
      </c>
      <c r="AB130" s="56">
        <v>29</v>
      </c>
      <c r="AC130" s="56">
        <v>30</v>
      </c>
      <c r="AD130" s="2"/>
      <c r="AE130" s="2"/>
      <c r="AF130" s="2"/>
      <c r="AG130" s="2"/>
      <c r="AH130" s="2"/>
      <c r="AI130" s="55" t="s">
        <v>19</v>
      </c>
      <c r="AJ130" s="2">
        <v>9</v>
      </c>
      <c r="AK130" s="55">
        <v>38</v>
      </c>
      <c r="AL130" s="55">
        <v>17</v>
      </c>
      <c r="AM130" s="2">
        <v>90820</v>
      </c>
      <c r="AN130" s="55">
        <v>2390</v>
      </c>
      <c r="AO130" s="2">
        <v>38987.9</v>
      </c>
      <c r="AP130" s="2">
        <v>16.31292887</v>
      </c>
      <c r="AQ130" s="56">
        <v>16</v>
      </c>
      <c r="AR130" s="56">
        <v>17</v>
      </c>
    </row>
    <row r="131" spans="1:44" x14ac:dyDescent="0.2">
      <c r="A131" s="2"/>
      <c r="B131" s="2"/>
      <c r="C131" s="2"/>
      <c r="D131" s="55" t="s">
        <v>20</v>
      </c>
      <c r="E131" s="2">
        <v>9</v>
      </c>
      <c r="F131" s="55">
        <v>15</v>
      </c>
      <c r="G131" s="55">
        <v>10</v>
      </c>
      <c r="H131" s="2">
        <v>45180</v>
      </c>
      <c r="I131" s="55">
        <v>3012</v>
      </c>
      <c r="J131" s="2">
        <v>28268.799999999999</v>
      </c>
      <c r="K131" s="2">
        <v>9.3853917659999997</v>
      </c>
      <c r="L131" s="56">
        <v>9</v>
      </c>
      <c r="M131" s="56">
        <v>10</v>
      </c>
      <c r="N131" s="2"/>
      <c r="O131" s="2"/>
      <c r="P131" s="2"/>
      <c r="Q131" s="2"/>
      <c r="R131" s="2"/>
      <c r="S131" s="2"/>
      <c r="T131" s="55" t="s">
        <v>20</v>
      </c>
      <c r="U131" s="2">
        <v>8</v>
      </c>
      <c r="V131" s="55">
        <v>36</v>
      </c>
      <c r="W131" s="55">
        <v>19</v>
      </c>
      <c r="X131" s="2">
        <v>39276</v>
      </c>
      <c r="Y131" s="55">
        <v>1091</v>
      </c>
      <c r="Z131" s="2">
        <v>20045.599999999999</v>
      </c>
      <c r="AA131" s="2">
        <v>18.373602200000001</v>
      </c>
      <c r="AB131" s="56">
        <v>18</v>
      </c>
      <c r="AC131" s="56">
        <v>19</v>
      </c>
      <c r="AD131" s="2"/>
      <c r="AE131" s="2"/>
      <c r="AF131" s="2"/>
      <c r="AG131" s="2"/>
      <c r="AH131" s="2"/>
      <c r="AI131" s="55" t="s">
        <v>20</v>
      </c>
      <c r="AJ131" s="2">
        <v>9</v>
      </c>
      <c r="AK131" s="55">
        <v>21</v>
      </c>
      <c r="AL131" s="55">
        <v>12</v>
      </c>
      <c r="AM131" s="2">
        <v>71064</v>
      </c>
      <c r="AN131" s="55">
        <v>3384</v>
      </c>
      <c r="AO131" s="2">
        <v>38987.9</v>
      </c>
      <c r="AP131" s="2">
        <v>11.52124704</v>
      </c>
      <c r="AQ131" s="56">
        <v>11</v>
      </c>
      <c r="AR131" s="56">
        <v>12</v>
      </c>
    </row>
    <row r="132" spans="1:44" x14ac:dyDescent="0.2">
      <c r="A132" s="2"/>
      <c r="B132" s="2"/>
      <c r="C132" s="2"/>
      <c r="D132" s="55" t="s">
        <v>21</v>
      </c>
      <c r="E132" s="2">
        <v>9</v>
      </c>
      <c r="F132" s="55">
        <v>10</v>
      </c>
      <c r="G132" s="55">
        <v>8</v>
      </c>
      <c r="H132" s="2">
        <v>39960</v>
      </c>
      <c r="I132" s="55">
        <v>3996</v>
      </c>
      <c r="J132" s="2">
        <v>28268.799999999999</v>
      </c>
      <c r="K132" s="2">
        <v>7.0742742740000004</v>
      </c>
      <c r="L132" s="56">
        <v>7</v>
      </c>
      <c r="M132" s="56">
        <v>8</v>
      </c>
      <c r="N132" s="2"/>
      <c r="O132" s="2"/>
      <c r="P132" s="2"/>
      <c r="Q132" s="2"/>
      <c r="R132" s="2"/>
      <c r="S132" s="2"/>
      <c r="T132" s="55" t="s">
        <v>21</v>
      </c>
      <c r="U132" s="2">
        <v>8</v>
      </c>
      <c r="V132" s="55">
        <v>23</v>
      </c>
      <c r="W132" s="55">
        <v>13</v>
      </c>
      <c r="X132" s="2">
        <v>35765</v>
      </c>
      <c r="Y132" s="55">
        <v>1555</v>
      </c>
      <c r="Z132" s="2">
        <v>20045.599999999999</v>
      </c>
      <c r="AA132" s="2">
        <v>12.891061090000001</v>
      </c>
      <c r="AB132" s="56">
        <v>12</v>
      </c>
      <c r="AC132" s="56">
        <v>13</v>
      </c>
      <c r="AD132" s="2"/>
      <c r="AE132" s="2"/>
      <c r="AF132" s="2"/>
      <c r="AG132" s="2"/>
      <c r="AH132" s="2"/>
      <c r="AI132" s="55" t="s">
        <v>21</v>
      </c>
      <c r="AJ132" s="2">
        <v>10</v>
      </c>
      <c r="AK132" s="55">
        <v>13</v>
      </c>
      <c r="AL132" s="55">
        <v>10</v>
      </c>
      <c r="AM132" s="2">
        <v>55614</v>
      </c>
      <c r="AN132" s="55">
        <v>4278</v>
      </c>
      <c r="AO132" s="2">
        <v>38987.9</v>
      </c>
      <c r="AP132" s="2">
        <v>9.1135811130000004</v>
      </c>
      <c r="AQ132" s="56">
        <v>9</v>
      </c>
      <c r="AR132" s="56">
        <v>10</v>
      </c>
    </row>
    <row r="133" spans="1:44" x14ac:dyDescent="0.2">
      <c r="A133" s="2"/>
      <c r="B133" s="2"/>
      <c r="C133" s="2"/>
      <c r="D133" s="55" t="s">
        <v>22</v>
      </c>
      <c r="E133" s="2">
        <v>10</v>
      </c>
      <c r="F133" s="2">
        <v>8</v>
      </c>
      <c r="G133" s="55">
        <v>7</v>
      </c>
      <c r="H133" s="2">
        <v>37472</v>
      </c>
      <c r="I133" s="2">
        <v>4684</v>
      </c>
      <c r="J133" s="2">
        <v>28268.799999999999</v>
      </c>
      <c r="K133" s="2">
        <v>6.0351836040000002</v>
      </c>
      <c r="L133" s="56">
        <v>6</v>
      </c>
      <c r="M133" s="56">
        <v>7</v>
      </c>
      <c r="N133" s="2"/>
      <c r="O133" s="2"/>
      <c r="P133" s="2"/>
      <c r="Q133" s="2"/>
      <c r="R133" s="2"/>
      <c r="S133" s="2"/>
      <c r="T133" s="55" t="s">
        <v>22</v>
      </c>
      <c r="U133" s="2">
        <v>9</v>
      </c>
      <c r="V133" s="2">
        <v>11</v>
      </c>
      <c r="W133" s="55">
        <v>10</v>
      </c>
      <c r="X133" s="2">
        <v>23485</v>
      </c>
      <c r="Y133" s="2">
        <v>2135</v>
      </c>
      <c r="Z133" s="2">
        <v>20045.599999999999</v>
      </c>
      <c r="AA133" s="2">
        <v>9.3890398130000001</v>
      </c>
      <c r="AB133" s="56">
        <v>9</v>
      </c>
      <c r="AC133" s="56">
        <v>10</v>
      </c>
      <c r="AD133" s="2"/>
      <c r="AE133" s="2"/>
      <c r="AF133" s="2"/>
      <c r="AG133" s="2"/>
      <c r="AH133" s="2"/>
      <c r="AI133" s="55" t="s">
        <v>22</v>
      </c>
      <c r="AJ133" s="2">
        <v>10</v>
      </c>
      <c r="AK133" s="2">
        <v>9</v>
      </c>
      <c r="AL133" s="55">
        <v>8</v>
      </c>
      <c r="AM133" s="2">
        <v>45324</v>
      </c>
      <c r="AN133" s="2">
        <v>5036</v>
      </c>
      <c r="AO133" s="2">
        <v>38987.9</v>
      </c>
      <c r="AP133" s="2">
        <v>7.7418387610000003</v>
      </c>
      <c r="AQ133" s="56">
        <v>7</v>
      </c>
      <c r="AR133" s="56">
        <v>8</v>
      </c>
    </row>
    <row r="134" spans="1:44" x14ac:dyDescent="0.2">
      <c r="A134" s="2"/>
      <c r="B134" s="2"/>
      <c r="C134" s="2"/>
      <c r="D134" s="55" t="s">
        <v>23</v>
      </c>
      <c r="E134" s="2">
        <v>10</v>
      </c>
      <c r="F134" s="2">
        <v>7</v>
      </c>
      <c r="G134" s="55">
        <v>6</v>
      </c>
      <c r="H134" s="2">
        <v>35777</v>
      </c>
      <c r="I134" s="2">
        <v>5111</v>
      </c>
      <c r="J134" s="2">
        <v>28268.799999999999</v>
      </c>
      <c r="K134" s="2">
        <v>5.5309724119999997</v>
      </c>
      <c r="L134" s="56">
        <v>5</v>
      </c>
      <c r="M134" s="56">
        <v>6</v>
      </c>
      <c r="N134" s="2"/>
      <c r="O134" s="2"/>
      <c r="P134" s="2"/>
      <c r="Q134" s="2"/>
      <c r="R134" s="2"/>
      <c r="S134" s="2"/>
      <c r="T134" s="55" t="s">
        <v>23</v>
      </c>
      <c r="U134" s="2">
        <v>9</v>
      </c>
      <c r="V134" s="2">
        <v>7</v>
      </c>
      <c r="W134" s="55">
        <v>9</v>
      </c>
      <c r="X134" s="2">
        <v>17374</v>
      </c>
      <c r="Y134" s="2">
        <v>2482</v>
      </c>
      <c r="Z134" s="2">
        <v>20045.599999999999</v>
      </c>
      <c r="AA134" s="2">
        <v>8.0763900080000006</v>
      </c>
      <c r="AB134" s="56">
        <v>8</v>
      </c>
      <c r="AC134" s="56">
        <v>9</v>
      </c>
      <c r="AD134" s="2"/>
      <c r="AE134" s="2"/>
      <c r="AF134" s="2"/>
      <c r="AG134" s="2"/>
      <c r="AH134" s="2"/>
      <c r="AI134" s="55" t="s">
        <v>23</v>
      </c>
      <c r="AJ134" s="2">
        <v>10</v>
      </c>
      <c r="AK134" s="2">
        <v>7</v>
      </c>
      <c r="AL134" s="55">
        <v>8</v>
      </c>
      <c r="AM134" s="2">
        <v>38297</v>
      </c>
      <c r="AN134" s="2">
        <v>5471</v>
      </c>
      <c r="AO134" s="2">
        <v>38987.9</v>
      </c>
      <c r="AP134" s="2">
        <v>7.1262840430000001</v>
      </c>
      <c r="AQ134" s="56">
        <v>7</v>
      </c>
      <c r="AR134" s="56">
        <v>8</v>
      </c>
    </row>
    <row r="135" spans="1:44" x14ac:dyDescent="0.2">
      <c r="A135" s="2"/>
      <c r="B135" s="2"/>
      <c r="C135" s="2"/>
      <c r="D135" s="55" t="s">
        <v>24</v>
      </c>
      <c r="E135" s="2">
        <v>10</v>
      </c>
      <c r="F135" s="2">
        <v>6</v>
      </c>
      <c r="G135" s="55">
        <v>6</v>
      </c>
      <c r="H135" s="2">
        <v>32262</v>
      </c>
      <c r="I135" s="2">
        <v>5377</v>
      </c>
      <c r="J135" s="2">
        <v>28268.799999999999</v>
      </c>
      <c r="K135" s="2">
        <v>5.257355403</v>
      </c>
      <c r="L135" s="56">
        <v>5</v>
      </c>
      <c r="M135" s="56">
        <v>6</v>
      </c>
      <c r="N135" s="2"/>
      <c r="O135" s="2"/>
      <c r="P135" s="2"/>
      <c r="Q135" s="2"/>
      <c r="R135" s="2"/>
      <c r="S135" s="2"/>
      <c r="T135" s="55" t="s">
        <v>24</v>
      </c>
      <c r="U135" s="2">
        <v>9</v>
      </c>
      <c r="V135" s="2">
        <v>6</v>
      </c>
      <c r="W135" s="55">
        <v>8</v>
      </c>
      <c r="X135" s="2">
        <v>16914</v>
      </c>
      <c r="Y135" s="2">
        <v>2819</v>
      </c>
      <c r="Z135" s="2">
        <v>20045.599999999999</v>
      </c>
      <c r="AA135" s="2">
        <v>7.1108903870000004</v>
      </c>
      <c r="AB135" s="56">
        <v>7</v>
      </c>
      <c r="AC135" s="56">
        <v>8</v>
      </c>
      <c r="AD135" s="2"/>
      <c r="AE135" s="2"/>
      <c r="AF135" s="2"/>
      <c r="AG135" s="2"/>
      <c r="AH135" s="2"/>
      <c r="AI135" s="55" t="s">
        <v>24</v>
      </c>
      <c r="AJ135" s="2">
        <v>10</v>
      </c>
      <c r="AK135" s="2">
        <v>5</v>
      </c>
      <c r="AL135" s="55">
        <v>7</v>
      </c>
      <c r="AM135" s="2">
        <v>28575</v>
      </c>
      <c r="AN135" s="2">
        <v>5715</v>
      </c>
      <c r="AO135" s="2">
        <v>38987.9</v>
      </c>
      <c r="AP135" s="2">
        <v>6.8220297460000001</v>
      </c>
      <c r="AQ135" s="56">
        <v>6</v>
      </c>
      <c r="AR135" s="56">
        <v>7</v>
      </c>
    </row>
    <row r="136" spans="1:44" x14ac:dyDescent="0.2">
      <c r="A136" s="2"/>
      <c r="B136" s="2"/>
      <c r="C136" s="2"/>
      <c r="D136" s="55" t="s">
        <v>25</v>
      </c>
      <c r="E136" s="2">
        <v>10</v>
      </c>
      <c r="F136" s="2">
        <v>4</v>
      </c>
      <c r="G136" s="55">
        <v>6</v>
      </c>
      <c r="H136" s="2">
        <v>21456</v>
      </c>
      <c r="I136" s="2">
        <v>5364</v>
      </c>
      <c r="J136" s="2">
        <v>28268.799999999999</v>
      </c>
      <c r="K136" s="2">
        <v>5.2700969430000004</v>
      </c>
      <c r="L136" s="56">
        <v>5</v>
      </c>
      <c r="M136" s="56">
        <v>6</v>
      </c>
      <c r="N136" s="2"/>
      <c r="O136" s="2"/>
      <c r="P136" s="2"/>
      <c r="Q136" s="2"/>
      <c r="R136" s="2"/>
      <c r="S136" s="2"/>
      <c r="T136" s="55" t="s">
        <v>25</v>
      </c>
      <c r="U136" s="2">
        <v>9</v>
      </c>
      <c r="V136" s="2">
        <v>5</v>
      </c>
      <c r="W136" s="55">
        <v>7</v>
      </c>
      <c r="X136" s="2">
        <v>15440</v>
      </c>
      <c r="Y136" s="2">
        <v>3088</v>
      </c>
      <c r="Z136" s="2">
        <v>20045.599999999999</v>
      </c>
      <c r="AA136" s="2">
        <v>6.4914507769999998</v>
      </c>
      <c r="AB136" s="56">
        <v>6</v>
      </c>
      <c r="AC136" s="56">
        <v>7</v>
      </c>
      <c r="AD136" s="2"/>
      <c r="AE136" s="2"/>
      <c r="AF136" s="2"/>
      <c r="AG136" s="2"/>
      <c r="AH136" s="2"/>
      <c r="AI136" s="55" t="s">
        <v>25</v>
      </c>
      <c r="AJ136" s="2">
        <v>10</v>
      </c>
      <c r="AK136" s="2">
        <v>4</v>
      </c>
      <c r="AL136" s="55">
        <v>7</v>
      </c>
      <c r="AM136" s="2">
        <v>24524</v>
      </c>
      <c r="AN136" s="2">
        <v>6131</v>
      </c>
      <c r="AO136" s="2">
        <v>38987.9</v>
      </c>
      <c r="AP136" s="2">
        <v>6.3591420650000003</v>
      </c>
      <c r="AQ136" s="56">
        <v>6</v>
      </c>
      <c r="AR136" s="56">
        <v>7</v>
      </c>
    </row>
    <row r="137" spans="1:44" x14ac:dyDescent="0.2">
      <c r="A137" s="2"/>
      <c r="B137" s="2"/>
      <c r="C137" s="2"/>
      <c r="D137" s="55" t="s">
        <v>26</v>
      </c>
      <c r="E137" s="2">
        <v>10</v>
      </c>
      <c r="F137" s="2">
        <v>3</v>
      </c>
      <c r="G137" s="55">
        <v>6</v>
      </c>
      <c r="H137" s="2">
        <v>16647</v>
      </c>
      <c r="I137" s="2">
        <v>5549</v>
      </c>
      <c r="J137" s="2">
        <v>28268.799999999999</v>
      </c>
      <c r="K137" s="2">
        <v>5.0943953869999996</v>
      </c>
      <c r="L137" s="56">
        <v>5</v>
      </c>
      <c r="M137" s="56">
        <v>6</v>
      </c>
      <c r="N137" s="2"/>
      <c r="O137" s="2"/>
      <c r="P137" s="2"/>
      <c r="Q137" s="2"/>
      <c r="R137" s="2"/>
      <c r="S137" s="2"/>
      <c r="T137" s="55" t="s">
        <v>26</v>
      </c>
      <c r="U137" s="2">
        <v>9</v>
      </c>
      <c r="V137" s="2">
        <v>3</v>
      </c>
      <c r="W137" s="55">
        <v>6</v>
      </c>
      <c r="X137" s="2">
        <v>10038</v>
      </c>
      <c r="Y137" s="2">
        <v>3346</v>
      </c>
      <c r="Z137" s="2">
        <v>20045.599999999999</v>
      </c>
      <c r="AA137" s="2">
        <v>5.990914525</v>
      </c>
      <c r="AB137" s="56">
        <v>5</v>
      </c>
      <c r="AC137" s="56">
        <v>6</v>
      </c>
      <c r="AD137" s="2"/>
      <c r="AE137" s="2"/>
      <c r="AF137" s="2"/>
      <c r="AG137" s="2"/>
      <c r="AH137" s="2"/>
      <c r="AI137" s="55" t="s">
        <v>26</v>
      </c>
      <c r="AJ137" s="2">
        <v>10</v>
      </c>
      <c r="AK137" s="2">
        <v>3</v>
      </c>
      <c r="AL137" s="55">
        <v>7</v>
      </c>
      <c r="AM137" s="2">
        <v>17937</v>
      </c>
      <c r="AN137" s="2">
        <v>5979</v>
      </c>
      <c r="AO137" s="2">
        <v>38987.9</v>
      </c>
      <c r="AP137" s="2">
        <v>6.5208061549999998</v>
      </c>
      <c r="AQ137" s="56">
        <v>6</v>
      </c>
      <c r="AR137" s="56">
        <v>7</v>
      </c>
    </row>
    <row r="138" spans="1:44" x14ac:dyDescent="0.2">
      <c r="A138" s="2"/>
      <c r="B138" s="2"/>
      <c r="C138" s="2"/>
      <c r="D138" s="55" t="s">
        <v>27</v>
      </c>
      <c r="E138" s="2">
        <v>10</v>
      </c>
      <c r="F138" s="2">
        <v>2</v>
      </c>
      <c r="G138" s="55">
        <v>6</v>
      </c>
      <c r="H138" s="2">
        <v>11202</v>
      </c>
      <c r="I138" s="2">
        <v>5601</v>
      </c>
      <c r="J138" s="2">
        <v>28268.799999999999</v>
      </c>
      <c r="K138" s="2">
        <v>5.0470987320000003</v>
      </c>
      <c r="L138" s="56">
        <v>5</v>
      </c>
      <c r="M138" s="56">
        <v>6</v>
      </c>
      <c r="N138" s="2"/>
      <c r="O138" s="2"/>
      <c r="P138" s="2"/>
      <c r="Q138" s="2"/>
      <c r="R138" s="2"/>
      <c r="S138" s="2"/>
      <c r="T138" s="55" t="s">
        <v>27</v>
      </c>
      <c r="U138" s="2">
        <v>9</v>
      </c>
      <c r="V138" s="2">
        <v>2</v>
      </c>
      <c r="W138" s="55">
        <v>6</v>
      </c>
      <c r="X138" s="2">
        <v>7228</v>
      </c>
      <c r="Y138" s="2">
        <v>3614</v>
      </c>
      <c r="Z138" s="2">
        <v>20045.599999999999</v>
      </c>
      <c r="AA138" s="2">
        <v>5.5466519090000004</v>
      </c>
      <c r="AB138" s="56">
        <v>5</v>
      </c>
      <c r="AC138" s="56">
        <v>6</v>
      </c>
      <c r="AD138" s="2"/>
      <c r="AE138" s="2"/>
      <c r="AF138" s="2"/>
      <c r="AG138" s="2"/>
      <c r="AH138" s="2"/>
      <c r="AI138" s="55" t="s">
        <v>27</v>
      </c>
      <c r="AJ138" s="2">
        <v>10</v>
      </c>
      <c r="AK138" s="2">
        <v>2</v>
      </c>
      <c r="AL138" s="55">
        <v>7</v>
      </c>
      <c r="AM138" s="2">
        <v>11910</v>
      </c>
      <c r="AN138" s="2">
        <v>5955</v>
      </c>
      <c r="AO138" s="2">
        <v>38987.9</v>
      </c>
      <c r="AP138" s="2">
        <v>6.5470864820000001</v>
      </c>
      <c r="AQ138" s="56">
        <v>6</v>
      </c>
      <c r="AR138" s="56">
        <v>7</v>
      </c>
    </row>
    <row r="139" spans="1:44" x14ac:dyDescent="0.2">
      <c r="A139" s="2"/>
      <c r="B139" s="2"/>
      <c r="C139" s="2"/>
      <c r="D139" s="55" t="s">
        <v>28</v>
      </c>
      <c r="E139" s="2">
        <v>10</v>
      </c>
      <c r="F139" s="2">
        <v>1</v>
      </c>
      <c r="G139" s="55">
        <v>6</v>
      </c>
      <c r="H139" s="2">
        <v>5434</v>
      </c>
      <c r="I139" s="2">
        <v>5434</v>
      </c>
      <c r="J139" s="2">
        <v>28268.799999999999</v>
      </c>
      <c r="K139" s="2">
        <v>5.2022083180000003</v>
      </c>
      <c r="L139" s="56">
        <v>5</v>
      </c>
      <c r="M139" s="56">
        <v>6</v>
      </c>
      <c r="N139" s="2"/>
      <c r="O139" s="2"/>
      <c r="P139" s="2"/>
      <c r="Q139" s="2"/>
      <c r="R139" s="2"/>
      <c r="S139" s="2"/>
      <c r="T139" s="55" t="s">
        <v>28</v>
      </c>
      <c r="U139" s="2">
        <v>9</v>
      </c>
      <c r="V139" s="2">
        <v>1</v>
      </c>
      <c r="W139" s="55">
        <v>6</v>
      </c>
      <c r="X139" s="2">
        <v>3840</v>
      </c>
      <c r="Y139" s="2">
        <v>3840</v>
      </c>
      <c r="Z139" s="2">
        <v>20045.599999999999</v>
      </c>
      <c r="AA139" s="2">
        <v>5.2202083330000004</v>
      </c>
      <c r="AB139" s="56">
        <v>5</v>
      </c>
      <c r="AC139" s="56">
        <v>6</v>
      </c>
      <c r="AD139" s="2"/>
      <c r="AE139" s="2"/>
      <c r="AF139" s="2"/>
      <c r="AG139" s="2"/>
      <c r="AH139" s="2"/>
      <c r="AI139" s="55" t="s">
        <v>28</v>
      </c>
      <c r="AJ139" s="2">
        <v>10</v>
      </c>
      <c r="AK139" s="2">
        <v>1</v>
      </c>
      <c r="AL139" s="55">
        <v>7</v>
      </c>
      <c r="AM139" s="2">
        <v>5814</v>
      </c>
      <c r="AN139" s="2">
        <v>5814</v>
      </c>
      <c r="AO139" s="2">
        <v>38987.9</v>
      </c>
      <c r="AP139" s="2">
        <v>6.7058651530000004</v>
      </c>
      <c r="AQ139" s="56">
        <v>6</v>
      </c>
      <c r="AR139" s="56">
        <v>7</v>
      </c>
    </row>
    <row r="140" spans="1:44" x14ac:dyDescent="0.2">
      <c r="A140" s="2"/>
      <c r="B140" s="2"/>
      <c r="C140" s="2"/>
      <c r="D140" s="55" t="s">
        <v>73</v>
      </c>
      <c r="E140" s="2"/>
      <c r="F140" s="2"/>
      <c r="G140" s="55"/>
      <c r="H140" s="2"/>
      <c r="I140" s="2"/>
      <c r="J140" s="2"/>
      <c r="K140" s="2"/>
      <c r="L140" s="56"/>
      <c r="M140" s="56"/>
      <c r="N140" s="2"/>
      <c r="O140" s="2"/>
      <c r="P140" s="2"/>
      <c r="Q140" s="2"/>
      <c r="R140" s="2"/>
      <c r="S140" s="2"/>
      <c r="T140" s="55" t="s">
        <v>73</v>
      </c>
      <c r="U140" s="2"/>
      <c r="V140" s="2"/>
      <c r="W140" s="55"/>
      <c r="X140" s="2"/>
      <c r="Y140" s="2"/>
      <c r="Z140" s="2"/>
      <c r="AA140" s="2"/>
      <c r="AB140" s="56"/>
      <c r="AC140" s="56"/>
      <c r="AD140" s="2"/>
      <c r="AE140" s="2"/>
      <c r="AF140" s="2"/>
      <c r="AG140" s="2"/>
      <c r="AH140" s="2"/>
      <c r="AI140" s="55" t="s">
        <v>73</v>
      </c>
      <c r="AJ140" s="2"/>
      <c r="AK140" s="2"/>
      <c r="AL140" s="55"/>
      <c r="AM140" s="2"/>
      <c r="AN140" s="2"/>
      <c r="AO140" s="2"/>
      <c r="AP140" s="2"/>
      <c r="AQ140" s="56"/>
      <c r="AR140" s="56"/>
    </row>
    <row r="141" spans="1:44" x14ac:dyDescent="0.2">
      <c r="A141" s="2"/>
      <c r="B141" s="2"/>
      <c r="C141" s="2"/>
      <c r="D141" s="55" t="s">
        <v>74</v>
      </c>
      <c r="E141" s="2"/>
      <c r="F141" s="2"/>
      <c r="G141" s="55"/>
      <c r="H141" s="2"/>
      <c r="I141" s="2"/>
      <c r="J141" s="2"/>
      <c r="K141" s="2"/>
      <c r="L141" s="56"/>
      <c r="M141" s="56"/>
      <c r="N141" s="2"/>
      <c r="O141" s="2"/>
      <c r="P141" s="2"/>
      <c r="Q141" s="2"/>
      <c r="R141" s="2"/>
      <c r="S141" s="2"/>
      <c r="T141" s="55" t="s">
        <v>74</v>
      </c>
      <c r="U141" s="2"/>
      <c r="V141" s="2"/>
      <c r="W141" s="55"/>
      <c r="X141" s="2"/>
      <c r="Y141" s="2"/>
      <c r="Z141" s="2"/>
      <c r="AA141" s="2"/>
      <c r="AB141" s="56"/>
      <c r="AC141" s="56"/>
      <c r="AD141" s="2"/>
      <c r="AE141" s="2"/>
      <c r="AF141" s="2"/>
      <c r="AG141" s="2"/>
      <c r="AH141" s="2"/>
      <c r="AI141" s="55" t="s">
        <v>74</v>
      </c>
      <c r="AJ141" s="2"/>
      <c r="AK141" s="2"/>
      <c r="AL141" s="55"/>
      <c r="AM141" s="2"/>
      <c r="AN141" s="2"/>
      <c r="AO141" s="2"/>
      <c r="AP141" s="2"/>
      <c r="AQ141" s="56"/>
      <c r="AR141" s="56"/>
    </row>
    <row r="142" spans="1:44" x14ac:dyDescent="0.2">
      <c r="A142" s="2"/>
      <c r="B142" s="2"/>
      <c r="C142" s="2"/>
      <c r="D142" s="55" t="s">
        <v>75</v>
      </c>
      <c r="E142" s="2"/>
      <c r="F142" s="2" t="s">
        <v>30</v>
      </c>
      <c r="G142" s="2"/>
      <c r="H142" s="2">
        <v>282688</v>
      </c>
      <c r="I142" s="2">
        <v>46322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5" t="s">
        <v>75</v>
      </c>
      <c r="U142" s="2"/>
      <c r="V142" s="2" t="s">
        <v>30</v>
      </c>
      <c r="W142" s="2"/>
      <c r="X142" s="2">
        <v>200456</v>
      </c>
      <c r="Y142" s="2">
        <v>24646</v>
      </c>
      <c r="Z142" s="2"/>
      <c r="AA142" s="2"/>
      <c r="AB142" s="2"/>
      <c r="AC142" s="2"/>
      <c r="AD142" s="2"/>
      <c r="AE142" s="2"/>
      <c r="AF142" s="2"/>
      <c r="AG142" s="2"/>
      <c r="AH142" s="2"/>
      <c r="AI142" s="55" t="s">
        <v>75</v>
      </c>
      <c r="AJ142" s="2"/>
      <c r="AK142" s="2" t="s">
        <v>30</v>
      </c>
      <c r="AL142" s="2"/>
      <c r="AM142" s="2">
        <v>389879</v>
      </c>
      <c r="AN142" s="2">
        <v>50153</v>
      </c>
      <c r="AO142" s="2"/>
      <c r="AP142" s="2"/>
      <c r="AQ142" s="2"/>
      <c r="AR142" s="2"/>
    </row>
    <row r="143" spans="1:44" x14ac:dyDescent="0.2">
      <c r="A143" s="2"/>
      <c r="B143" s="2"/>
      <c r="C143" s="2"/>
      <c r="D143" s="55" t="s">
        <v>76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5" t="s">
        <v>76</v>
      </c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55" t="s">
        <v>76</v>
      </c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x14ac:dyDescent="0.2">
      <c r="A144" s="2"/>
      <c r="B144" s="2"/>
      <c r="C144" s="2"/>
      <c r="D144" s="55" t="s">
        <v>77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5" t="s">
        <v>77</v>
      </c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55" t="s">
        <v>77</v>
      </c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x14ac:dyDescent="0.2">
      <c r="A145" s="2"/>
      <c r="B145" s="2"/>
      <c r="C145" s="2"/>
      <c r="D145" s="55" t="s">
        <v>78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5" t="s">
        <v>78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55" t="s">
        <v>78</v>
      </c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x14ac:dyDescent="0.2">
      <c r="A146" s="2"/>
      <c r="B146" s="2"/>
      <c r="C146" s="2"/>
      <c r="D146" s="55" t="s">
        <v>79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5" t="s">
        <v>79</v>
      </c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55" t="s">
        <v>79</v>
      </c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x14ac:dyDescent="0.2">
      <c r="A147" s="2"/>
      <c r="B147" s="2"/>
      <c r="C147" s="2"/>
      <c r="D147" s="55" t="s">
        <v>80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5" t="s">
        <v>80</v>
      </c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55" t="s">
        <v>80</v>
      </c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x14ac:dyDescent="0.2">
      <c r="A148" s="2"/>
      <c r="B148" s="2"/>
      <c r="C148" s="2"/>
      <c r="D148" s="55" t="s">
        <v>81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5" t="s">
        <v>81</v>
      </c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55" t="s">
        <v>81</v>
      </c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x14ac:dyDescent="0.2">
      <c r="A149" s="2"/>
      <c r="B149" s="2"/>
      <c r="C149" s="2"/>
      <c r="D149" s="55" t="s">
        <v>82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5" t="s">
        <v>82</v>
      </c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55" t="s">
        <v>82</v>
      </c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x14ac:dyDescent="0.2">
      <c r="A150" s="2"/>
      <c r="B150" s="2"/>
      <c r="C150" s="2"/>
      <c r="D150" s="55" t="s">
        <v>83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5" t="s">
        <v>83</v>
      </c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55" t="s">
        <v>83</v>
      </c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x14ac:dyDescent="0.2">
      <c r="A151" s="2"/>
      <c r="B151" s="2"/>
      <c r="C151" s="2"/>
      <c r="D151" s="55" t="s">
        <v>84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5" t="s">
        <v>84</v>
      </c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55" t="s">
        <v>84</v>
      </c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x14ac:dyDescent="0.2">
      <c r="A152" s="2"/>
      <c r="B152" s="2"/>
      <c r="C152" s="2"/>
      <c r="D152" s="55" t="s">
        <v>85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5" t="s">
        <v>85</v>
      </c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55" t="s">
        <v>85</v>
      </c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x14ac:dyDescent="0.2">
      <c r="A153" s="2"/>
      <c r="B153" s="2"/>
      <c r="C153" s="2"/>
      <c r="D153" s="55" t="s">
        <v>86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5" t="s">
        <v>86</v>
      </c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55" t="s">
        <v>86</v>
      </c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1:44" x14ac:dyDescent="0.2">
      <c r="A154" s="2"/>
      <c r="B154" s="2"/>
      <c r="C154" s="2"/>
      <c r="D154" s="55" t="s">
        <v>87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5" t="s">
        <v>87</v>
      </c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55" t="s">
        <v>87</v>
      </c>
      <c r="AJ154" s="2"/>
      <c r="AK154" s="2"/>
      <c r="AL154" s="2"/>
      <c r="AM154" s="2"/>
      <c r="AN154" s="2"/>
      <c r="AO154" s="2"/>
      <c r="AP154" s="2"/>
      <c r="AQ154" s="2"/>
      <c r="AR1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5"/>
  <sheetViews>
    <sheetView workbookViewId="0">
      <selection activeCell="C67" sqref="C67"/>
    </sheetView>
  </sheetViews>
  <sheetFormatPr baseColWidth="10" defaultRowHeight="16" x14ac:dyDescent="0.2"/>
  <cols>
    <col min="1" max="1" width="10.83203125" style="5"/>
    <col min="2" max="2" width="15.83203125" style="5" customWidth="1"/>
    <col min="3" max="10" width="10.83203125" style="5"/>
    <col min="11" max="11" width="12.6640625" style="5" customWidth="1"/>
    <col min="12" max="16" width="10.83203125" style="5"/>
    <col min="17" max="17" width="13" style="5" customWidth="1"/>
    <col min="18" max="20" width="10.83203125" style="5"/>
    <col min="21" max="21" width="13.83203125" style="5" customWidth="1"/>
    <col min="22" max="37" width="10.83203125" style="5"/>
    <col min="38" max="38" width="14.5" style="5" customWidth="1"/>
    <col min="39" max="16384" width="10.83203125" style="5"/>
  </cols>
  <sheetData>
    <row r="1" spans="1:51" x14ac:dyDescent="0.2">
      <c r="A1" s="7" t="s">
        <v>34</v>
      </c>
      <c r="B1" s="7"/>
      <c r="T1" s="7" t="s">
        <v>34</v>
      </c>
      <c r="U1" s="7"/>
      <c r="AK1" s="7" t="s">
        <v>34</v>
      </c>
      <c r="AL1" s="7"/>
    </row>
    <row r="2" spans="1:51" x14ac:dyDescent="0.2">
      <c r="A2" s="7" t="s">
        <v>33</v>
      </c>
      <c r="B2" s="7"/>
      <c r="T2" s="7" t="s">
        <v>33</v>
      </c>
      <c r="U2" s="7"/>
      <c r="AK2" s="7" t="s">
        <v>33</v>
      </c>
      <c r="AL2" s="7"/>
    </row>
    <row r="3" spans="1:51" x14ac:dyDescent="0.2">
      <c r="B3" s="5" t="s">
        <v>18</v>
      </c>
      <c r="C3" s="5">
        <v>1000000</v>
      </c>
      <c r="F3" s="1" t="s">
        <v>6</v>
      </c>
      <c r="G3"/>
      <c r="H3"/>
      <c r="I3"/>
      <c r="J3"/>
      <c r="K3"/>
      <c r="L3" s="1" t="s">
        <v>12</v>
      </c>
      <c r="M3"/>
      <c r="N3"/>
      <c r="O3"/>
      <c r="P3"/>
      <c r="U3" s="5" t="s">
        <v>18</v>
      </c>
      <c r="V3" s="5">
        <v>1000000</v>
      </c>
      <c r="Y3" s="1" t="s">
        <v>6</v>
      </c>
      <c r="Z3"/>
      <c r="AA3"/>
      <c r="AB3"/>
      <c r="AC3"/>
      <c r="AD3" s="1" t="s">
        <v>12</v>
      </c>
      <c r="AE3"/>
      <c r="AF3"/>
      <c r="AG3"/>
      <c r="AH3"/>
      <c r="AL3" s="5" t="s">
        <v>18</v>
      </c>
      <c r="AM3" s="5">
        <v>1000000</v>
      </c>
      <c r="AP3" s="1" t="s">
        <v>6</v>
      </c>
      <c r="AQ3"/>
      <c r="AR3"/>
      <c r="AS3"/>
      <c r="AT3"/>
      <c r="AU3" s="1" t="s">
        <v>12</v>
      </c>
      <c r="AV3"/>
      <c r="AW3"/>
      <c r="AX3"/>
      <c r="AY3"/>
    </row>
    <row r="4" spans="1:51" x14ac:dyDescent="0.2">
      <c r="B4"/>
      <c r="C4" t="s">
        <v>13</v>
      </c>
      <c r="D4" t="s">
        <v>14</v>
      </c>
      <c r="E4" t="s">
        <v>31</v>
      </c>
      <c r="F4" t="s">
        <v>11</v>
      </c>
      <c r="G4" s="3">
        <v>100000</v>
      </c>
      <c r="H4"/>
      <c r="I4"/>
      <c r="J4"/>
      <c r="K4"/>
      <c r="L4" t="s">
        <v>11</v>
      </c>
      <c r="M4" s="3">
        <v>100000</v>
      </c>
      <c r="N4"/>
      <c r="O4"/>
      <c r="P4"/>
      <c r="U4"/>
      <c r="V4" t="s">
        <v>13</v>
      </c>
      <c r="W4" t="s">
        <v>14</v>
      </c>
      <c r="X4" t="s">
        <v>31</v>
      </c>
      <c r="Y4" t="s">
        <v>11</v>
      </c>
      <c r="Z4" s="3">
        <v>100000</v>
      </c>
      <c r="AA4"/>
      <c r="AB4"/>
      <c r="AC4"/>
      <c r="AD4" t="s">
        <v>11</v>
      </c>
      <c r="AE4" s="3">
        <v>100000</v>
      </c>
      <c r="AF4"/>
      <c r="AG4"/>
      <c r="AH4"/>
      <c r="AL4"/>
      <c r="AM4" t="s">
        <v>13</v>
      </c>
      <c r="AN4" t="s">
        <v>14</v>
      </c>
      <c r="AO4" t="s">
        <v>31</v>
      </c>
      <c r="AP4" t="s">
        <v>11</v>
      </c>
      <c r="AQ4" s="3">
        <v>100000</v>
      </c>
      <c r="AR4"/>
      <c r="AS4"/>
      <c r="AT4"/>
      <c r="AU4" t="s">
        <v>11</v>
      </c>
      <c r="AV4" s="3">
        <v>100000</v>
      </c>
      <c r="AW4"/>
      <c r="AX4"/>
      <c r="AY4"/>
    </row>
    <row r="5" spans="1:51" x14ac:dyDescent="0.2">
      <c r="B5" s="4" t="s">
        <v>19</v>
      </c>
      <c r="C5" s="2">
        <v>12</v>
      </c>
      <c r="D5" s="4">
        <v>29</v>
      </c>
      <c r="E5" s="5">
        <v>16</v>
      </c>
      <c r="F5" t="s">
        <v>10</v>
      </c>
      <c r="G5" s="3" t="s">
        <v>8</v>
      </c>
      <c r="H5"/>
      <c r="I5"/>
      <c r="J5"/>
      <c r="K5"/>
      <c r="L5" t="s">
        <v>10</v>
      </c>
      <c r="M5" s="3" t="s">
        <v>8</v>
      </c>
      <c r="N5"/>
      <c r="O5"/>
      <c r="P5"/>
      <c r="U5" s="4" t="s">
        <v>19</v>
      </c>
      <c r="V5" s="2">
        <v>10</v>
      </c>
      <c r="W5" s="4">
        <v>94</v>
      </c>
      <c r="X5" s="5">
        <v>29</v>
      </c>
      <c r="Y5" t="s">
        <v>10</v>
      </c>
      <c r="Z5" s="3" t="s">
        <v>7</v>
      </c>
      <c r="AA5"/>
      <c r="AB5"/>
      <c r="AC5"/>
      <c r="AD5" t="s">
        <v>10</v>
      </c>
      <c r="AE5" s="3" t="s">
        <v>7</v>
      </c>
      <c r="AF5"/>
      <c r="AG5"/>
      <c r="AH5"/>
      <c r="AL5" s="4" t="s">
        <v>19</v>
      </c>
      <c r="AM5" s="2">
        <v>12</v>
      </c>
      <c r="AN5" s="4">
        <v>29</v>
      </c>
      <c r="AO5" s="5">
        <v>16</v>
      </c>
      <c r="AP5" t="s">
        <v>10</v>
      </c>
      <c r="AQ5" s="3" t="s">
        <v>9</v>
      </c>
      <c r="AR5"/>
      <c r="AS5"/>
      <c r="AT5"/>
      <c r="AU5" t="s">
        <v>10</v>
      </c>
      <c r="AV5" s="3" t="s">
        <v>9</v>
      </c>
      <c r="AW5"/>
      <c r="AX5"/>
      <c r="AY5"/>
    </row>
    <row r="6" spans="1:51" x14ac:dyDescent="0.2">
      <c r="B6" s="4" t="s">
        <v>20</v>
      </c>
      <c r="C6" s="2">
        <v>12</v>
      </c>
      <c r="D6" s="4">
        <v>18</v>
      </c>
      <c r="E6" s="5">
        <v>12</v>
      </c>
      <c r="F6"/>
      <c r="G6" t="s">
        <v>0</v>
      </c>
      <c r="H6" t="s">
        <v>1</v>
      </c>
      <c r="I6"/>
      <c r="J6" t="s">
        <v>2</v>
      </c>
      <c r="K6" t="s">
        <v>42</v>
      </c>
      <c r="L6"/>
      <c r="M6" t="s">
        <v>0</v>
      </c>
      <c r="N6" t="s">
        <v>1</v>
      </c>
      <c r="O6"/>
      <c r="P6" t="s">
        <v>2</v>
      </c>
      <c r="U6" s="4" t="s">
        <v>20</v>
      </c>
      <c r="V6" s="2">
        <v>11</v>
      </c>
      <c r="W6" s="4">
        <v>20</v>
      </c>
      <c r="X6" s="5">
        <v>18</v>
      </c>
      <c r="Y6"/>
      <c r="Z6" t="s">
        <v>0</v>
      </c>
      <c r="AA6" t="s">
        <v>1</v>
      </c>
      <c r="AB6"/>
      <c r="AC6" t="s">
        <v>2</v>
      </c>
      <c r="AD6"/>
      <c r="AE6" t="s">
        <v>0</v>
      </c>
      <c r="AF6" t="s">
        <v>1</v>
      </c>
      <c r="AG6"/>
      <c r="AH6" t="s">
        <v>2</v>
      </c>
      <c r="AL6" s="4" t="s">
        <v>20</v>
      </c>
      <c r="AM6" s="2">
        <v>12</v>
      </c>
      <c r="AN6" s="4">
        <v>13</v>
      </c>
      <c r="AO6" s="5">
        <v>11</v>
      </c>
      <c r="AP6"/>
      <c r="AQ6" t="s">
        <v>0</v>
      </c>
      <c r="AR6" t="s">
        <v>1</v>
      </c>
      <c r="AS6"/>
      <c r="AT6" t="s">
        <v>2</v>
      </c>
      <c r="AU6"/>
      <c r="AV6" t="s">
        <v>0</v>
      </c>
      <c r="AW6" t="s">
        <v>1</v>
      </c>
      <c r="AX6"/>
      <c r="AY6" t="s">
        <v>2</v>
      </c>
    </row>
    <row r="7" spans="1:51" x14ac:dyDescent="0.2">
      <c r="B7" s="4" t="s">
        <v>21</v>
      </c>
      <c r="C7" s="2">
        <v>12</v>
      </c>
      <c r="D7" s="4">
        <v>13</v>
      </c>
      <c r="E7" s="5">
        <v>9</v>
      </c>
      <c r="F7" s="4"/>
      <c r="G7" s="4">
        <v>1</v>
      </c>
      <c r="H7" s="4">
        <v>97.199996999999996</v>
      </c>
      <c r="I7" s="4">
        <v>97.199996999999996</v>
      </c>
      <c r="J7" s="4"/>
      <c r="K7" s="4"/>
      <c r="L7" s="4"/>
      <c r="M7" s="4">
        <v>1</v>
      </c>
      <c r="N7" s="4">
        <v>89.800003000000004</v>
      </c>
      <c r="O7" s="4">
        <v>89.800003000000004</v>
      </c>
      <c r="P7" s="4"/>
      <c r="U7" s="4" t="s">
        <v>21</v>
      </c>
      <c r="V7" s="2">
        <v>11</v>
      </c>
      <c r="W7" s="4">
        <v>14</v>
      </c>
      <c r="X7" s="5">
        <v>13</v>
      </c>
      <c r="Y7" s="4"/>
      <c r="Z7" s="4">
        <v>1</v>
      </c>
      <c r="AA7" s="4">
        <v>99.5</v>
      </c>
      <c r="AB7" s="4">
        <v>99.5</v>
      </c>
      <c r="AC7" s="4"/>
      <c r="AD7" s="4"/>
      <c r="AE7" s="4">
        <v>1</v>
      </c>
      <c r="AF7" s="4">
        <v>99.5</v>
      </c>
      <c r="AG7" s="4">
        <v>99.5</v>
      </c>
      <c r="AH7" s="4"/>
      <c r="AL7" s="4" t="s">
        <v>21</v>
      </c>
      <c r="AM7" s="2">
        <v>13</v>
      </c>
      <c r="AN7" s="4">
        <v>11</v>
      </c>
      <c r="AO7" s="5">
        <v>9</v>
      </c>
      <c r="AP7" s="4"/>
      <c r="AQ7" s="4">
        <v>1</v>
      </c>
      <c r="AR7" s="4">
        <v>99.5</v>
      </c>
      <c r="AS7" s="4">
        <v>99.5</v>
      </c>
      <c r="AT7" s="4"/>
      <c r="AU7" s="4"/>
      <c r="AV7" s="4">
        <v>1</v>
      </c>
      <c r="AW7" s="4">
        <v>99.5</v>
      </c>
      <c r="AX7" s="4">
        <v>99.5</v>
      </c>
      <c r="AY7" s="4"/>
    </row>
    <row r="8" spans="1:51" x14ac:dyDescent="0.2">
      <c r="B8" s="4" t="s">
        <v>22</v>
      </c>
      <c r="C8" s="2">
        <v>13</v>
      </c>
      <c r="D8">
        <v>10</v>
      </c>
      <c r="E8" s="5">
        <v>8</v>
      </c>
      <c r="F8"/>
      <c r="G8">
        <v>2</v>
      </c>
      <c r="H8">
        <v>97.199996999999996</v>
      </c>
      <c r="I8">
        <v>48.599997999999999</v>
      </c>
      <c r="J8"/>
      <c r="K8"/>
      <c r="L8"/>
      <c r="M8">
        <v>2</v>
      </c>
      <c r="N8">
        <v>89.800003000000004</v>
      </c>
      <c r="O8">
        <v>44.900002000000001</v>
      </c>
      <c r="P8"/>
      <c r="U8" s="4" t="s">
        <v>22</v>
      </c>
      <c r="V8" s="2">
        <v>12</v>
      </c>
      <c r="W8">
        <v>10</v>
      </c>
      <c r="X8" s="5">
        <v>10</v>
      </c>
      <c r="Y8"/>
      <c r="Z8">
        <v>2</v>
      </c>
      <c r="AA8">
        <v>99.5</v>
      </c>
      <c r="AB8">
        <v>49.75</v>
      </c>
      <c r="AC8"/>
      <c r="AD8"/>
      <c r="AE8">
        <v>2</v>
      </c>
      <c r="AF8">
        <v>99.5</v>
      </c>
      <c r="AG8">
        <v>49.75</v>
      </c>
      <c r="AH8"/>
      <c r="AL8" s="4" t="s">
        <v>22</v>
      </c>
      <c r="AM8" s="2">
        <v>13</v>
      </c>
      <c r="AN8">
        <v>10</v>
      </c>
      <c r="AO8" s="5">
        <v>8</v>
      </c>
      <c r="AP8"/>
      <c r="AQ8">
        <v>2</v>
      </c>
      <c r="AR8">
        <v>99.5</v>
      </c>
      <c r="AS8">
        <v>49.75</v>
      </c>
      <c r="AT8"/>
      <c r="AU8"/>
      <c r="AV8">
        <v>2</v>
      </c>
      <c r="AW8">
        <v>99.5</v>
      </c>
      <c r="AX8">
        <v>49.75</v>
      </c>
      <c r="AY8"/>
    </row>
    <row r="9" spans="1:51" x14ac:dyDescent="0.2">
      <c r="B9" s="4" t="s">
        <v>23</v>
      </c>
      <c r="C9" s="2">
        <v>13</v>
      </c>
      <c r="D9">
        <v>8</v>
      </c>
      <c r="E9" s="5">
        <v>7</v>
      </c>
      <c r="F9"/>
      <c r="G9">
        <v>5</v>
      </c>
      <c r="H9">
        <v>97.199996999999996</v>
      </c>
      <c r="I9">
        <v>19.439817000000001</v>
      </c>
      <c r="J9"/>
      <c r="K9"/>
      <c r="L9"/>
      <c r="M9">
        <v>5</v>
      </c>
      <c r="N9">
        <v>89.800003000000004</v>
      </c>
      <c r="O9">
        <v>17.959841000000001</v>
      </c>
      <c r="P9"/>
      <c r="U9" s="4" t="s">
        <v>23</v>
      </c>
      <c r="V9" s="2">
        <v>12</v>
      </c>
      <c r="W9">
        <v>7</v>
      </c>
      <c r="X9" s="5">
        <v>8</v>
      </c>
      <c r="Y9"/>
      <c r="Z9">
        <v>5</v>
      </c>
      <c r="AA9">
        <v>99.5</v>
      </c>
      <c r="AB9">
        <v>19.899811</v>
      </c>
      <c r="AC9"/>
      <c r="AD9"/>
      <c r="AE9">
        <v>5</v>
      </c>
      <c r="AF9">
        <v>99.5</v>
      </c>
      <c r="AG9">
        <v>19.899811</v>
      </c>
      <c r="AH9"/>
      <c r="AL9" s="4" t="s">
        <v>23</v>
      </c>
      <c r="AM9" s="2">
        <v>13</v>
      </c>
      <c r="AN9">
        <v>7</v>
      </c>
      <c r="AO9" s="5">
        <v>7</v>
      </c>
      <c r="AP9"/>
      <c r="AQ9">
        <v>5</v>
      </c>
      <c r="AR9">
        <v>99.5</v>
      </c>
      <c r="AS9">
        <v>19.899811</v>
      </c>
      <c r="AT9"/>
      <c r="AU9"/>
      <c r="AV9">
        <v>5</v>
      </c>
      <c r="AW9">
        <v>99.5</v>
      </c>
      <c r="AX9">
        <v>19.899811</v>
      </c>
      <c r="AY9"/>
    </row>
    <row r="10" spans="1:51" x14ac:dyDescent="0.2">
      <c r="B10" s="4" t="s">
        <v>24</v>
      </c>
      <c r="C10" s="2">
        <v>13</v>
      </c>
      <c r="D10">
        <v>6</v>
      </c>
      <c r="E10" s="5">
        <v>7</v>
      </c>
      <c r="F10"/>
      <c r="G10">
        <v>10</v>
      </c>
      <c r="H10">
        <v>97.199996999999996</v>
      </c>
      <c r="I10">
        <v>9.7199089999999995</v>
      </c>
      <c r="J10"/>
      <c r="K10"/>
      <c r="L10"/>
      <c r="M10">
        <v>10</v>
      </c>
      <c r="N10">
        <v>89.800003000000004</v>
      </c>
      <c r="O10">
        <v>8.9799199999999999</v>
      </c>
      <c r="P10"/>
      <c r="U10" s="4" t="s">
        <v>24</v>
      </c>
      <c r="V10" s="2">
        <v>12</v>
      </c>
      <c r="W10">
        <v>5</v>
      </c>
      <c r="X10" s="5">
        <v>7</v>
      </c>
      <c r="Y10"/>
      <c r="Z10">
        <v>10</v>
      </c>
      <c r="AA10">
        <v>99.5</v>
      </c>
      <c r="AB10">
        <v>9.9499049999999993</v>
      </c>
      <c r="AC10"/>
      <c r="AD10"/>
      <c r="AE10">
        <v>10</v>
      </c>
      <c r="AF10">
        <v>99.5</v>
      </c>
      <c r="AG10">
        <v>9.9499049999999993</v>
      </c>
      <c r="AH10"/>
      <c r="AL10" s="4" t="s">
        <v>24</v>
      </c>
      <c r="AM10" s="2">
        <v>13</v>
      </c>
      <c r="AN10">
        <v>6</v>
      </c>
      <c r="AO10" s="5">
        <v>7</v>
      </c>
      <c r="AP10"/>
      <c r="AQ10">
        <v>10</v>
      </c>
      <c r="AR10">
        <v>99.5</v>
      </c>
      <c r="AS10">
        <v>9.9499049999999993</v>
      </c>
      <c r="AT10"/>
      <c r="AU10"/>
      <c r="AV10">
        <v>10</v>
      </c>
      <c r="AW10">
        <v>99.5</v>
      </c>
      <c r="AX10">
        <v>9.9499049999999993</v>
      </c>
      <c r="AY10"/>
    </row>
    <row r="11" spans="1:51" x14ac:dyDescent="0.2">
      <c r="B11" s="4" t="s">
        <v>25</v>
      </c>
      <c r="C11" s="2">
        <v>13</v>
      </c>
      <c r="D11">
        <v>4</v>
      </c>
      <c r="E11" s="5">
        <v>7</v>
      </c>
      <c r="F11"/>
      <c r="G11">
        <v>20</v>
      </c>
      <c r="H11">
        <v>97.199996999999996</v>
      </c>
      <c r="I11">
        <v>4.8599540000000001</v>
      </c>
      <c r="J11"/>
      <c r="K11"/>
      <c r="L11"/>
      <c r="M11">
        <v>20</v>
      </c>
      <c r="N11">
        <v>89.800003000000004</v>
      </c>
      <c r="O11">
        <v>4.48996</v>
      </c>
      <c r="P11"/>
      <c r="U11" s="4" t="s">
        <v>25</v>
      </c>
      <c r="V11" s="2">
        <v>12</v>
      </c>
      <c r="W11">
        <v>4</v>
      </c>
      <c r="X11" s="5">
        <v>7</v>
      </c>
      <c r="Y11"/>
      <c r="Z11">
        <v>20</v>
      </c>
      <c r="AA11">
        <v>99.5</v>
      </c>
      <c r="AB11">
        <v>4.9749530000000002</v>
      </c>
      <c r="AC11"/>
      <c r="AD11"/>
      <c r="AE11">
        <v>20</v>
      </c>
      <c r="AF11">
        <v>99.5</v>
      </c>
      <c r="AG11">
        <v>4.9749530000000002</v>
      </c>
      <c r="AH11"/>
      <c r="AL11" s="4" t="s">
        <v>25</v>
      </c>
      <c r="AM11" s="2">
        <v>13</v>
      </c>
      <c r="AN11">
        <v>5</v>
      </c>
      <c r="AO11" s="5">
        <v>6</v>
      </c>
      <c r="AP11"/>
      <c r="AQ11">
        <v>20</v>
      </c>
      <c r="AR11">
        <v>99.5</v>
      </c>
      <c r="AS11">
        <v>4.9749530000000002</v>
      </c>
      <c r="AT11"/>
      <c r="AU11"/>
      <c r="AV11">
        <v>20</v>
      </c>
      <c r="AW11">
        <v>99.5</v>
      </c>
      <c r="AX11">
        <v>4.9749530000000002</v>
      </c>
      <c r="AY11"/>
    </row>
    <row r="12" spans="1:51" x14ac:dyDescent="0.2">
      <c r="B12" s="4" t="s">
        <v>26</v>
      </c>
      <c r="C12" s="2">
        <v>13</v>
      </c>
      <c r="D12">
        <v>3</v>
      </c>
      <c r="E12" s="5">
        <v>7</v>
      </c>
      <c r="F12"/>
      <c r="G12"/>
      <c r="H12"/>
      <c r="I12"/>
      <c r="J12"/>
      <c r="K12"/>
      <c r="L12"/>
      <c r="M12"/>
      <c r="N12"/>
      <c r="O12"/>
      <c r="P12"/>
      <c r="U12" s="4" t="s">
        <v>26</v>
      </c>
      <c r="V12" s="2">
        <v>12</v>
      </c>
      <c r="W12">
        <v>3</v>
      </c>
      <c r="X12" s="5">
        <v>6</v>
      </c>
      <c r="Y12"/>
      <c r="Z12"/>
      <c r="AA12"/>
      <c r="AB12"/>
      <c r="AC12"/>
      <c r="AD12"/>
      <c r="AE12"/>
      <c r="AF12"/>
      <c r="AG12"/>
      <c r="AH12"/>
      <c r="AL12" s="4" t="s">
        <v>26</v>
      </c>
      <c r="AM12" s="2">
        <v>13</v>
      </c>
      <c r="AN12">
        <v>4</v>
      </c>
      <c r="AO12" s="5">
        <v>7</v>
      </c>
      <c r="AP12"/>
      <c r="AQ12"/>
      <c r="AR12"/>
      <c r="AS12"/>
      <c r="AT12"/>
      <c r="AU12"/>
      <c r="AV12"/>
      <c r="AW12"/>
      <c r="AX12"/>
      <c r="AY12"/>
    </row>
    <row r="13" spans="1:51" x14ac:dyDescent="0.2">
      <c r="B13" s="4" t="s">
        <v>27</v>
      </c>
      <c r="C13" s="2">
        <v>13</v>
      </c>
      <c r="D13">
        <v>2</v>
      </c>
      <c r="E13" s="5">
        <v>7</v>
      </c>
      <c r="F13"/>
      <c r="G13" t="s">
        <v>3</v>
      </c>
      <c r="H13" t="s">
        <v>1</v>
      </c>
      <c r="I13"/>
      <c r="J13" t="s">
        <v>2</v>
      </c>
      <c r="K13"/>
      <c r="L13"/>
      <c r="M13" t="s">
        <v>3</v>
      </c>
      <c r="N13" t="s">
        <v>1</v>
      </c>
      <c r="O13"/>
      <c r="P13" t="s">
        <v>2</v>
      </c>
      <c r="U13" s="4" t="s">
        <v>27</v>
      </c>
      <c r="V13" s="2">
        <v>12</v>
      </c>
      <c r="W13">
        <v>2</v>
      </c>
      <c r="X13" s="5">
        <v>6</v>
      </c>
      <c r="Y13"/>
      <c r="Z13" t="s">
        <v>3</v>
      </c>
      <c r="AA13" t="s">
        <v>1</v>
      </c>
      <c r="AB13"/>
      <c r="AC13" t="s">
        <v>2</v>
      </c>
      <c r="AD13"/>
      <c r="AE13" t="s">
        <v>3</v>
      </c>
      <c r="AF13" t="s">
        <v>1</v>
      </c>
      <c r="AG13"/>
      <c r="AH13" t="s">
        <v>2</v>
      </c>
      <c r="AL13" s="4" t="s">
        <v>27</v>
      </c>
      <c r="AM13" s="2">
        <v>13</v>
      </c>
      <c r="AN13">
        <v>3</v>
      </c>
      <c r="AO13" s="5">
        <v>7</v>
      </c>
      <c r="AP13"/>
      <c r="AQ13" t="s">
        <v>3</v>
      </c>
      <c r="AR13" t="s">
        <v>1</v>
      </c>
      <c r="AS13"/>
      <c r="AT13" t="s">
        <v>2</v>
      </c>
      <c r="AU13"/>
      <c r="AV13" t="s">
        <v>3</v>
      </c>
      <c r="AW13" t="s">
        <v>1</v>
      </c>
      <c r="AX13"/>
      <c r="AY13" t="s">
        <v>2</v>
      </c>
    </row>
    <row r="14" spans="1:51" x14ac:dyDescent="0.2">
      <c r="B14" s="4" t="s">
        <v>28</v>
      </c>
      <c r="C14" s="2">
        <v>13</v>
      </c>
      <c r="D14">
        <v>1</v>
      </c>
      <c r="E14" s="5">
        <v>7</v>
      </c>
      <c r="F14"/>
      <c r="G14">
        <v>1</v>
      </c>
      <c r="H14">
        <v>48.599997999999999</v>
      </c>
      <c r="I14">
        <v>97.199996999999996</v>
      </c>
      <c r="J14"/>
      <c r="K14"/>
      <c r="L14"/>
      <c r="M14">
        <v>1</v>
      </c>
      <c r="N14">
        <v>47.849997999999999</v>
      </c>
      <c r="O14">
        <v>95.699996999999996</v>
      </c>
      <c r="P14"/>
      <c r="U14" s="4" t="s">
        <v>28</v>
      </c>
      <c r="V14" s="2">
        <v>12</v>
      </c>
      <c r="W14">
        <v>1</v>
      </c>
      <c r="X14" s="5">
        <v>6</v>
      </c>
      <c r="Y14"/>
      <c r="Z14">
        <v>1</v>
      </c>
      <c r="AA14">
        <v>49.75</v>
      </c>
      <c r="AB14">
        <v>99.5</v>
      </c>
      <c r="AC14"/>
      <c r="AD14"/>
      <c r="AE14">
        <v>1</v>
      </c>
      <c r="AF14">
        <v>49.75</v>
      </c>
      <c r="AG14">
        <v>99.5</v>
      </c>
      <c r="AH14"/>
      <c r="AL14" s="4" t="s">
        <v>28</v>
      </c>
      <c r="AM14" s="2">
        <v>13</v>
      </c>
      <c r="AN14">
        <v>1</v>
      </c>
      <c r="AO14" s="5">
        <v>7</v>
      </c>
      <c r="AP14"/>
      <c r="AQ14">
        <v>1</v>
      </c>
      <c r="AR14">
        <v>49.75</v>
      </c>
      <c r="AS14">
        <v>99.5</v>
      </c>
      <c r="AT14"/>
      <c r="AU14"/>
      <c r="AV14">
        <v>1</v>
      </c>
      <c r="AW14">
        <v>49.75</v>
      </c>
      <c r="AX14">
        <v>99.5</v>
      </c>
      <c r="AY14"/>
    </row>
    <row r="15" spans="1:51" x14ac:dyDescent="0.2">
      <c r="F15" s="4"/>
      <c r="G15" s="4">
        <v>2</v>
      </c>
      <c r="H15" s="4">
        <v>97.199996999999996</v>
      </c>
      <c r="I15" s="4">
        <v>97.199996999999996</v>
      </c>
      <c r="J15" s="4"/>
      <c r="K15" s="4"/>
      <c r="L15" s="4"/>
      <c r="M15" s="4">
        <v>2</v>
      </c>
      <c r="N15" s="4">
        <v>90.75</v>
      </c>
      <c r="O15" s="4">
        <v>90.75</v>
      </c>
      <c r="P15" s="4"/>
      <c r="Y15" s="4"/>
      <c r="Z15" s="4">
        <v>2</v>
      </c>
      <c r="AA15" s="4">
        <v>99.449996999999996</v>
      </c>
      <c r="AB15" s="4">
        <v>99.449996999999996</v>
      </c>
      <c r="AC15" s="4"/>
      <c r="AD15" s="4"/>
      <c r="AE15" s="4">
        <v>2</v>
      </c>
      <c r="AF15" s="4">
        <v>99.449996999999996</v>
      </c>
      <c r="AG15" s="4">
        <v>99.449996999999996</v>
      </c>
      <c r="AH15" s="4"/>
      <c r="AP15" s="4"/>
      <c r="AQ15" s="4">
        <v>2</v>
      </c>
      <c r="AR15" s="4">
        <v>99.449996999999996</v>
      </c>
      <c r="AS15" s="4">
        <v>99.449996999999996</v>
      </c>
      <c r="AT15" s="4"/>
      <c r="AU15" s="4"/>
      <c r="AV15" s="4">
        <v>2</v>
      </c>
      <c r="AW15" s="4">
        <v>99.449996999999996</v>
      </c>
      <c r="AX15" s="4">
        <v>99.449996999999996</v>
      </c>
      <c r="AY15" s="4"/>
    </row>
    <row r="16" spans="1:51" x14ac:dyDescent="0.2">
      <c r="F16"/>
      <c r="G16">
        <v>5</v>
      </c>
      <c r="H16">
        <v>97.199996999999996</v>
      </c>
      <c r="I16">
        <v>38.879635</v>
      </c>
      <c r="J16"/>
      <c r="K16"/>
      <c r="L16"/>
      <c r="M16">
        <v>5</v>
      </c>
      <c r="N16">
        <v>90.75</v>
      </c>
      <c r="O16">
        <v>36.299728000000002</v>
      </c>
      <c r="P16"/>
      <c r="Y16"/>
      <c r="Z16">
        <v>5</v>
      </c>
      <c r="AA16">
        <v>99.449996999999996</v>
      </c>
      <c r="AB16">
        <v>39.779625000000003</v>
      </c>
      <c r="AC16"/>
      <c r="AD16"/>
      <c r="AE16">
        <v>5</v>
      </c>
      <c r="AF16">
        <v>99.449996999999996</v>
      </c>
      <c r="AG16">
        <v>39.779625000000003</v>
      </c>
      <c r="AH16"/>
      <c r="AP16"/>
      <c r="AQ16">
        <v>5</v>
      </c>
      <c r="AR16">
        <v>99.449996999999996</v>
      </c>
      <c r="AS16">
        <v>39.779625000000003</v>
      </c>
      <c r="AT16"/>
      <c r="AU16"/>
      <c r="AV16">
        <v>5</v>
      </c>
      <c r="AW16">
        <v>99.449996999999996</v>
      </c>
      <c r="AX16">
        <v>39.779625000000003</v>
      </c>
      <c r="AY16"/>
    </row>
    <row r="17" spans="6:51" x14ac:dyDescent="0.2">
      <c r="F17"/>
      <c r="G17">
        <v>10</v>
      </c>
      <c r="H17">
        <v>97.199996999999996</v>
      </c>
      <c r="I17">
        <v>19.439817000000001</v>
      </c>
      <c r="J17"/>
      <c r="K17"/>
      <c r="L17"/>
      <c r="M17">
        <v>10</v>
      </c>
      <c r="N17">
        <v>90.75</v>
      </c>
      <c r="O17">
        <v>18.149864000000001</v>
      </c>
      <c r="P17"/>
      <c r="Y17"/>
      <c r="Z17">
        <v>10</v>
      </c>
      <c r="AA17">
        <v>99.449996999999996</v>
      </c>
      <c r="AB17">
        <v>19.889811999999999</v>
      </c>
      <c r="AC17"/>
      <c r="AD17"/>
      <c r="AE17">
        <v>10</v>
      </c>
      <c r="AF17">
        <v>99.449996999999996</v>
      </c>
      <c r="AG17">
        <v>19.889811999999999</v>
      </c>
      <c r="AH17"/>
      <c r="AP17"/>
      <c r="AQ17">
        <v>10</v>
      </c>
      <c r="AR17">
        <v>99.449996999999996</v>
      </c>
      <c r="AS17">
        <v>19.889811999999999</v>
      </c>
      <c r="AT17"/>
      <c r="AU17"/>
      <c r="AV17">
        <v>10</v>
      </c>
      <c r="AW17">
        <v>99.449996999999996</v>
      </c>
      <c r="AX17">
        <v>19.889811999999999</v>
      </c>
      <c r="AY17"/>
    </row>
    <row r="18" spans="6:51" x14ac:dyDescent="0.2">
      <c r="F18"/>
      <c r="G18">
        <v>20</v>
      </c>
      <c r="H18">
        <v>97.199996999999996</v>
      </c>
      <c r="I18">
        <v>9.7199089999999995</v>
      </c>
      <c r="J18"/>
      <c r="K18"/>
      <c r="L18"/>
      <c r="M18">
        <v>20</v>
      </c>
      <c r="N18">
        <v>90.75</v>
      </c>
      <c r="O18">
        <v>9.0749320000000004</v>
      </c>
      <c r="P18"/>
      <c r="Y18"/>
      <c r="Z18">
        <v>20</v>
      </c>
      <c r="AA18">
        <v>99.449996999999996</v>
      </c>
      <c r="AB18">
        <v>9.9449059999999996</v>
      </c>
      <c r="AC18"/>
      <c r="AD18"/>
      <c r="AE18">
        <v>20</v>
      </c>
      <c r="AF18">
        <v>99.449996999999996</v>
      </c>
      <c r="AG18">
        <v>9.9449059999999996</v>
      </c>
      <c r="AH18"/>
      <c r="AP18"/>
      <c r="AQ18">
        <v>20</v>
      </c>
      <c r="AR18">
        <v>99.449996999999996</v>
      </c>
      <c r="AS18">
        <v>9.9449059999999996</v>
      </c>
      <c r="AT18"/>
      <c r="AU18"/>
      <c r="AV18">
        <v>20</v>
      </c>
      <c r="AW18">
        <v>99.449996999999996</v>
      </c>
      <c r="AX18">
        <v>9.9449059999999996</v>
      </c>
      <c r="AY18"/>
    </row>
    <row r="19" spans="6:51" x14ac:dyDescent="0.2">
      <c r="F19"/>
      <c r="G19"/>
      <c r="H19"/>
      <c r="I19"/>
      <c r="J19"/>
      <c r="K19"/>
      <c r="L19"/>
      <c r="M19"/>
      <c r="N19"/>
      <c r="O19"/>
      <c r="P19"/>
      <c r="Y19"/>
      <c r="Z19"/>
      <c r="AA19"/>
      <c r="AB19"/>
      <c r="AC19"/>
      <c r="AD19"/>
      <c r="AE19"/>
      <c r="AF19"/>
      <c r="AG19"/>
      <c r="AH19"/>
      <c r="AP19"/>
      <c r="AQ19"/>
      <c r="AR19"/>
      <c r="AS19"/>
      <c r="AT19"/>
      <c r="AU19"/>
      <c r="AV19"/>
      <c r="AW19"/>
      <c r="AX19"/>
      <c r="AY19"/>
    </row>
    <row r="20" spans="6:51" x14ac:dyDescent="0.2">
      <c r="F20"/>
      <c r="G20" t="s">
        <v>4</v>
      </c>
      <c r="H20" t="s">
        <v>1</v>
      </c>
      <c r="I20"/>
      <c r="J20" t="s">
        <v>2</v>
      </c>
      <c r="K20"/>
      <c r="L20"/>
      <c r="M20" t="s">
        <v>4</v>
      </c>
      <c r="N20" t="s">
        <v>1</v>
      </c>
      <c r="O20"/>
      <c r="P20" t="s">
        <v>2</v>
      </c>
      <c r="Y20"/>
      <c r="Z20" t="s">
        <v>4</v>
      </c>
      <c r="AA20" t="s">
        <v>1</v>
      </c>
      <c r="AB20"/>
      <c r="AC20" t="s">
        <v>2</v>
      </c>
      <c r="AD20"/>
      <c r="AE20" t="s">
        <v>4</v>
      </c>
      <c r="AF20" t="s">
        <v>1</v>
      </c>
      <c r="AG20"/>
      <c r="AH20" t="s">
        <v>2</v>
      </c>
      <c r="AP20"/>
      <c r="AQ20" t="s">
        <v>4</v>
      </c>
      <c r="AR20" t="s">
        <v>1</v>
      </c>
      <c r="AS20"/>
      <c r="AT20" t="s">
        <v>2</v>
      </c>
      <c r="AU20"/>
      <c r="AV20" t="s">
        <v>4</v>
      </c>
      <c r="AW20" t="s">
        <v>1</v>
      </c>
      <c r="AX20"/>
      <c r="AY20" t="s">
        <v>2</v>
      </c>
    </row>
    <row r="21" spans="6:51" x14ac:dyDescent="0.2">
      <c r="F21"/>
      <c r="G21">
        <v>1</v>
      </c>
      <c r="H21">
        <v>19.439817000000001</v>
      </c>
      <c r="I21">
        <v>97.199996999999996</v>
      </c>
      <c r="J21"/>
      <c r="K21"/>
      <c r="L21"/>
      <c r="M21">
        <v>1</v>
      </c>
      <c r="N21">
        <v>19.439817000000001</v>
      </c>
      <c r="O21">
        <v>97.199996999999996</v>
      </c>
      <c r="P21"/>
      <c r="Y21"/>
      <c r="Z21">
        <v>1</v>
      </c>
      <c r="AA21">
        <v>19.899811</v>
      </c>
      <c r="AB21">
        <v>99.5</v>
      </c>
      <c r="AC21"/>
      <c r="AD21"/>
      <c r="AE21">
        <v>1</v>
      </c>
      <c r="AF21">
        <v>19.899811</v>
      </c>
      <c r="AG21">
        <v>99.5</v>
      </c>
      <c r="AH21"/>
      <c r="AP21"/>
      <c r="AQ21">
        <v>1</v>
      </c>
      <c r="AR21">
        <v>19.899811</v>
      </c>
      <c r="AS21">
        <v>99.5</v>
      </c>
      <c r="AT21"/>
      <c r="AU21"/>
      <c r="AV21">
        <v>1</v>
      </c>
      <c r="AW21">
        <v>19.899811</v>
      </c>
      <c r="AX21">
        <v>99.5</v>
      </c>
      <c r="AY21"/>
    </row>
    <row r="22" spans="6:51" x14ac:dyDescent="0.2">
      <c r="F22"/>
      <c r="G22">
        <v>2</v>
      </c>
      <c r="H22">
        <v>38.879635</v>
      </c>
      <c r="I22">
        <v>97.199996999999996</v>
      </c>
      <c r="J22"/>
      <c r="K22"/>
      <c r="L22"/>
      <c r="M22">
        <v>2</v>
      </c>
      <c r="N22">
        <v>38.879635</v>
      </c>
      <c r="O22">
        <v>97.199996999999996</v>
      </c>
      <c r="P22"/>
      <c r="Y22"/>
      <c r="Z22">
        <v>2</v>
      </c>
      <c r="AA22">
        <v>39.779625000000003</v>
      </c>
      <c r="AB22">
        <v>99.449996999999996</v>
      </c>
      <c r="AC22"/>
      <c r="AD22"/>
      <c r="AE22">
        <v>2</v>
      </c>
      <c r="AF22">
        <v>39.779625000000003</v>
      </c>
      <c r="AG22">
        <v>99.449996999999996</v>
      </c>
      <c r="AH22"/>
      <c r="AP22"/>
      <c r="AQ22">
        <v>2</v>
      </c>
      <c r="AR22">
        <v>39.779625000000003</v>
      </c>
      <c r="AS22">
        <v>99.449996999999996</v>
      </c>
      <c r="AT22"/>
      <c r="AU22"/>
      <c r="AV22">
        <v>2</v>
      </c>
      <c r="AW22">
        <v>39.779625000000003</v>
      </c>
      <c r="AX22">
        <v>99.449996999999996</v>
      </c>
      <c r="AY22"/>
    </row>
    <row r="23" spans="6:51" x14ac:dyDescent="0.2">
      <c r="F23" s="4"/>
      <c r="G23" s="4">
        <v>5</v>
      </c>
      <c r="H23" s="4">
        <v>96.979996</v>
      </c>
      <c r="I23" s="4">
        <v>96.979996</v>
      </c>
      <c r="J23" s="4"/>
      <c r="K23" s="4"/>
      <c r="L23" s="4"/>
      <c r="M23" s="4">
        <v>5</v>
      </c>
      <c r="N23" s="4">
        <v>90.499808999999999</v>
      </c>
      <c r="O23" s="4">
        <v>90.499808999999999</v>
      </c>
      <c r="P23" s="4"/>
      <c r="Y23" s="4"/>
      <c r="Z23" s="4">
        <v>5</v>
      </c>
      <c r="AA23" s="4">
        <v>99.419998000000007</v>
      </c>
      <c r="AB23" s="4">
        <v>99.419998000000007</v>
      </c>
      <c r="AC23" s="4"/>
      <c r="AD23" s="4"/>
      <c r="AE23" s="4">
        <v>5</v>
      </c>
      <c r="AF23" s="4">
        <v>99.419998000000007</v>
      </c>
      <c r="AG23" s="4">
        <v>99.419998000000007</v>
      </c>
      <c r="AH23" s="4"/>
      <c r="AP23" s="4"/>
      <c r="AQ23" s="4">
        <v>5</v>
      </c>
      <c r="AR23" s="4">
        <v>99.419998000000007</v>
      </c>
      <c r="AS23" s="4">
        <v>99.419998000000007</v>
      </c>
      <c r="AT23" s="4"/>
      <c r="AU23" s="4"/>
      <c r="AV23" s="4">
        <v>5</v>
      </c>
      <c r="AW23" s="4">
        <v>99.419998000000007</v>
      </c>
      <c r="AX23" s="4">
        <v>99.419998000000007</v>
      </c>
      <c r="AY23" s="4"/>
    </row>
    <row r="24" spans="6:51" x14ac:dyDescent="0.2">
      <c r="G24" s="5">
        <v>10</v>
      </c>
      <c r="H24" s="5">
        <v>96.979996</v>
      </c>
      <c r="I24" s="5">
        <v>48.489998</v>
      </c>
      <c r="L24"/>
      <c r="M24">
        <v>10</v>
      </c>
      <c r="N24">
        <v>90.499808999999999</v>
      </c>
      <c r="O24">
        <v>45.249904999999998</v>
      </c>
      <c r="P24"/>
      <c r="Z24" s="5">
        <v>10</v>
      </c>
      <c r="AA24" s="5">
        <v>99.419998000000007</v>
      </c>
      <c r="AB24" s="5">
        <v>49.709999000000003</v>
      </c>
      <c r="AD24"/>
      <c r="AE24">
        <v>10</v>
      </c>
      <c r="AF24">
        <v>99.419998000000007</v>
      </c>
      <c r="AG24">
        <v>49.709999000000003</v>
      </c>
      <c r="AH24"/>
      <c r="AQ24" s="5">
        <v>10</v>
      </c>
      <c r="AR24" s="5">
        <v>99.419998000000007</v>
      </c>
      <c r="AS24" s="5">
        <v>49.709999000000003</v>
      </c>
      <c r="AU24"/>
      <c r="AV24">
        <v>10</v>
      </c>
      <c r="AW24">
        <v>99.419998000000007</v>
      </c>
      <c r="AX24">
        <v>49.709999000000003</v>
      </c>
      <c r="AY24"/>
    </row>
    <row r="25" spans="6:51" x14ac:dyDescent="0.2">
      <c r="F25"/>
      <c r="G25">
        <v>20</v>
      </c>
      <c r="H25">
        <v>96.979996</v>
      </c>
      <c r="I25">
        <v>24.244999</v>
      </c>
      <c r="J25"/>
      <c r="K25"/>
      <c r="L25"/>
      <c r="M25">
        <v>20</v>
      </c>
      <c r="N25">
        <v>90.499808999999999</v>
      </c>
      <c r="O25">
        <v>22.624952</v>
      </c>
      <c r="P25"/>
      <c r="Y25"/>
      <c r="Z25">
        <v>20</v>
      </c>
      <c r="AA25">
        <v>99.419998000000007</v>
      </c>
      <c r="AB25">
        <v>24.855</v>
      </c>
      <c r="AC25"/>
      <c r="AD25"/>
      <c r="AE25">
        <v>20</v>
      </c>
      <c r="AF25">
        <v>99.419998000000007</v>
      </c>
      <c r="AG25">
        <v>24.855</v>
      </c>
      <c r="AH25"/>
      <c r="AP25"/>
      <c r="AQ25">
        <v>20</v>
      </c>
      <c r="AR25">
        <v>99.419998000000007</v>
      </c>
      <c r="AS25">
        <v>24.855</v>
      </c>
      <c r="AT25"/>
      <c r="AU25"/>
      <c r="AV25">
        <v>20</v>
      </c>
      <c r="AW25">
        <v>99.419998000000007</v>
      </c>
      <c r="AX25">
        <v>24.855</v>
      </c>
      <c r="AY25"/>
    </row>
    <row r="26" spans="6:51" x14ac:dyDescent="0.2">
      <c r="F26"/>
      <c r="G26"/>
      <c r="H26"/>
      <c r="I26"/>
      <c r="J26"/>
      <c r="K26"/>
      <c r="L26"/>
      <c r="M26"/>
      <c r="N26"/>
      <c r="O26"/>
      <c r="P26"/>
      <c r="Y26"/>
      <c r="Z26"/>
      <c r="AA26"/>
      <c r="AB26"/>
      <c r="AC26"/>
      <c r="AD26"/>
      <c r="AE26"/>
      <c r="AF26"/>
      <c r="AG26"/>
      <c r="AH26"/>
      <c r="AP26"/>
      <c r="AQ26"/>
      <c r="AR26"/>
      <c r="AS26"/>
      <c r="AT26"/>
      <c r="AU26"/>
      <c r="AV26"/>
      <c r="AW26"/>
      <c r="AX26"/>
      <c r="AY26"/>
    </row>
    <row r="27" spans="6:51" x14ac:dyDescent="0.2">
      <c r="F27"/>
      <c r="G27" t="s">
        <v>5</v>
      </c>
      <c r="H27" t="s">
        <v>1</v>
      </c>
      <c r="I27"/>
      <c r="J27" t="s">
        <v>2</v>
      </c>
      <c r="K27"/>
      <c r="L27"/>
      <c r="M27" t="s">
        <v>5</v>
      </c>
      <c r="N27" t="s">
        <v>1</v>
      </c>
      <c r="O27"/>
      <c r="P27" t="s">
        <v>2</v>
      </c>
      <c r="Y27"/>
      <c r="Z27" t="s">
        <v>5</v>
      </c>
      <c r="AA27" t="s">
        <v>1</v>
      </c>
      <c r="AB27"/>
      <c r="AC27" t="s">
        <v>2</v>
      </c>
      <c r="AD27"/>
      <c r="AE27" t="s">
        <v>5</v>
      </c>
      <c r="AF27" t="s">
        <v>1</v>
      </c>
      <c r="AG27"/>
      <c r="AH27" t="s">
        <v>2</v>
      </c>
      <c r="AP27"/>
      <c r="AQ27" t="s">
        <v>5</v>
      </c>
      <c r="AR27" t="s">
        <v>1</v>
      </c>
      <c r="AS27"/>
      <c r="AT27" t="s">
        <v>2</v>
      </c>
      <c r="AU27"/>
      <c r="AV27" t="s">
        <v>5</v>
      </c>
      <c r="AW27" t="s">
        <v>1</v>
      </c>
      <c r="AX27"/>
      <c r="AY27" t="s">
        <v>2</v>
      </c>
    </row>
    <row r="28" spans="6:51" x14ac:dyDescent="0.2">
      <c r="F28"/>
      <c r="G28">
        <v>1</v>
      </c>
      <c r="H28">
        <v>9.7199089999999995</v>
      </c>
      <c r="I28">
        <v>97.199996999999996</v>
      </c>
      <c r="J28"/>
      <c r="K28"/>
      <c r="L28"/>
      <c r="M28">
        <v>1</v>
      </c>
      <c r="N28">
        <v>9.7199089999999995</v>
      </c>
      <c r="O28">
        <v>97.199996999999996</v>
      </c>
      <c r="P28"/>
      <c r="Y28"/>
      <c r="Z28">
        <v>1</v>
      </c>
      <c r="AA28">
        <v>9.9499049999999993</v>
      </c>
      <c r="AB28">
        <v>99.5</v>
      </c>
      <c r="AC28"/>
      <c r="AD28"/>
      <c r="AE28">
        <v>1</v>
      </c>
      <c r="AF28">
        <v>9.9499049999999993</v>
      </c>
      <c r="AG28">
        <v>99.5</v>
      </c>
      <c r="AH28"/>
      <c r="AP28"/>
      <c r="AQ28">
        <v>1</v>
      </c>
      <c r="AR28">
        <v>9.9499049999999993</v>
      </c>
      <c r="AS28">
        <v>99.5</v>
      </c>
      <c r="AT28"/>
      <c r="AU28"/>
      <c r="AV28">
        <v>1</v>
      </c>
      <c r="AW28">
        <v>9.9499049999999993</v>
      </c>
      <c r="AX28">
        <v>99.5</v>
      </c>
      <c r="AY28"/>
    </row>
    <row r="29" spans="6:51" x14ac:dyDescent="0.2">
      <c r="F29"/>
      <c r="G29">
        <v>2</v>
      </c>
      <c r="H29">
        <v>19.439817000000001</v>
      </c>
      <c r="I29">
        <v>97.199996999999996</v>
      </c>
      <c r="J29"/>
      <c r="K29"/>
      <c r="L29"/>
      <c r="M29">
        <v>2</v>
      </c>
      <c r="N29">
        <v>19.439817000000001</v>
      </c>
      <c r="O29">
        <v>97.199996999999996</v>
      </c>
      <c r="P29"/>
      <c r="Y29"/>
      <c r="Z29">
        <v>2</v>
      </c>
      <c r="AA29">
        <v>19.889811999999999</v>
      </c>
      <c r="AB29">
        <v>99.449996999999996</v>
      </c>
      <c r="AC29"/>
      <c r="AD29"/>
      <c r="AE29">
        <v>2</v>
      </c>
      <c r="AF29">
        <v>19.889811999999999</v>
      </c>
      <c r="AG29">
        <v>99.449996999999996</v>
      </c>
      <c r="AH29"/>
      <c r="AP29"/>
      <c r="AQ29">
        <v>2</v>
      </c>
      <c r="AR29">
        <v>19.889811999999999</v>
      </c>
      <c r="AS29">
        <v>99.449996999999996</v>
      </c>
      <c r="AT29"/>
      <c r="AU29"/>
      <c r="AV29">
        <v>2</v>
      </c>
      <c r="AW29">
        <v>19.889811999999999</v>
      </c>
      <c r="AX29">
        <v>99.449996999999996</v>
      </c>
      <c r="AY29"/>
    </row>
    <row r="30" spans="6:51" x14ac:dyDescent="0.2">
      <c r="F30"/>
      <c r="G30">
        <v>5</v>
      </c>
      <c r="H30">
        <v>48.57</v>
      </c>
      <c r="I30">
        <v>97.139999000000003</v>
      </c>
      <c r="J30"/>
      <c r="K30"/>
      <c r="L30"/>
      <c r="M30">
        <v>5</v>
      </c>
      <c r="N30">
        <v>48.560001</v>
      </c>
      <c r="O30">
        <v>97.120002999999997</v>
      </c>
      <c r="P30"/>
      <c r="Y30"/>
      <c r="Z30">
        <v>5</v>
      </c>
      <c r="AA30">
        <v>49.709999000000003</v>
      </c>
      <c r="AB30">
        <v>99.419998000000007</v>
      </c>
      <c r="AC30"/>
      <c r="AD30"/>
      <c r="AE30">
        <v>5</v>
      </c>
      <c r="AF30">
        <v>49.709999000000003</v>
      </c>
      <c r="AG30">
        <v>99.419998000000007</v>
      </c>
      <c r="AH30"/>
      <c r="AP30"/>
      <c r="AQ30">
        <v>5</v>
      </c>
      <c r="AR30">
        <v>49.709999000000003</v>
      </c>
      <c r="AS30">
        <v>99.419998000000007</v>
      </c>
      <c r="AT30"/>
      <c r="AU30"/>
      <c r="AV30">
        <v>5</v>
      </c>
      <c r="AW30">
        <v>49.709999000000003</v>
      </c>
      <c r="AX30">
        <v>99.419998000000007</v>
      </c>
      <c r="AY30"/>
    </row>
    <row r="31" spans="6:51" x14ac:dyDescent="0.2">
      <c r="F31" s="4"/>
      <c r="G31" s="4">
        <v>10</v>
      </c>
      <c r="H31" s="4">
        <v>96.850014000000002</v>
      </c>
      <c r="I31" s="4">
        <v>96.850014000000002</v>
      </c>
      <c r="J31" s="4"/>
      <c r="K31" s="4"/>
      <c r="L31" s="4"/>
      <c r="M31" s="4">
        <v>10</v>
      </c>
      <c r="N31" s="4">
        <v>90.740050999999994</v>
      </c>
      <c r="O31" s="4">
        <v>90.740050999999994</v>
      </c>
      <c r="P31" s="4"/>
      <c r="Y31" s="4"/>
      <c r="Z31" s="4">
        <v>10</v>
      </c>
      <c r="AA31" s="4">
        <v>99.410004000000001</v>
      </c>
      <c r="AB31" s="4">
        <v>99.410004000000001</v>
      </c>
      <c r="AC31" s="4"/>
      <c r="AD31" s="4"/>
      <c r="AE31" s="4">
        <v>10</v>
      </c>
      <c r="AF31" s="4">
        <v>99.410004000000001</v>
      </c>
      <c r="AG31" s="4">
        <v>99.410004000000001</v>
      </c>
      <c r="AH31" s="4"/>
      <c r="AP31" s="4"/>
      <c r="AQ31" s="4">
        <v>10</v>
      </c>
      <c r="AR31" s="4">
        <v>99.410004000000001</v>
      </c>
      <c r="AS31" s="4">
        <v>99.410004000000001</v>
      </c>
      <c r="AT31" s="4"/>
      <c r="AU31" s="4"/>
      <c r="AV31" s="4">
        <v>10</v>
      </c>
      <c r="AW31" s="4">
        <v>99.410004000000001</v>
      </c>
      <c r="AX31" s="4">
        <v>99.410004000000001</v>
      </c>
      <c r="AY31" s="4"/>
    </row>
    <row r="32" spans="6:51" x14ac:dyDescent="0.2">
      <c r="F32"/>
      <c r="G32">
        <v>20</v>
      </c>
      <c r="H32">
        <v>96.850014000000002</v>
      </c>
      <c r="I32">
        <v>48.425007000000001</v>
      </c>
      <c r="J32"/>
      <c r="K32"/>
      <c r="L32"/>
      <c r="M32">
        <v>20</v>
      </c>
      <c r="N32">
        <v>90.740050999999994</v>
      </c>
      <c r="O32">
        <v>45.370026000000003</v>
      </c>
      <c r="P32"/>
      <c r="Y32"/>
      <c r="Z32">
        <v>20</v>
      </c>
      <c r="AA32">
        <v>99.410004000000001</v>
      </c>
      <c r="AB32">
        <v>49.705002</v>
      </c>
      <c r="AC32"/>
      <c r="AD32"/>
      <c r="AE32">
        <v>20</v>
      </c>
      <c r="AF32">
        <v>99.410004000000001</v>
      </c>
      <c r="AG32">
        <v>49.705002</v>
      </c>
      <c r="AH32"/>
      <c r="AP32"/>
      <c r="AQ32">
        <v>20</v>
      </c>
      <c r="AR32">
        <v>99.410004000000001</v>
      </c>
      <c r="AS32">
        <v>49.705002</v>
      </c>
      <c r="AT32"/>
      <c r="AU32"/>
      <c r="AV32">
        <v>20</v>
      </c>
      <c r="AW32">
        <v>99.410004000000001</v>
      </c>
      <c r="AX32">
        <v>49.705002</v>
      </c>
      <c r="AY32"/>
    </row>
    <row r="35" spans="2:51" x14ac:dyDescent="0.2">
      <c r="B35" s="5" t="s">
        <v>18</v>
      </c>
      <c r="C35" s="5">
        <v>1000000</v>
      </c>
      <c r="F35" s="1" t="s">
        <v>6</v>
      </c>
      <c r="G35"/>
      <c r="H35"/>
      <c r="I35"/>
      <c r="J35"/>
      <c r="K35"/>
      <c r="L35" s="1" t="s">
        <v>12</v>
      </c>
      <c r="M35"/>
      <c r="N35"/>
      <c r="O35"/>
      <c r="P35"/>
      <c r="U35" s="5" t="s">
        <v>18</v>
      </c>
      <c r="V35" s="5">
        <v>1000000</v>
      </c>
      <c r="Y35" s="1" t="s">
        <v>6</v>
      </c>
      <c r="Z35"/>
      <c r="AA35"/>
      <c r="AB35"/>
      <c r="AC35"/>
      <c r="AD35" s="1" t="s">
        <v>12</v>
      </c>
      <c r="AE35"/>
      <c r="AF35"/>
      <c r="AG35"/>
      <c r="AH35"/>
      <c r="AL35" s="5" t="s">
        <v>18</v>
      </c>
      <c r="AM35" s="5">
        <v>1000000</v>
      </c>
      <c r="AP35" s="1" t="s">
        <v>6</v>
      </c>
      <c r="AQ35"/>
      <c r="AR35"/>
      <c r="AS35"/>
      <c r="AT35"/>
      <c r="AU35" s="1" t="s">
        <v>12</v>
      </c>
      <c r="AV35"/>
      <c r="AW35"/>
      <c r="AX35"/>
      <c r="AY35"/>
    </row>
    <row r="36" spans="2:51" x14ac:dyDescent="0.2">
      <c r="B36"/>
      <c r="C36" t="s">
        <v>13</v>
      </c>
      <c r="D36" t="s">
        <v>14</v>
      </c>
      <c r="E36" t="s">
        <v>31</v>
      </c>
      <c r="F36" t="s">
        <v>11</v>
      </c>
      <c r="G36" s="3">
        <v>100000</v>
      </c>
      <c r="H36"/>
      <c r="I36"/>
      <c r="J36"/>
      <c r="K36"/>
      <c r="L36" t="s">
        <v>11</v>
      </c>
      <c r="M36" s="3">
        <v>100000</v>
      </c>
      <c r="N36"/>
      <c r="O36"/>
      <c r="P36"/>
      <c r="U36"/>
      <c r="V36" t="s">
        <v>13</v>
      </c>
      <c r="W36" t="s">
        <v>14</v>
      </c>
      <c r="X36" t="s">
        <v>31</v>
      </c>
      <c r="Y36" t="s">
        <v>11</v>
      </c>
      <c r="Z36" s="3">
        <v>100000</v>
      </c>
      <c r="AA36"/>
      <c r="AB36"/>
      <c r="AC36"/>
      <c r="AD36" t="s">
        <v>11</v>
      </c>
      <c r="AE36" s="3">
        <v>100000</v>
      </c>
      <c r="AF36"/>
      <c r="AG36"/>
      <c r="AH36"/>
      <c r="AL36"/>
      <c r="AM36" t="s">
        <v>13</v>
      </c>
      <c r="AN36" t="s">
        <v>14</v>
      </c>
      <c r="AO36" t="s">
        <v>31</v>
      </c>
      <c r="AP36" t="s">
        <v>11</v>
      </c>
      <c r="AQ36" s="3">
        <v>100000</v>
      </c>
      <c r="AR36"/>
      <c r="AS36"/>
      <c r="AT36"/>
      <c r="AU36" t="s">
        <v>11</v>
      </c>
      <c r="AV36" s="3">
        <v>100000</v>
      </c>
      <c r="AW36"/>
      <c r="AX36"/>
      <c r="AY36"/>
    </row>
    <row r="37" spans="2:51" x14ac:dyDescent="0.2">
      <c r="B37" s="4" t="s">
        <v>19</v>
      </c>
      <c r="C37" s="2">
        <v>9</v>
      </c>
      <c r="D37" s="4">
        <v>17</v>
      </c>
      <c r="E37" s="5">
        <v>13</v>
      </c>
      <c r="F37" t="s">
        <v>10</v>
      </c>
      <c r="G37" s="3" t="s">
        <v>8</v>
      </c>
      <c r="H37"/>
      <c r="I37"/>
      <c r="J37"/>
      <c r="K37"/>
      <c r="L37" t="s">
        <v>10</v>
      </c>
      <c r="M37" s="3" t="s">
        <v>8</v>
      </c>
      <c r="N37"/>
      <c r="O37"/>
      <c r="P37"/>
      <c r="U37" s="4" t="s">
        <v>19</v>
      </c>
      <c r="V37" s="2">
        <v>7</v>
      </c>
      <c r="W37" s="4">
        <v>46</v>
      </c>
      <c r="X37" s="5">
        <v>30</v>
      </c>
      <c r="Y37" t="s">
        <v>10</v>
      </c>
      <c r="Z37" s="3" t="s">
        <v>7</v>
      </c>
      <c r="AA37"/>
      <c r="AB37"/>
      <c r="AC37"/>
      <c r="AD37" t="s">
        <v>10</v>
      </c>
      <c r="AE37" s="3" t="s">
        <v>7</v>
      </c>
      <c r="AF37"/>
      <c r="AG37"/>
      <c r="AH37"/>
      <c r="AL37" s="4" t="s">
        <v>19</v>
      </c>
      <c r="AM37" s="2">
        <v>9</v>
      </c>
      <c r="AN37" s="4">
        <v>38</v>
      </c>
      <c r="AO37" s="5">
        <v>17</v>
      </c>
      <c r="AP37" t="s">
        <v>10</v>
      </c>
      <c r="AQ37" s="3" t="s">
        <v>9</v>
      </c>
      <c r="AR37"/>
      <c r="AS37"/>
      <c r="AT37"/>
      <c r="AU37" t="s">
        <v>10</v>
      </c>
      <c r="AV37" s="3" t="s">
        <v>9</v>
      </c>
      <c r="AW37"/>
      <c r="AX37"/>
      <c r="AY37"/>
    </row>
    <row r="38" spans="2:51" x14ac:dyDescent="0.2">
      <c r="B38" s="4" t="s">
        <v>20</v>
      </c>
      <c r="C38" s="2">
        <v>9</v>
      </c>
      <c r="D38" s="4">
        <v>15</v>
      </c>
      <c r="E38" s="5">
        <v>10</v>
      </c>
      <c r="F38"/>
      <c r="G38" t="s">
        <v>0</v>
      </c>
      <c r="H38" t="s">
        <v>1</v>
      </c>
      <c r="I38"/>
      <c r="J38" t="s">
        <v>2</v>
      </c>
      <c r="K38" t="s">
        <v>42</v>
      </c>
      <c r="L38"/>
      <c r="M38" t="s">
        <v>0</v>
      </c>
      <c r="N38" t="s">
        <v>1</v>
      </c>
      <c r="O38"/>
      <c r="P38" t="s">
        <v>2</v>
      </c>
      <c r="U38" s="4" t="s">
        <v>20</v>
      </c>
      <c r="V38" s="2">
        <v>8</v>
      </c>
      <c r="W38" s="4">
        <v>36</v>
      </c>
      <c r="X38" s="5">
        <v>19</v>
      </c>
      <c r="Y38"/>
      <c r="Z38" t="s">
        <v>0</v>
      </c>
      <c r="AA38" t="s">
        <v>1</v>
      </c>
      <c r="AB38"/>
      <c r="AC38" t="s">
        <v>2</v>
      </c>
      <c r="AD38"/>
      <c r="AE38" t="s">
        <v>0</v>
      </c>
      <c r="AF38" t="s">
        <v>1</v>
      </c>
      <c r="AG38"/>
      <c r="AH38" t="s">
        <v>2</v>
      </c>
      <c r="AL38" s="4" t="s">
        <v>20</v>
      </c>
      <c r="AM38" s="2">
        <v>9</v>
      </c>
      <c r="AN38" s="4">
        <v>21</v>
      </c>
      <c r="AO38" s="5">
        <v>12</v>
      </c>
      <c r="AP38"/>
      <c r="AQ38" t="s">
        <v>0</v>
      </c>
      <c r="AR38" t="s">
        <v>1</v>
      </c>
      <c r="AS38"/>
      <c r="AT38" t="s">
        <v>2</v>
      </c>
      <c r="AU38"/>
      <c r="AV38" t="s">
        <v>0</v>
      </c>
      <c r="AW38" t="s">
        <v>1</v>
      </c>
      <c r="AX38"/>
      <c r="AY38" t="s">
        <v>2</v>
      </c>
    </row>
    <row r="39" spans="2:51" x14ac:dyDescent="0.2">
      <c r="B39" s="4" t="s">
        <v>21</v>
      </c>
      <c r="C39" s="2">
        <v>9</v>
      </c>
      <c r="D39" s="4">
        <v>10</v>
      </c>
      <c r="E39" s="5">
        <v>8</v>
      </c>
      <c r="F39" s="4"/>
      <c r="G39" s="4">
        <v>1</v>
      </c>
      <c r="H39" s="4">
        <v>97.199996999999996</v>
      </c>
      <c r="I39" s="4">
        <v>97.199996999999996</v>
      </c>
      <c r="J39" s="4"/>
      <c r="K39" s="4"/>
      <c r="L39" s="4"/>
      <c r="M39" s="4">
        <v>1</v>
      </c>
      <c r="N39" s="4">
        <v>92.099997999999999</v>
      </c>
      <c r="O39" s="4">
        <v>92.099997999999999</v>
      </c>
      <c r="P39" s="4"/>
      <c r="U39" s="4" t="s">
        <v>21</v>
      </c>
      <c r="V39" s="2">
        <v>8</v>
      </c>
      <c r="W39" s="4">
        <v>23</v>
      </c>
      <c r="X39" s="5">
        <v>13</v>
      </c>
      <c r="Y39" s="4"/>
      <c r="Z39" s="4">
        <v>1</v>
      </c>
      <c r="AA39" s="4">
        <v>99.5</v>
      </c>
      <c r="AB39" s="4">
        <v>99.5</v>
      </c>
      <c r="AC39" s="4"/>
      <c r="AD39" s="4"/>
      <c r="AE39" s="4">
        <v>1</v>
      </c>
      <c r="AF39" s="4">
        <v>99.5</v>
      </c>
      <c r="AG39" s="4">
        <v>99.5</v>
      </c>
      <c r="AH39" s="4"/>
      <c r="AL39" s="4" t="s">
        <v>21</v>
      </c>
      <c r="AM39" s="2">
        <v>10</v>
      </c>
      <c r="AN39" s="4">
        <v>13</v>
      </c>
      <c r="AO39" s="5">
        <v>10</v>
      </c>
      <c r="AP39" s="4"/>
      <c r="AQ39" s="4">
        <v>1</v>
      </c>
      <c r="AR39" s="4">
        <v>99.5</v>
      </c>
      <c r="AS39" s="4">
        <v>99.5</v>
      </c>
      <c r="AT39" s="4"/>
      <c r="AU39" s="4"/>
      <c r="AV39" s="4">
        <v>1</v>
      </c>
      <c r="AW39" s="4">
        <v>99.5</v>
      </c>
      <c r="AX39" s="4">
        <v>99.5</v>
      </c>
      <c r="AY39" s="4"/>
    </row>
    <row r="40" spans="2:51" x14ac:dyDescent="0.2">
      <c r="B40" s="4" t="s">
        <v>22</v>
      </c>
      <c r="C40" s="2">
        <v>10</v>
      </c>
      <c r="D40">
        <v>8</v>
      </c>
      <c r="E40" s="5">
        <v>7</v>
      </c>
      <c r="F40"/>
      <c r="G40">
        <v>2</v>
      </c>
      <c r="H40">
        <v>97.199996999999996</v>
      </c>
      <c r="I40">
        <v>48.599997999999999</v>
      </c>
      <c r="J40"/>
      <c r="K40"/>
      <c r="L40"/>
      <c r="M40">
        <v>2</v>
      </c>
      <c r="N40">
        <v>92.099997999999999</v>
      </c>
      <c r="O40">
        <v>46.049999</v>
      </c>
      <c r="P40"/>
      <c r="U40" s="4" t="s">
        <v>22</v>
      </c>
      <c r="V40" s="2">
        <v>9</v>
      </c>
      <c r="W40">
        <v>11</v>
      </c>
      <c r="X40" s="5">
        <v>10</v>
      </c>
      <c r="Y40"/>
      <c r="Z40">
        <v>2</v>
      </c>
      <c r="AA40">
        <v>99.5</v>
      </c>
      <c r="AB40">
        <v>49.75</v>
      </c>
      <c r="AC40"/>
      <c r="AD40"/>
      <c r="AE40">
        <v>2</v>
      </c>
      <c r="AF40">
        <v>99.5</v>
      </c>
      <c r="AG40">
        <v>49.75</v>
      </c>
      <c r="AH40"/>
      <c r="AL40" s="4" t="s">
        <v>22</v>
      </c>
      <c r="AM40" s="2">
        <v>10</v>
      </c>
      <c r="AN40">
        <v>9</v>
      </c>
      <c r="AO40" s="5">
        <v>8</v>
      </c>
      <c r="AP40"/>
      <c r="AQ40">
        <v>2</v>
      </c>
      <c r="AR40">
        <v>99.5</v>
      </c>
      <c r="AS40">
        <v>49.75</v>
      </c>
      <c r="AT40"/>
      <c r="AU40"/>
      <c r="AV40">
        <v>2</v>
      </c>
      <c r="AW40">
        <v>99.5</v>
      </c>
      <c r="AX40">
        <v>49.75</v>
      </c>
      <c r="AY40"/>
    </row>
    <row r="41" spans="2:51" x14ac:dyDescent="0.2">
      <c r="B41" s="4" t="s">
        <v>23</v>
      </c>
      <c r="C41" s="2">
        <v>10</v>
      </c>
      <c r="D41">
        <v>7</v>
      </c>
      <c r="E41" s="5">
        <v>6</v>
      </c>
      <c r="F41"/>
      <c r="G41">
        <v>5</v>
      </c>
      <c r="H41">
        <v>97.199996999999996</v>
      </c>
      <c r="I41">
        <v>19.439817000000001</v>
      </c>
      <c r="J41"/>
      <c r="K41"/>
      <c r="L41"/>
      <c r="M41">
        <v>5</v>
      </c>
      <c r="N41">
        <v>92.099997999999999</v>
      </c>
      <c r="O41">
        <v>18.419834000000002</v>
      </c>
      <c r="P41"/>
      <c r="U41" s="4" t="s">
        <v>23</v>
      </c>
      <c r="V41" s="2">
        <v>9</v>
      </c>
      <c r="W41">
        <v>7</v>
      </c>
      <c r="X41" s="5">
        <v>9</v>
      </c>
      <c r="Y41"/>
      <c r="Z41">
        <v>5</v>
      </c>
      <c r="AA41">
        <v>99.5</v>
      </c>
      <c r="AB41">
        <v>19.899811</v>
      </c>
      <c r="AC41"/>
      <c r="AD41"/>
      <c r="AE41">
        <v>5</v>
      </c>
      <c r="AF41">
        <v>99.5</v>
      </c>
      <c r="AG41">
        <v>19.899811</v>
      </c>
      <c r="AH41"/>
      <c r="AL41" s="4" t="s">
        <v>23</v>
      </c>
      <c r="AM41" s="2">
        <v>10</v>
      </c>
      <c r="AN41">
        <v>7</v>
      </c>
      <c r="AO41" s="5">
        <v>8</v>
      </c>
      <c r="AP41"/>
      <c r="AQ41">
        <v>5</v>
      </c>
      <c r="AR41">
        <v>99.5</v>
      </c>
      <c r="AS41">
        <v>19.899811</v>
      </c>
      <c r="AT41"/>
      <c r="AU41"/>
      <c r="AV41">
        <v>5</v>
      </c>
      <c r="AW41">
        <v>99.5</v>
      </c>
      <c r="AX41">
        <v>19.899811</v>
      </c>
      <c r="AY41"/>
    </row>
    <row r="42" spans="2:51" x14ac:dyDescent="0.2">
      <c r="B42" s="4" t="s">
        <v>24</v>
      </c>
      <c r="C42" s="2">
        <v>10</v>
      </c>
      <c r="D42">
        <v>6</v>
      </c>
      <c r="E42" s="5">
        <v>6</v>
      </c>
      <c r="F42"/>
      <c r="G42">
        <v>10</v>
      </c>
      <c r="H42">
        <v>97.199996999999996</v>
      </c>
      <c r="I42">
        <v>9.7199089999999995</v>
      </c>
      <c r="J42"/>
      <c r="K42"/>
      <c r="L42"/>
      <c r="M42">
        <v>10</v>
      </c>
      <c r="N42">
        <v>92.099997999999999</v>
      </c>
      <c r="O42">
        <v>9.2099170000000008</v>
      </c>
      <c r="P42"/>
      <c r="U42" s="4" t="s">
        <v>24</v>
      </c>
      <c r="V42" s="2">
        <v>9</v>
      </c>
      <c r="W42">
        <v>6</v>
      </c>
      <c r="X42" s="5">
        <v>8</v>
      </c>
      <c r="Y42"/>
      <c r="Z42">
        <v>10</v>
      </c>
      <c r="AA42">
        <v>99.5</v>
      </c>
      <c r="AB42">
        <v>9.9499049999999993</v>
      </c>
      <c r="AC42"/>
      <c r="AD42"/>
      <c r="AE42">
        <v>10</v>
      </c>
      <c r="AF42">
        <v>99.5</v>
      </c>
      <c r="AG42">
        <v>9.9499049999999993</v>
      </c>
      <c r="AH42"/>
      <c r="AL42" s="4" t="s">
        <v>24</v>
      </c>
      <c r="AM42" s="2">
        <v>10</v>
      </c>
      <c r="AN42">
        <v>5</v>
      </c>
      <c r="AO42" s="5">
        <v>7</v>
      </c>
      <c r="AP42"/>
      <c r="AQ42">
        <v>10</v>
      </c>
      <c r="AR42">
        <v>99.5</v>
      </c>
      <c r="AS42">
        <v>9.9499049999999993</v>
      </c>
      <c r="AT42"/>
      <c r="AU42"/>
      <c r="AV42">
        <v>10</v>
      </c>
      <c r="AW42">
        <v>99.5</v>
      </c>
      <c r="AX42">
        <v>9.9499049999999993</v>
      </c>
      <c r="AY42"/>
    </row>
    <row r="43" spans="2:51" x14ac:dyDescent="0.2">
      <c r="B43" s="4" t="s">
        <v>25</v>
      </c>
      <c r="C43" s="2">
        <v>10</v>
      </c>
      <c r="D43">
        <v>4</v>
      </c>
      <c r="E43" s="5">
        <v>6</v>
      </c>
      <c r="F43"/>
      <c r="G43">
        <v>20</v>
      </c>
      <c r="H43">
        <v>97.199996999999996</v>
      </c>
      <c r="I43">
        <v>4.8599540000000001</v>
      </c>
      <c r="J43"/>
      <c r="K43"/>
      <c r="L43"/>
      <c r="M43">
        <v>20</v>
      </c>
      <c r="N43">
        <v>92.099997999999999</v>
      </c>
      <c r="O43">
        <v>4.604959</v>
      </c>
      <c r="P43"/>
      <c r="U43" s="4" t="s">
        <v>25</v>
      </c>
      <c r="V43" s="2">
        <v>9</v>
      </c>
      <c r="W43">
        <v>5</v>
      </c>
      <c r="X43" s="5">
        <v>7</v>
      </c>
      <c r="Y43"/>
      <c r="Z43">
        <v>20</v>
      </c>
      <c r="AA43">
        <v>99.5</v>
      </c>
      <c r="AB43">
        <v>4.9749530000000002</v>
      </c>
      <c r="AC43"/>
      <c r="AD43"/>
      <c r="AE43">
        <v>20</v>
      </c>
      <c r="AF43">
        <v>99.5</v>
      </c>
      <c r="AG43">
        <v>4.9749530000000002</v>
      </c>
      <c r="AH43"/>
      <c r="AL43" s="4" t="s">
        <v>25</v>
      </c>
      <c r="AM43" s="2">
        <v>10</v>
      </c>
      <c r="AN43">
        <v>4</v>
      </c>
      <c r="AO43" s="5">
        <v>7</v>
      </c>
      <c r="AP43"/>
      <c r="AQ43">
        <v>20</v>
      </c>
      <c r="AR43">
        <v>99.5</v>
      </c>
      <c r="AS43">
        <v>4.9749530000000002</v>
      </c>
      <c r="AT43"/>
      <c r="AU43"/>
      <c r="AV43">
        <v>20</v>
      </c>
      <c r="AW43">
        <v>99.5</v>
      </c>
      <c r="AX43">
        <v>4.9749530000000002</v>
      </c>
      <c r="AY43"/>
    </row>
    <row r="44" spans="2:51" x14ac:dyDescent="0.2">
      <c r="B44" s="4" t="s">
        <v>26</v>
      </c>
      <c r="C44" s="2">
        <v>10</v>
      </c>
      <c r="D44">
        <v>3</v>
      </c>
      <c r="E44" s="5">
        <v>6</v>
      </c>
      <c r="F44"/>
      <c r="G44"/>
      <c r="H44"/>
      <c r="I44"/>
      <c r="J44"/>
      <c r="K44"/>
      <c r="L44"/>
      <c r="M44"/>
      <c r="N44"/>
      <c r="O44"/>
      <c r="P44"/>
      <c r="U44" s="4" t="s">
        <v>26</v>
      </c>
      <c r="V44" s="2">
        <v>9</v>
      </c>
      <c r="W44">
        <v>3</v>
      </c>
      <c r="X44" s="5">
        <v>6</v>
      </c>
      <c r="Y44"/>
      <c r="Z44"/>
      <c r="AA44"/>
      <c r="AB44"/>
      <c r="AC44"/>
      <c r="AD44"/>
      <c r="AE44"/>
      <c r="AF44"/>
      <c r="AG44"/>
      <c r="AH44"/>
      <c r="AL44" s="4" t="s">
        <v>26</v>
      </c>
      <c r="AM44" s="2">
        <v>10</v>
      </c>
      <c r="AN44">
        <v>3</v>
      </c>
      <c r="AO44" s="5">
        <v>7</v>
      </c>
      <c r="AP44"/>
      <c r="AQ44"/>
      <c r="AR44"/>
      <c r="AS44"/>
      <c r="AT44"/>
      <c r="AU44"/>
      <c r="AV44"/>
      <c r="AW44"/>
      <c r="AX44"/>
      <c r="AY44"/>
    </row>
    <row r="45" spans="2:51" x14ac:dyDescent="0.2">
      <c r="B45" s="4" t="s">
        <v>27</v>
      </c>
      <c r="C45" s="2">
        <v>10</v>
      </c>
      <c r="D45">
        <v>2</v>
      </c>
      <c r="E45" s="5">
        <v>6</v>
      </c>
      <c r="F45"/>
      <c r="G45" t="s">
        <v>3</v>
      </c>
      <c r="H45" t="s">
        <v>1</v>
      </c>
      <c r="I45"/>
      <c r="J45" t="s">
        <v>2</v>
      </c>
      <c r="K45"/>
      <c r="L45"/>
      <c r="M45" t="s">
        <v>3</v>
      </c>
      <c r="N45" t="s">
        <v>1</v>
      </c>
      <c r="O45"/>
      <c r="P45" t="s">
        <v>2</v>
      </c>
      <c r="U45" s="4" t="s">
        <v>27</v>
      </c>
      <c r="V45" s="2">
        <v>9</v>
      </c>
      <c r="W45">
        <v>2</v>
      </c>
      <c r="X45" s="5">
        <v>6</v>
      </c>
      <c r="Y45"/>
      <c r="Z45" t="s">
        <v>3</v>
      </c>
      <c r="AA45" t="s">
        <v>1</v>
      </c>
      <c r="AB45"/>
      <c r="AC45" t="s">
        <v>2</v>
      </c>
      <c r="AD45"/>
      <c r="AE45" t="s">
        <v>3</v>
      </c>
      <c r="AF45" t="s">
        <v>1</v>
      </c>
      <c r="AG45"/>
      <c r="AH45" t="s">
        <v>2</v>
      </c>
      <c r="AL45" s="4" t="s">
        <v>27</v>
      </c>
      <c r="AM45" s="2">
        <v>10</v>
      </c>
      <c r="AN45">
        <v>2</v>
      </c>
      <c r="AO45" s="5">
        <v>7</v>
      </c>
      <c r="AP45"/>
      <c r="AQ45" t="s">
        <v>3</v>
      </c>
      <c r="AR45" t="s">
        <v>1</v>
      </c>
      <c r="AS45"/>
      <c r="AT45" t="s">
        <v>2</v>
      </c>
      <c r="AU45"/>
      <c r="AV45" t="s">
        <v>3</v>
      </c>
      <c r="AW45" t="s">
        <v>1</v>
      </c>
      <c r="AX45"/>
      <c r="AY45" t="s">
        <v>2</v>
      </c>
    </row>
    <row r="46" spans="2:51" x14ac:dyDescent="0.2">
      <c r="B46" s="4" t="s">
        <v>28</v>
      </c>
      <c r="C46" s="2">
        <v>10</v>
      </c>
      <c r="D46">
        <v>1</v>
      </c>
      <c r="E46" s="5">
        <v>6</v>
      </c>
      <c r="F46"/>
      <c r="G46">
        <v>1</v>
      </c>
      <c r="H46">
        <v>48.599997999999999</v>
      </c>
      <c r="I46">
        <v>97.199996999999996</v>
      </c>
      <c r="J46"/>
      <c r="K46"/>
      <c r="L46"/>
      <c r="M46">
        <v>1</v>
      </c>
      <c r="N46">
        <v>48.099997999999999</v>
      </c>
      <c r="O46">
        <v>96.199996999999996</v>
      </c>
      <c r="P46"/>
      <c r="U46" s="4" t="s">
        <v>28</v>
      </c>
      <c r="V46" s="2">
        <v>9</v>
      </c>
      <c r="W46">
        <v>1</v>
      </c>
      <c r="X46" s="5">
        <v>6</v>
      </c>
      <c r="Y46"/>
      <c r="Z46">
        <v>1</v>
      </c>
      <c r="AA46">
        <v>49.75</v>
      </c>
      <c r="AB46">
        <v>99.5</v>
      </c>
      <c r="AC46"/>
      <c r="AD46"/>
      <c r="AE46">
        <v>1</v>
      </c>
      <c r="AF46">
        <v>49.75</v>
      </c>
      <c r="AG46">
        <v>99.5</v>
      </c>
      <c r="AH46"/>
      <c r="AL46" s="4" t="s">
        <v>28</v>
      </c>
      <c r="AM46" s="2">
        <v>10</v>
      </c>
      <c r="AN46">
        <v>1</v>
      </c>
      <c r="AO46" s="5">
        <v>7</v>
      </c>
      <c r="AP46"/>
      <c r="AQ46">
        <v>1</v>
      </c>
      <c r="AR46">
        <v>49.75</v>
      </c>
      <c r="AS46">
        <v>99.5</v>
      </c>
      <c r="AT46"/>
      <c r="AU46"/>
      <c r="AV46">
        <v>1</v>
      </c>
      <c r="AW46">
        <v>49.75</v>
      </c>
      <c r="AX46">
        <v>99.5</v>
      </c>
      <c r="AY46"/>
    </row>
    <row r="47" spans="2:51" x14ac:dyDescent="0.2">
      <c r="F47" s="4"/>
      <c r="G47" s="4">
        <v>2</v>
      </c>
      <c r="H47" s="4">
        <v>97.199996999999996</v>
      </c>
      <c r="I47" s="4">
        <v>97.199996999999996</v>
      </c>
      <c r="J47" s="4"/>
      <c r="K47" s="4"/>
      <c r="L47" s="4"/>
      <c r="M47" s="4">
        <v>2</v>
      </c>
      <c r="N47" s="4">
        <v>87.599997999999999</v>
      </c>
      <c r="O47" s="4">
        <v>87.599997999999999</v>
      </c>
      <c r="P47" s="4"/>
      <c r="Y47" s="4"/>
      <c r="Z47" s="4">
        <v>2</v>
      </c>
      <c r="AA47" s="4">
        <v>99.449996999999996</v>
      </c>
      <c r="AB47" s="4">
        <v>99.449996999999996</v>
      </c>
      <c r="AC47" s="4"/>
      <c r="AD47" s="4"/>
      <c r="AE47" s="4">
        <v>2</v>
      </c>
      <c r="AF47" s="4">
        <v>99.449996999999996</v>
      </c>
      <c r="AG47" s="4">
        <v>99.449996999999996</v>
      </c>
      <c r="AH47" s="4"/>
      <c r="AP47" s="4"/>
      <c r="AQ47" s="4">
        <v>2</v>
      </c>
      <c r="AR47" s="4">
        <v>99.449996999999996</v>
      </c>
      <c r="AS47" s="4">
        <v>99.449996999999996</v>
      </c>
      <c r="AT47" s="4"/>
      <c r="AU47" s="4"/>
      <c r="AV47" s="4">
        <v>2</v>
      </c>
      <c r="AW47" s="4">
        <v>99.449996999999996</v>
      </c>
      <c r="AX47" s="4">
        <v>99.449996999999996</v>
      </c>
      <c r="AY47" s="4"/>
    </row>
    <row r="48" spans="2:51" x14ac:dyDescent="0.2">
      <c r="F48"/>
      <c r="G48">
        <v>5</v>
      </c>
      <c r="H48">
        <v>97.199996999999996</v>
      </c>
      <c r="I48">
        <v>38.879635</v>
      </c>
      <c r="J48"/>
      <c r="K48"/>
      <c r="L48"/>
      <c r="M48">
        <v>5</v>
      </c>
      <c r="N48">
        <v>87.599997999999999</v>
      </c>
      <c r="O48">
        <v>35.039749</v>
      </c>
      <c r="P48"/>
      <c r="Y48"/>
      <c r="Z48">
        <v>5</v>
      </c>
      <c r="AA48">
        <v>99.449996999999996</v>
      </c>
      <c r="AB48">
        <v>39.779625000000003</v>
      </c>
      <c r="AC48"/>
      <c r="AD48"/>
      <c r="AE48">
        <v>5</v>
      </c>
      <c r="AF48">
        <v>99.449996999999996</v>
      </c>
      <c r="AG48">
        <v>39.779625000000003</v>
      </c>
      <c r="AH48"/>
      <c r="AP48"/>
      <c r="AQ48">
        <v>5</v>
      </c>
      <c r="AR48">
        <v>99.449996999999996</v>
      </c>
      <c r="AS48">
        <v>39.779625000000003</v>
      </c>
      <c r="AT48"/>
      <c r="AU48"/>
      <c r="AV48">
        <v>5</v>
      </c>
      <c r="AW48">
        <v>99.449996999999996</v>
      </c>
      <c r="AX48">
        <v>39.779625000000003</v>
      </c>
      <c r="AY48"/>
    </row>
    <row r="49" spans="6:51" x14ac:dyDescent="0.2">
      <c r="F49"/>
      <c r="G49">
        <v>10</v>
      </c>
      <c r="H49">
        <v>97.199996999999996</v>
      </c>
      <c r="I49">
        <v>19.439817000000001</v>
      </c>
      <c r="J49"/>
      <c r="K49"/>
      <c r="L49"/>
      <c r="M49">
        <v>10</v>
      </c>
      <c r="N49">
        <v>87.599997999999999</v>
      </c>
      <c r="O49">
        <v>17.519874999999999</v>
      </c>
      <c r="P49"/>
      <c r="Y49"/>
      <c r="Z49">
        <v>10</v>
      </c>
      <c r="AA49">
        <v>99.449996999999996</v>
      </c>
      <c r="AB49">
        <v>19.889811999999999</v>
      </c>
      <c r="AC49"/>
      <c r="AD49"/>
      <c r="AE49">
        <v>10</v>
      </c>
      <c r="AF49">
        <v>99.449996999999996</v>
      </c>
      <c r="AG49">
        <v>19.889811999999999</v>
      </c>
      <c r="AH49"/>
      <c r="AP49"/>
      <c r="AQ49">
        <v>10</v>
      </c>
      <c r="AR49">
        <v>99.449996999999996</v>
      </c>
      <c r="AS49">
        <v>19.889811999999999</v>
      </c>
      <c r="AT49"/>
      <c r="AU49"/>
      <c r="AV49">
        <v>10</v>
      </c>
      <c r="AW49">
        <v>99.449996999999996</v>
      </c>
      <c r="AX49">
        <v>19.889811999999999</v>
      </c>
      <c r="AY49"/>
    </row>
    <row r="50" spans="6:51" x14ac:dyDescent="0.2">
      <c r="F50"/>
      <c r="G50">
        <v>20</v>
      </c>
      <c r="H50">
        <v>97.199996999999996</v>
      </c>
      <c r="I50">
        <v>9.7199089999999995</v>
      </c>
      <c r="J50"/>
      <c r="K50"/>
      <c r="L50"/>
      <c r="M50">
        <v>20</v>
      </c>
      <c r="N50">
        <v>87.599997999999999</v>
      </c>
      <c r="O50">
        <v>8.7599370000000008</v>
      </c>
      <c r="P50"/>
      <c r="Y50"/>
      <c r="Z50">
        <v>20</v>
      </c>
      <c r="AA50">
        <v>99.449996999999996</v>
      </c>
      <c r="AB50">
        <v>9.9449059999999996</v>
      </c>
      <c r="AC50"/>
      <c r="AD50"/>
      <c r="AE50">
        <v>20</v>
      </c>
      <c r="AF50">
        <v>99.449996999999996</v>
      </c>
      <c r="AG50">
        <v>9.9449059999999996</v>
      </c>
      <c r="AH50"/>
      <c r="AP50"/>
      <c r="AQ50">
        <v>20</v>
      </c>
      <c r="AR50">
        <v>99.449996999999996</v>
      </c>
      <c r="AS50">
        <v>9.9449059999999996</v>
      </c>
      <c r="AT50"/>
      <c r="AU50"/>
      <c r="AV50">
        <v>20</v>
      </c>
      <c r="AW50">
        <v>99.449996999999996</v>
      </c>
      <c r="AX50">
        <v>9.9449059999999996</v>
      </c>
      <c r="AY50"/>
    </row>
    <row r="51" spans="6:51" x14ac:dyDescent="0.2">
      <c r="F51"/>
      <c r="G51"/>
      <c r="H51"/>
      <c r="I51"/>
      <c r="J51"/>
      <c r="K51"/>
      <c r="L51"/>
      <c r="M51"/>
      <c r="N51"/>
      <c r="O51"/>
      <c r="P51"/>
      <c r="Y51"/>
      <c r="Z51"/>
      <c r="AA51"/>
      <c r="AB51"/>
      <c r="AC51"/>
      <c r="AD51"/>
      <c r="AE51"/>
      <c r="AF51"/>
      <c r="AG51"/>
      <c r="AH51"/>
      <c r="AP51"/>
      <c r="AQ51"/>
      <c r="AR51"/>
      <c r="AS51"/>
      <c r="AT51"/>
      <c r="AU51"/>
      <c r="AV51"/>
      <c r="AW51"/>
      <c r="AX51"/>
      <c r="AY51"/>
    </row>
    <row r="52" spans="6:51" x14ac:dyDescent="0.2">
      <c r="F52"/>
      <c r="G52" t="s">
        <v>4</v>
      </c>
      <c r="H52" t="s">
        <v>1</v>
      </c>
      <c r="I52"/>
      <c r="J52" t="s">
        <v>2</v>
      </c>
      <c r="K52"/>
      <c r="L52"/>
      <c r="M52" t="s">
        <v>4</v>
      </c>
      <c r="N52" t="s">
        <v>1</v>
      </c>
      <c r="O52"/>
      <c r="P52" t="s">
        <v>2</v>
      </c>
      <c r="Y52"/>
      <c r="Z52" t="s">
        <v>4</v>
      </c>
      <c r="AA52" t="s">
        <v>1</v>
      </c>
      <c r="AB52"/>
      <c r="AC52" t="s">
        <v>2</v>
      </c>
      <c r="AD52"/>
      <c r="AE52" t="s">
        <v>4</v>
      </c>
      <c r="AF52" t="s">
        <v>1</v>
      </c>
      <c r="AG52"/>
      <c r="AH52" t="s">
        <v>2</v>
      </c>
      <c r="AP52"/>
      <c r="AQ52" t="s">
        <v>4</v>
      </c>
      <c r="AR52" t="s">
        <v>1</v>
      </c>
      <c r="AS52"/>
      <c r="AT52" t="s">
        <v>2</v>
      </c>
      <c r="AU52"/>
      <c r="AV52" t="s">
        <v>4</v>
      </c>
      <c r="AW52" t="s">
        <v>1</v>
      </c>
      <c r="AX52"/>
      <c r="AY52" t="s">
        <v>2</v>
      </c>
    </row>
    <row r="53" spans="6:51" x14ac:dyDescent="0.2">
      <c r="F53"/>
      <c r="G53">
        <v>1</v>
      </c>
      <c r="H53">
        <v>19.439817000000001</v>
      </c>
      <c r="I53">
        <v>97.199996999999996</v>
      </c>
      <c r="J53"/>
      <c r="K53"/>
      <c r="L53"/>
      <c r="M53">
        <v>1</v>
      </c>
      <c r="N53">
        <v>19.439817000000001</v>
      </c>
      <c r="O53">
        <v>97.199996999999996</v>
      </c>
      <c r="P53"/>
      <c r="Y53"/>
      <c r="Z53">
        <v>1</v>
      </c>
      <c r="AA53">
        <v>19.899811</v>
      </c>
      <c r="AB53">
        <v>99.5</v>
      </c>
      <c r="AC53"/>
      <c r="AD53"/>
      <c r="AE53">
        <v>1</v>
      </c>
      <c r="AF53">
        <v>19.899811</v>
      </c>
      <c r="AG53">
        <v>99.5</v>
      </c>
      <c r="AH53"/>
      <c r="AP53"/>
      <c r="AQ53">
        <v>1</v>
      </c>
      <c r="AR53">
        <v>19.899811</v>
      </c>
      <c r="AS53">
        <v>99.5</v>
      </c>
      <c r="AT53"/>
      <c r="AU53"/>
      <c r="AV53">
        <v>1</v>
      </c>
      <c r="AW53">
        <v>19.899811</v>
      </c>
      <c r="AX53">
        <v>99.5</v>
      </c>
      <c r="AY53"/>
    </row>
    <row r="54" spans="6:51" x14ac:dyDescent="0.2">
      <c r="F54"/>
      <c r="G54">
        <v>2</v>
      </c>
      <c r="H54">
        <v>38.879635</v>
      </c>
      <c r="I54">
        <v>97.199996999999996</v>
      </c>
      <c r="J54"/>
      <c r="K54"/>
      <c r="L54"/>
      <c r="M54">
        <v>2</v>
      </c>
      <c r="N54">
        <v>38.719642999999998</v>
      </c>
      <c r="O54">
        <v>96.800003000000004</v>
      </c>
      <c r="P54"/>
      <c r="Y54"/>
      <c r="Z54">
        <v>2</v>
      </c>
      <c r="AA54">
        <v>39.779625000000003</v>
      </c>
      <c r="AB54">
        <v>99.449996999999996</v>
      </c>
      <c r="AC54"/>
      <c r="AD54"/>
      <c r="AE54">
        <v>2</v>
      </c>
      <c r="AF54">
        <v>39.779625000000003</v>
      </c>
      <c r="AG54">
        <v>99.449996999999996</v>
      </c>
      <c r="AH54"/>
      <c r="AP54"/>
      <c r="AQ54">
        <v>2</v>
      </c>
      <c r="AR54">
        <v>39.779625000000003</v>
      </c>
      <c r="AS54">
        <v>99.449996999999996</v>
      </c>
      <c r="AT54"/>
      <c r="AU54"/>
      <c r="AV54">
        <v>2</v>
      </c>
      <c r="AW54">
        <v>39.779625000000003</v>
      </c>
      <c r="AX54">
        <v>99.449996999999996</v>
      </c>
      <c r="AY54"/>
    </row>
    <row r="55" spans="6:51" x14ac:dyDescent="0.2">
      <c r="F55" s="4"/>
      <c r="G55" s="4">
        <v>5</v>
      </c>
      <c r="H55" s="4">
        <v>97.139999000000003</v>
      </c>
      <c r="I55" s="4">
        <v>97.139999000000003</v>
      </c>
      <c r="J55" s="4"/>
      <c r="K55" s="4"/>
      <c r="L55" s="4"/>
      <c r="M55" s="4">
        <v>5</v>
      </c>
      <c r="N55" s="4">
        <v>86.059792000000002</v>
      </c>
      <c r="O55" s="4">
        <v>86.059792000000002</v>
      </c>
      <c r="P55" s="4"/>
      <c r="Y55" s="4"/>
      <c r="Z55" s="4">
        <v>5</v>
      </c>
      <c r="AA55" s="4">
        <v>99.419998000000007</v>
      </c>
      <c r="AB55" s="4">
        <v>99.419998000000007</v>
      </c>
      <c r="AC55" s="4"/>
      <c r="AD55" s="4"/>
      <c r="AE55" s="4">
        <v>5</v>
      </c>
      <c r="AF55" s="4">
        <v>99.419998000000007</v>
      </c>
      <c r="AG55" s="4">
        <v>99.419998000000007</v>
      </c>
      <c r="AH55" s="4"/>
      <c r="AP55" s="4"/>
      <c r="AQ55" s="4">
        <v>5</v>
      </c>
      <c r="AR55" s="4">
        <v>99.419998000000007</v>
      </c>
      <c r="AS55" s="4">
        <v>99.419998000000007</v>
      </c>
      <c r="AT55" s="4"/>
      <c r="AU55" s="4"/>
      <c r="AV55" s="4">
        <v>5</v>
      </c>
      <c r="AW55" s="4">
        <v>99.419998000000007</v>
      </c>
      <c r="AX55" s="4">
        <v>99.419998000000007</v>
      </c>
      <c r="AY55" s="4"/>
    </row>
    <row r="56" spans="6:51" x14ac:dyDescent="0.2">
      <c r="G56" s="5">
        <v>10</v>
      </c>
      <c r="H56" s="5">
        <v>97.139999000000003</v>
      </c>
      <c r="I56" s="5">
        <v>48.57</v>
      </c>
      <c r="L56"/>
      <c r="M56">
        <v>10</v>
      </c>
      <c r="N56">
        <v>86.059792000000002</v>
      </c>
      <c r="O56">
        <v>43.029896000000001</v>
      </c>
      <c r="P56"/>
      <c r="Z56" s="5">
        <v>10</v>
      </c>
      <c r="AA56" s="5">
        <v>99.419998000000007</v>
      </c>
      <c r="AB56" s="5">
        <v>49.709999000000003</v>
      </c>
      <c r="AD56"/>
      <c r="AE56">
        <v>10</v>
      </c>
      <c r="AF56">
        <v>99.419998000000007</v>
      </c>
      <c r="AG56">
        <v>49.709999000000003</v>
      </c>
      <c r="AH56"/>
      <c r="AQ56" s="5">
        <v>10</v>
      </c>
      <c r="AR56" s="5">
        <v>99.419998000000007</v>
      </c>
      <c r="AS56" s="5">
        <v>49.709999000000003</v>
      </c>
      <c r="AU56"/>
      <c r="AV56">
        <v>10</v>
      </c>
      <c r="AW56">
        <v>99.419998000000007</v>
      </c>
      <c r="AX56">
        <v>49.709999000000003</v>
      </c>
      <c r="AY56"/>
    </row>
    <row r="57" spans="6:51" x14ac:dyDescent="0.2">
      <c r="F57"/>
      <c r="G57">
        <v>20</v>
      </c>
      <c r="H57">
        <v>97.139999000000003</v>
      </c>
      <c r="I57">
        <v>24.285</v>
      </c>
      <c r="J57"/>
      <c r="K57"/>
      <c r="L57"/>
      <c r="M57">
        <v>20</v>
      </c>
      <c r="N57">
        <v>86.059792000000002</v>
      </c>
      <c r="O57">
        <v>21.514948</v>
      </c>
      <c r="P57"/>
      <c r="Y57"/>
      <c r="Z57">
        <v>20</v>
      </c>
      <c r="AA57">
        <v>99.419998000000007</v>
      </c>
      <c r="AB57">
        <v>24.855</v>
      </c>
      <c r="AC57"/>
      <c r="AD57"/>
      <c r="AE57">
        <v>20</v>
      </c>
      <c r="AF57">
        <v>99.419998000000007</v>
      </c>
      <c r="AG57">
        <v>24.855</v>
      </c>
      <c r="AH57"/>
      <c r="AP57"/>
      <c r="AQ57">
        <v>20</v>
      </c>
      <c r="AR57">
        <v>99.419998000000007</v>
      </c>
      <c r="AS57">
        <v>24.855</v>
      </c>
      <c r="AT57"/>
      <c r="AU57"/>
      <c r="AV57">
        <v>20</v>
      </c>
      <c r="AW57">
        <v>99.419998000000007</v>
      </c>
      <c r="AX57">
        <v>24.855</v>
      </c>
      <c r="AY57"/>
    </row>
    <row r="58" spans="6:51" x14ac:dyDescent="0.2">
      <c r="F58"/>
      <c r="G58"/>
      <c r="H58"/>
      <c r="I58"/>
      <c r="J58"/>
      <c r="K58"/>
      <c r="L58"/>
      <c r="M58"/>
      <c r="N58"/>
      <c r="O58"/>
      <c r="P58"/>
      <c r="Y58"/>
      <c r="Z58"/>
      <c r="AA58"/>
      <c r="AB58"/>
      <c r="AC58"/>
      <c r="AD58"/>
      <c r="AE58"/>
      <c r="AF58"/>
      <c r="AG58"/>
      <c r="AH58"/>
      <c r="AP58"/>
      <c r="AQ58"/>
      <c r="AR58"/>
      <c r="AS58"/>
      <c r="AT58"/>
      <c r="AU58"/>
      <c r="AV58"/>
      <c r="AW58"/>
      <c r="AX58"/>
      <c r="AY58"/>
    </row>
    <row r="59" spans="6:51" x14ac:dyDescent="0.2">
      <c r="F59"/>
      <c r="G59" t="s">
        <v>5</v>
      </c>
      <c r="H59" t="s">
        <v>1</v>
      </c>
      <c r="I59"/>
      <c r="J59" t="s">
        <v>2</v>
      </c>
      <c r="K59"/>
      <c r="L59"/>
      <c r="M59" t="s">
        <v>5</v>
      </c>
      <c r="N59" t="s">
        <v>1</v>
      </c>
      <c r="O59"/>
      <c r="P59" t="s">
        <v>2</v>
      </c>
      <c r="Y59"/>
      <c r="Z59" t="s">
        <v>5</v>
      </c>
      <c r="AA59" t="s">
        <v>1</v>
      </c>
      <c r="AB59"/>
      <c r="AC59" t="s">
        <v>2</v>
      </c>
      <c r="AD59"/>
      <c r="AE59" t="s">
        <v>5</v>
      </c>
      <c r="AF59" t="s">
        <v>1</v>
      </c>
      <c r="AG59"/>
      <c r="AH59" t="s">
        <v>2</v>
      </c>
      <c r="AP59"/>
      <c r="AQ59" t="s">
        <v>5</v>
      </c>
      <c r="AR59" t="s">
        <v>1</v>
      </c>
      <c r="AS59"/>
      <c r="AT59" t="s">
        <v>2</v>
      </c>
      <c r="AU59"/>
      <c r="AV59" t="s">
        <v>5</v>
      </c>
      <c r="AW59" t="s">
        <v>1</v>
      </c>
      <c r="AX59"/>
      <c r="AY59" t="s">
        <v>2</v>
      </c>
    </row>
    <row r="60" spans="6:51" x14ac:dyDescent="0.2">
      <c r="F60"/>
      <c r="G60">
        <v>1</v>
      </c>
      <c r="H60">
        <v>9.7199089999999995</v>
      </c>
      <c r="I60">
        <v>97.199996999999996</v>
      </c>
      <c r="J60"/>
      <c r="K60"/>
      <c r="L60"/>
      <c r="M60">
        <v>1</v>
      </c>
      <c r="N60">
        <v>9.7199089999999995</v>
      </c>
      <c r="O60">
        <v>97.199996999999996</v>
      </c>
      <c r="P60"/>
      <c r="Y60"/>
      <c r="Z60">
        <v>1</v>
      </c>
      <c r="AA60">
        <v>9.9499049999999993</v>
      </c>
      <c r="AB60">
        <v>99.5</v>
      </c>
      <c r="AC60"/>
      <c r="AD60"/>
      <c r="AE60">
        <v>1</v>
      </c>
      <c r="AF60">
        <v>9.9499049999999993</v>
      </c>
      <c r="AG60">
        <v>99.5</v>
      </c>
      <c r="AH60"/>
      <c r="AP60"/>
      <c r="AQ60">
        <v>1</v>
      </c>
      <c r="AR60">
        <v>9.9499049999999993</v>
      </c>
      <c r="AS60">
        <v>99.5</v>
      </c>
      <c r="AT60"/>
      <c r="AU60"/>
      <c r="AV60">
        <v>1</v>
      </c>
      <c r="AW60">
        <v>9.9499049999999993</v>
      </c>
      <c r="AX60">
        <v>99.5</v>
      </c>
      <c r="AY60"/>
    </row>
    <row r="61" spans="6:51" x14ac:dyDescent="0.2">
      <c r="F61"/>
      <c r="G61">
        <v>2</v>
      </c>
      <c r="H61">
        <v>19.439817000000001</v>
      </c>
      <c r="I61">
        <v>97.199996999999996</v>
      </c>
      <c r="J61"/>
      <c r="K61"/>
      <c r="L61"/>
      <c r="M61">
        <v>2</v>
      </c>
      <c r="N61">
        <v>19.429818999999998</v>
      </c>
      <c r="O61">
        <v>97.150002000000001</v>
      </c>
      <c r="P61"/>
      <c r="Y61"/>
      <c r="Z61">
        <v>2</v>
      </c>
      <c r="AA61">
        <v>19.889811999999999</v>
      </c>
      <c r="AB61">
        <v>99.449996999999996</v>
      </c>
      <c r="AC61"/>
      <c r="AD61"/>
      <c r="AE61">
        <v>2</v>
      </c>
      <c r="AF61">
        <v>19.889811999999999</v>
      </c>
      <c r="AG61">
        <v>99.449996999999996</v>
      </c>
      <c r="AH61"/>
      <c r="AP61"/>
      <c r="AQ61">
        <v>2</v>
      </c>
      <c r="AR61">
        <v>19.889811999999999</v>
      </c>
      <c r="AS61">
        <v>99.449996999999996</v>
      </c>
      <c r="AT61"/>
      <c r="AU61"/>
      <c r="AV61">
        <v>2</v>
      </c>
      <c r="AW61">
        <v>19.889811999999999</v>
      </c>
      <c r="AX61">
        <v>99.449996999999996</v>
      </c>
      <c r="AY61"/>
    </row>
    <row r="62" spans="6:51" x14ac:dyDescent="0.2">
      <c r="F62"/>
      <c r="G62">
        <v>5</v>
      </c>
      <c r="H62">
        <v>48.57</v>
      </c>
      <c r="I62">
        <v>97.139999000000003</v>
      </c>
      <c r="J62"/>
      <c r="K62"/>
      <c r="L62"/>
      <c r="M62">
        <v>5</v>
      </c>
      <c r="N62">
        <v>48.490001999999997</v>
      </c>
      <c r="O62">
        <v>96.980002999999996</v>
      </c>
      <c r="P62"/>
      <c r="Y62"/>
      <c r="Z62">
        <v>5</v>
      </c>
      <c r="AA62">
        <v>49.709999000000003</v>
      </c>
      <c r="AB62">
        <v>99.419998000000007</v>
      </c>
      <c r="AC62"/>
      <c r="AD62"/>
      <c r="AE62">
        <v>5</v>
      </c>
      <c r="AF62">
        <v>49.709999000000003</v>
      </c>
      <c r="AG62">
        <v>99.419998000000007</v>
      </c>
      <c r="AH62"/>
      <c r="AP62"/>
      <c r="AQ62">
        <v>5</v>
      </c>
      <c r="AR62">
        <v>49.709999000000003</v>
      </c>
      <c r="AS62">
        <v>99.419998000000007</v>
      </c>
      <c r="AT62"/>
      <c r="AU62"/>
      <c r="AV62">
        <v>5</v>
      </c>
      <c r="AW62">
        <v>49.709999000000003</v>
      </c>
      <c r="AX62">
        <v>99.419998000000007</v>
      </c>
      <c r="AY62"/>
    </row>
    <row r="63" spans="6:51" x14ac:dyDescent="0.2">
      <c r="F63" s="4"/>
      <c r="G63" s="4">
        <v>10</v>
      </c>
      <c r="H63" s="4">
        <v>97.120002999999997</v>
      </c>
      <c r="I63" s="4">
        <v>97.120002999999997</v>
      </c>
      <c r="J63" s="4"/>
      <c r="K63" s="4"/>
      <c r="L63" s="4"/>
      <c r="M63" s="4">
        <v>10</v>
      </c>
      <c r="N63" s="4">
        <v>88.140045000000001</v>
      </c>
      <c r="O63" s="4">
        <v>88.140045000000001</v>
      </c>
      <c r="P63" s="4"/>
      <c r="Y63" s="4"/>
      <c r="Z63" s="4">
        <v>10</v>
      </c>
      <c r="AA63" s="4">
        <v>99.410004000000001</v>
      </c>
      <c r="AB63" s="4">
        <v>99.410004000000001</v>
      </c>
      <c r="AC63" s="4"/>
      <c r="AD63" s="4"/>
      <c r="AE63" s="4">
        <v>10</v>
      </c>
      <c r="AF63" s="4">
        <v>99.410004000000001</v>
      </c>
      <c r="AG63" s="4">
        <v>99.410004000000001</v>
      </c>
      <c r="AH63" s="4"/>
      <c r="AP63" s="4"/>
      <c r="AQ63" s="4">
        <v>10</v>
      </c>
      <c r="AR63" s="4">
        <v>99.410004000000001</v>
      </c>
      <c r="AS63" s="4">
        <v>99.410004000000001</v>
      </c>
      <c r="AT63" s="4"/>
      <c r="AU63" s="4"/>
      <c r="AV63" s="4">
        <v>10</v>
      </c>
      <c r="AW63" s="4">
        <v>99.410004000000001</v>
      </c>
      <c r="AX63" s="4">
        <v>99.410004000000001</v>
      </c>
      <c r="AY63" s="4"/>
    </row>
    <row r="64" spans="6:51" x14ac:dyDescent="0.2">
      <c r="F64"/>
      <c r="G64">
        <v>20</v>
      </c>
      <c r="H64">
        <v>97.120002999999997</v>
      </c>
      <c r="I64">
        <v>48.560001</v>
      </c>
      <c r="J64"/>
      <c r="K64"/>
      <c r="L64"/>
      <c r="M64">
        <v>20</v>
      </c>
      <c r="N64">
        <v>88.140045000000001</v>
      </c>
      <c r="O64">
        <v>44.070022999999999</v>
      </c>
      <c r="P64"/>
      <c r="Y64"/>
      <c r="Z64">
        <v>20</v>
      </c>
      <c r="AA64">
        <v>99.410004000000001</v>
      </c>
      <c r="AB64">
        <v>49.705002</v>
      </c>
      <c r="AC64"/>
      <c r="AD64"/>
      <c r="AE64">
        <v>20</v>
      </c>
      <c r="AF64">
        <v>99.410004000000001</v>
      </c>
      <c r="AG64">
        <v>49.705002</v>
      </c>
      <c r="AH64"/>
      <c r="AP64"/>
      <c r="AQ64">
        <v>20</v>
      </c>
      <c r="AR64">
        <v>99.410004000000001</v>
      </c>
      <c r="AS64">
        <v>49.705002</v>
      </c>
      <c r="AT64"/>
      <c r="AU64"/>
      <c r="AV64">
        <v>20</v>
      </c>
      <c r="AW64">
        <v>99.410004000000001</v>
      </c>
      <c r="AX64">
        <v>49.705002</v>
      </c>
      <c r="AY64"/>
    </row>
    <row r="67" spans="2:51" x14ac:dyDescent="0.2">
      <c r="B67" s="5" t="s">
        <v>18</v>
      </c>
      <c r="C67" s="5">
        <v>1000000</v>
      </c>
      <c r="F67" s="1" t="s">
        <v>6</v>
      </c>
      <c r="G67"/>
      <c r="H67"/>
      <c r="I67"/>
      <c r="J67"/>
      <c r="K67"/>
      <c r="L67" s="1" t="s">
        <v>12</v>
      </c>
      <c r="M67"/>
      <c r="N67"/>
      <c r="O67"/>
      <c r="P67"/>
      <c r="U67" s="5" t="s">
        <v>18</v>
      </c>
      <c r="V67" s="5">
        <v>1000000</v>
      </c>
      <c r="Y67" s="1" t="s">
        <v>6</v>
      </c>
      <c r="Z67"/>
      <c r="AA67"/>
      <c r="AB67"/>
      <c r="AC67"/>
      <c r="AD67" s="1" t="s">
        <v>12</v>
      </c>
      <c r="AE67"/>
      <c r="AF67"/>
      <c r="AG67"/>
      <c r="AH67"/>
      <c r="AL67" s="5" t="s">
        <v>18</v>
      </c>
      <c r="AM67" s="5">
        <v>1000000</v>
      </c>
      <c r="AP67" s="1" t="s">
        <v>6</v>
      </c>
      <c r="AQ67"/>
      <c r="AR67"/>
      <c r="AS67"/>
      <c r="AT67"/>
      <c r="AU67" s="1" t="s">
        <v>12</v>
      </c>
      <c r="AV67"/>
      <c r="AW67"/>
      <c r="AX67"/>
      <c r="AY67"/>
    </row>
    <row r="68" spans="2:51" x14ac:dyDescent="0.2">
      <c r="B68"/>
      <c r="C68" t="s">
        <v>13</v>
      </c>
      <c r="D68" t="s">
        <v>14</v>
      </c>
      <c r="E68" t="s">
        <v>31</v>
      </c>
      <c r="F68" t="s">
        <v>11</v>
      </c>
      <c r="G68" s="3">
        <v>100000</v>
      </c>
      <c r="H68"/>
      <c r="I68"/>
      <c r="J68"/>
      <c r="K68"/>
      <c r="L68" t="s">
        <v>11</v>
      </c>
      <c r="M68" s="3">
        <v>100000</v>
      </c>
      <c r="N68"/>
      <c r="O68"/>
      <c r="P68"/>
      <c r="U68"/>
      <c r="V68" t="s">
        <v>13</v>
      </c>
      <c r="W68" t="s">
        <v>14</v>
      </c>
      <c r="X68" t="s">
        <v>31</v>
      </c>
      <c r="Y68" t="s">
        <v>11</v>
      </c>
      <c r="Z68" s="3">
        <v>100000</v>
      </c>
      <c r="AA68"/>
      <c r="AB68"/>
      <c r="AC68"/>
      <c r="AD68" t="s">
        <v>11</v>
      </c>
      <c r="AE68" s="3">
        <v>100000</v>
      </c>
      <c r="AF68"/>
      <c r="AG68"/>
      <c r="AH68"/>
      <c r="AL68"/>
      <c r="AM68" t="s">
        <v>13</v>
      </c>
      <c r="AN68" t="s">
        <v>14</v>
      </c>
      <c r="AO68" t="s">
        <v>31</v>
      </c>
      <c r="AP68" t="s">
        <v>11</v>
      </c>
      <c r="AQ68" s="3">
        <v>100000</v>
      </c>
      <c r="AR68"/>
      <c r="AS68"/>
      <c r="AT68"/>
      <c r="AU68" t="s">
        <v>11</v>
      </c>
      <c r="AV68" s="3">
        <v>100000</v>
      </c>
      <c r="AW68"/>
      <c r="AX68"/>
      <c r="AY68"/>
    </row>
    <row r="69" spans="2:51" x14ac:dyDescent="0.2">
      <c r="B69" s="4" t="s">
        <v>19</v>
      </c>
      <c r="C69" s="2">
        <v>15</v>
      </c>
      <c r="D69" s="4">
        <v>44</v>
      </c>
      <c r="E69" s="5">
        <v>19</v>
      </c>
      <c r="F69" t="s">
        <v>10</v>
      </c>
      <c r="G69" s="3" t="s">
        <v>8</v>
      </c>
      <c r="H69"/>
      <c r="I69"/>
      <c r="J69"/>
      <c r="K69"/>
      <c r="L69" t="s">
        <v>10</v>
      </c>
      <c r="M69" s="3" t="s">
        <v>8</v>
      </c>
      <c r="N69"/>
      <c r="O69"/>
      <c r="P69"/>
      <c r="U69" s="4" t="s">
        <v>19</v>
      </c>
      <c r="V69" s="2">
        <v>13</v>
      </c>
      <c r="W69" s="4">
        <v>52</v>
      </c>
      <c r="X69" s="5">
        <v>30</v>
      </c>
      <c r="Y69" t="s">
        <v>10</v>
      </c>
      <c r="Z69" s="3" t="s">
        <v>7</v>
      </c>
      <c r="AA69"/>
      <c r="AB69"/>
      <c r="AC69"/>
      <c r="AD69" t="s">
        <v>10</v>
      </c>
      <c r="AE69" s="3" t="s">
        <v>7</v>
      </c>
      <c r="AF69"/>
      <c r="AG69"/>
      <c r="AH69"/>
      <c r="AL69" s="4" t="s">
        <v>19</v>
      </c>
      <c r="AM69" s="2">
        <v>15</v>
      </c>
      <c r="AN69" s="4">
        <v>59</v>
      </c>
      <c r="AO69" s="5">
        <v>21</v>
      </c>
      <c r="AP69" t="s">
        <v>10</v>
      </c>
      <c r="AQ69" s="3" t="s">
        <v>9</v>
      </c>
      <c r="AR69"/>
      <c r="AS69"/>
      <c r="AT69"/>
      <c r="AU69" t="s">
        <v>10</v>
      </c>
      <c r="AV69" s="3" t="s">
        <v>9</v>
      </c>
      <c r="AW69"/>
      <c r="AX69"/>
      <c r="AY69"/>
    </row>
    <row r="70" spans="2:51" x14ac:dyDescent="0.2">
      <c r="B70" s="4" t="s">
        <v>20</v>
      </c>
      <c r="C70" s="2">
        <v>15</v>
      </c>
      <c r="D70" s="4">
        <v>27</v>
      </c>
      <c r="E70" s="5">
        <v>14</v>
      </c>
      <c r="F70"/>
      <c r="G70" t="s">
        <v>0</v>
      </c>
      <c r="H70" t="s">
        <v>1</v>
      </c>
      <c r="I70"/>
      <c r="J70" t="s">
        <v>2</v>
      </c>
      <c r="K70" t="s">
        <v>42</v>
      </c>
      <c r="L70"/>
      <c r="M70" t="s">
        <v>0</v>
      </c>
      <c r="N70" t="s">
        <v>1</v>
      </c>
      <c r="O70"/>
      <c r="P70" t="s">
        <v>2</v>
      </c>
      <c r="U70" s="4" t="s">
        <v>20</v>
      </c>
      <c r="V70" s="2">
        <v>14</v>
      </c>
      <c r="W70" s="4">
        <v>30</v>
      </c>
      <c r="X70" s="5">
        <v>19</v>
      </c>
      <c r="Y70"/>
      <c r="Z70" t="s">
        <v>0</v>
      </c>
      <c r="AA70" t="s">
        <v>1</v>
      </c>
      <c r="AB70"/>
      <c r="AC70" t="s">
        <v>2</v>
      </c>
      <c r="AD70"/>
      <c r="AE70" t="s">
        <v>0</v>
      </c>
      <c r="AF70" t="s">
        <v>1</v>
      </c>
      <c r="AG70"/>
      <c r="AH70" t="s">
        <v>2</v>
      </c>
      <c r="AL70" s="4" t="s">
        <v>20</v>
      </c>
      <c r="AM70" s="2">
        <v>15</v>
      </c>
      <c r="AN70" s="4">
        <v>27</v>
      </c>
      <c r="AO70" s="5">
        <v>15</v>
      </c>
      <c r="AP70"/>
      <c r="AQ70" t="s">
        <v>0</v>
      </c>
      <c r="AR70" t="s">
        <v>1</v>
      </c>
      <c r="AS70"/>
      <c r="AT70" t="s">
        <v>2</v>
      </c>
      <c r="AU70"/>
      <c r="AV70" t="s">
        <v>0</v>
      </c>
      <c r="AW70" t="s">
        <v>1</v>
      </c>
      <c r="AX70"/>
      <c r="AY70" t="s">
        <v>2</v>
      </c>
    </row>
    <row r="71" spans="2:51" x14ac:dyDescent="0.2">
      <c r="B71" s="4" t="s">
        <v>21</v>
      </c>
      <c r="C71" s="2">
        <v>15</v>
      </c>
      <c r="D71" s="4">
        <v>12</v>
      </c>
      <c r="E71" s="5">
        <v>10</v>
      </c>
      <c r="F71" s="4"/>
      <c r="G71" s="4">
        <v>1</v>
      </c>
      <c r="H71" s="4">
        <v>97.199996999999996</v>
      </c>
      <c r="I71" s="4">
        <v>97.199996999999996</v>
      </c>
      <c r="J71" s="4"/>
      <c r="K71" s="4"/>
      <c r="L71" s="4"/>
      <c r="M71" s="4">
        <v>1</v>
      </c>
      <c r="N71" s="4">
        <v>89.699996999999996</v>
      </c>
      <c r="O71" s="4">
        <v>89.699996999999996</v>
      </c>
      <c r="P71" s="4"/>
      <c r="U71" s="4" t="s">
        <v>21</v>
      </c>
      <c r="V71" s="2">
        <v>14</v>
      </c>
      <c r="W71" s="4">
        <v>14</v>
      </c>
      <c r="X71" s="5">
        <v>14</v>
      </c>
      <c r="Y71" s="4"/>
      <c r="Z71" s="4">
        <v>1</v>
      </c>
      <c r="AA71" s="4">
        <v>99.5</v>
      </c>
      <c r="AB71" s="4">
        <v>99.5</v>
      </c>
      <c r="AC71" s="4"/>
      <c r="AD71" s="4"/>
      <c r="AE71" s="4">
        <v>1</v>
      </c>
      <c r="AF71" s="4">
        <v>99.5</v>
      </c>
      <c r="AG71" s="4">
        <v>99.5</v>
      </c>
      <c r="AH71" s="4"/>
      <c r="AL71" s="4" t="s">
        <v>21</v>
      </c>
      <c r="AM71" s="2">
        <v>16</v>
      </c>
      <c r="AN71" s="4">
        <v>17</v>
      </c>
      <c r="AO71" s="5">
        <v>12</v>
      </c>
      <c r="AP71" s="4"/>
      <c r="AQ71" s="4">
        <v>1</v>
      </c>
      <c r="AR71" s="4">
        <v>99.5</v>
      </c>
      <c r="AS71" s="4">
        <v>99.5</v>
      </c>
      <c r="AT71" s="4"/>
      <c r="AU71" s="4"/>
      <c r="AV71" s="4">
        <v>1</v>
      </c>
      <c r="AW71" s="4">
        <v>99.400002000000001</v>
      </c>
      <c r="AX71" s="4">
        <v>99.400002000000001</v>
      </c>
      <c r="AY71" s="4"/>
    </row>
    <row r="72" spans="2:51" x14ac:dyDescent="0.2">
      <c r="B72" s="4" t="s">
        <v>22</v>
      </c>
      <c r="C72" s="2">
        <v>16</v>
      </c>
      <c r="D72">
        <v>9</v>
      </c>
      <c r="E72" s="5">
        <v>9</v>
      </c>
      <c r="F72"/>
      <c r="G72">
        <v>2</v>
      </c>
      <c r="H72">
        <v>97.199996999999996</v>
      </c>
      <c r="I72">
        <v>48.599997999999999</v>
      </c>
      <c r="J72"/>
      <c r="K72"/>
      <c r="L72"/>
      <c r="M72">
        <v>2</v>
      </c>
      <c r="N72">
        <v>89.699996999999996</v>
      </c>
      <c r="O72">
        <v>44.849997999999999</v>
      </c>
      <c r="P72"/>
      <c r="U72" s="4" t="s">
        <v>22</v>
      </c>
      <c r="V72" s="2">
        <v>15</v>
      </c>
      <c r="W72">
        <v>13</v>
      </c>
      <c r="X72" s="5">
        <v>10</v>
      </c>
      <c r="Y72"/>
      <c r="Z72">
        <v>2</v>
      </c>
      <c r="AA72">
        <v>99.5</v>
      </c>
      <c r="AB72">
        <v>49.75</v>
      </c>
      <c r="AC72"/>
      <c r="AD72"/>
      <c r="AE72">
        <v>2</v>
      </c>
      <c r="AF72">
        <v>99.5</v>
      </c>
      <c r="AG72">
        <v>49.75</v>
      </c>
      <c r="AH72"/>
      <c r="AL72" s="4" t="s">
        <v>22</v>
      </c>
      <c r="AM72" s="2">
        <v>16</v>
      </c>
      <c r="AN72">
        <v>8</v>
      </c>
      <c r="AO72" s="5">
        <v>10</v>
      </c>
      <c r="AP72"/>
      <c r="AQ72">
        <v>2</v>
      </c>
      <c r="AR72">
        <v>99.5</v>
      </c>
      <c r="AS72">
        <v>49.75</v>
      </c>
      <c r="AT72"/>
      <c r="AU72"/>
      <c r="AV72">
        <v>2</v>
      </c>
      <c r="AW72">
        <v>99.400002000000001</v>
      </c>
      <c r="AX72">
        <v>49.700001</v>
      </c>
      <c r="AY72"/>
    </row>
    <row r="73" spans="2:51" x14ac:dyDescent="0.2">
      <c r="B73" s="4" t="s">
        <v>23</v>
      </c>
      <c r="C73" s="2">
        <v>16</v>
      </c>
      <c r="D73">
        <v>7</v>
      </c>
      <c r="E73" s="5">
        <v>8</v>
      </c>
      <c r="F73"/>
      <c r="G73">
        <v>5</v>
      </c>
      <c r="H73">
        <v>97.199996999999996</v>
      </c>
      <c r="I73">
        <v>19.439817000000001</v>
      </c>
      <c r="J73"/>
      <c r="K73"/>
      <c r="L73"/>
      <c r="M73">
        <v>5</v>
      </c>
      <c r="N73">
        <v>89.699996999999996</v>
      </c>
      <c r="O73">
        <v>17.93984</v>
      </c>
      <c r="P73"/>
      <c r="U73" s="4" t="s">
        <v>23</v>
      </c>
      <c r="V73" s="2">
        <v>15</v>
      </c>
      <c r="W73">
        <v>9</v>
      </c>
      <c r="X73" s="5">
        <v>9</v>
      </c>
      <c r="Y73"/>
      <c r="Z73">
        <v>5</v>
      </c>
      <c r="AA73">
        <v>99.5</v>
      </c>
      <c r="AB73">
        <v>19.899811</v>
      </c>
      <c r="AC73"/>
      <c r="AD73"/>
      <c r="AE73">
        <v>5</v>
      </c>
      <c r="AF73">
        <v>99.5</v>
      </c>
      <c r="AG73">
        <v>19.899811</v>
      </c>
      <c r="AH73"/>
      <c r="AL73" s="4" t="s">
        <v>23</v>
      </c>
      <c r="AM73" s="2">
        <v>16</v>
      </c>
      <c r="AN73">
        <v>7</v>
      </c>
      <c r="AO73" s="5">
        <v>9</v>
      </c>
      <c r="AP73"/>
      <c r="AQ73">
        <v>5</v>
      </c>
      <c r="AR73">
        <v>99.5</v>
      </c>
      <c r="AS73">
        <v>19.899811</v>
      </c>
      <c r="AT73"/>
      <c r="AU73"/>
      <c r="AV73">
        <v>5</v>
      </c>
      <c r="AW73">
        <v>99.400002000000001</v>
      </c>
      <c r="AX73">
        <v>19.879809999999999</v>
      </c>
      <c r="AY73"/>
    </row>
    <row r="74" spans="2:51" x14ac:dyDescent="0.2">
      <c r="B74" s="4" t="s">
        <v>24</v>
      </c>
      <c r="C74" s="2">
        <v>16</v>
      </c>
      <c r="D74">
        <v>6</v>
      </c>
      <c r="E74" s="5">
        <v>8</v>
      </c>
      <c r="F74"/>
      <c r="G74">
        <v>10</v>
      </c>
      <c r="H74">
        <v>97.199996999999996</v>
      </c>
      <c r="I74">
        <v>9.7199089999999995</v>
      </c>
      <c r="J74"/>
      <c r="K74"/>
      <c r="L74"/>
      <c r="M74">
        <v>10</v>
      </c>
      <c r="N74">
        <v>89.699996999999996</v>
      </c>
      <c r="O74">
        <v>8.9699200000000001</v>
      </c>
      <c r="P74"/>
      <c r="U74" s="4" t="s">
        <v>24</v>
      </c>
      <c r="V74" s="2">
        <v>15</v>
      </c>
      <c r="W74">
        <v>8</v>
      </c>
      <c r="X74" s="5">
        <v>8</v>
      </c>
      <c r="Y74"/>
      <c r="Z74">
        <v>10</v>
      </c>
      <c r="AA74">
        <v>99.5</v>
      </c>
      <c r="AB74">
        <v>9.9499049999999993</v>
      </c>
      <c r="AC74"/>
      <c r="AD74"/>
      <c r="AE74">
        <v>10</v>
      </c>
      <c r="AF74">
        <v>99.5</v>
      </c>
      <c r="AG74">
        <v>9.9499049999999993</v>
      </c>
      <c r="AH74"/>
      <c r="AL74" s="4" t="s">
        <v>24</v>
      </c>
      <c r="AM74" s="2">
        <v>16</v>
      </c>
      <c r="AN74">
        <v>6</v>
      </c>
      <c r="AO74" s="5">
        <v>9</v>
      </c>
      <c r="AP74"/>
      <c r="AQ74">
        <v>10</v>
      </c>
      <c r="AR74">
        <v>99.5</v>
      </c>
      <c r="AS74">
        <v>9.9499049999999993</v>
      </c>
      <c r="AT74"/>
      <c r="AU74"/>
      <c r="AV74">
        <v>10</v>
      </c>
      <c r="AW74">
        <v>99.400002000000001</v>
      </c>
      <c r="AX74">
        <v>9.9399049999999995</v>
      </c>
      <c r="AY74"/>
    </row>
    <row r="75" spans="2:51" x14ac:dyDescent="0.2">
      <c r="B75" s="4" t="s">
        <v>25</v>
      </c>
      <c r="C75" s="2">
        <v>16</v>
      </c>
      <c r="D75">
        <v>5</v>
      </c>
      <c r="E75" s="5">
        <v>8</v>
      </c>
      <c r="F75"/>
      <c r="G75">
        <v>20</v>
      </c>
      <c r="H75">
        <v>97.199996999999996</v>
      </c>
      <c r="I75">
        <v>4.8599540000000001</v>
      </c>
      <c r="J75"/>
      <c r="K75"/>
      <c r="L75"/>
      <c r="M75">
        <v>20</v>
      </c>
      <c r="N75">
        <v>89.699996999999996</v>
      </c>
      <c r="O75">
        <v>4.4849600000000001</v>
      </c>
      <c r="P75"/>
      <c r="U75" s="4" t="s">
        <v>25</v>
      </c>
      <c r="V75" s="2">
        <v>15</v>
      </c>
      <c r="W75">
        <v>5</v>
      </c>
      <c r="X75" s="5">
        <v>7</v>
      </c>
      <c r="Y75"/>
      <c r="Z75">
        <v>20</v>
      </c>
      <c r="AA75">
        <v>99.5</v>
      </c>
      <c r="AB75">
        <v>4.9749530000000002</v>
      </c>
      <c r="AC75"/>
      <c r="AD75"/>
      <c r="AE75">
        <v>20</v>
      </c>
      <c r="AF75">
        <v>99.5</v>
      </c>
      <c r="AG75">
        <v>4.9749530000000002</v>
      </c>
      <c r="AH75"/>
      <c r="AL75" s="4" t="s">
        <v>25</v>
      </c>
      <c r="AM75" s="2">
        <v>16</v>
      </c>
      <c r="AN75">
        <v>4</v>
      </c>
      <c r="AO75" s="5">
        <v>8</v>
      </c>
      <c r="AP75"/>
      <c r="AQ75">
        <v>20</v>
      </c>
      <c r="AR75">
        <v>99.5</v>
      </c>
      <c r="AS75">
        <v>4.9749530000000002</v>
      </c>
      <c r="AT75"/>
      <c r="AU75"/>
      <c r="AV75">
        <v>20</v>
      </c>
      <c r="AW75">
        <v>99.400002000000001</v>
      </c>
      <c r="AX75">
        <v>4.9699530000000003</v>
      </c>
      <c r="AY75"/>
    </row>
    <row r="76" spans="2:51" x14ac:dyDescent="0.2">
      <c r="B76" s="4" t="s">
        <v>26</v>
      </c>
      <c r="C76" s="2">
        <v>16</v>
      </c>
      <c r="D76">
        <v>3</v>
      </c>
      <c r="E76" s="5">
        <v>8</v>
      </c>
      <c r="F76"/>
      <c r="G76"/>
      <c r="H76"/>
      <c r="I76"/>
      <c r="J76"/>
      <c r="K76"/>
      <c r="L76"/>
      <c r="M76"/>
      <c r="N76"/>
      <c r="O76"/>
      <c r="P76"/>
      <c r="U76" s="4" t="s">
        <v>26</v>
      </c>
      <c r="V76" s="2">
        <v>15</v>
      </c>
      <c r="W76">
        <v>4</v>
      </c>
      <c r="X76" s="5">
        <v>7</v>
      </c>
      <c r="Y76"/>
      <c r="Z76"/>
      <c r="AA76"/>
      <c r="AB76"/>
      <c r="AC76"/>
      <c r="AD76"/>
      <c r="AE76"/>
      <c r="AF76"/>
      <c r="AG76"/>
      <c r="AH76"/>
      <c r="AL76" s="4" t="s">
        <v>26</v>
      </c>
      <c r="AM76" s="2">
        <v>16</v>
      </c>
      <c r="AN76">
        <v>3</v>
      </c>
      <c r="AO76" s="5">
        <v>8</v>
      </c>
      <c r="AP76"/>
      <c r="AQ76"/>
      <c r="AR76"/>
      <c r="AS76"/>
      <c r="AT76"/>
      <c r="AU76"/>
      <c r="AV76"/>
      <c r="AW76"/>
      <c r="AX76"/>
      <c r="AY76"/>
    </row>
    <row r="77" spans="2:51" x14ac:dyDescent="0.2">
      <c r="B77" s="4" t="s">
        <v>27</v>
      </c>
      <c r="C77" s="2">
        <v>16</v>
      </c>
      <c r="D77">
        <v>2</v>
      </c>
      <c r="E77" s="5">
        <v>8</v>
      </c>
      <c r="F77"/>
      <c r="G77" t="s">
        <v>3</v>
      </c>
      <c r="H77" t="s">
        <v>1</v>
      </c>
      <c r="I77"/>
      <c r="J77" t="s">
        <v>2</v>
      </c>
      <c r="K77"/>
      <c r="L77"/>
      <c r="M77" t="s">
        <v>3</v>
      </c>
      <c r="N77" t="s">
        <v>1</v>
      </c>
      <c r="O77"/>
      <c r="P77" t="s">
        <v>2</v>
      </c>
      <c r="U77" s="4" t="s">
        <v>27</v>
      </c>
      <c r="V77" s="2">
        <v>15</v>
      </c>
      <c r="W77">
        <v>2</v>
      </c>
      <c r="X77" s="5">
        <v>6</v>
      </c>
      <c r="Y77"/>
      <c r="Z77" t="s">
        <v>3</v>
      </c>
      <c r="AA77" t="s">
        <v>1</v>
      </c>
      <c r="AB77"/>
      <c r="AC77" t="s">
        <v>2</v>
      </c>
      <c r="AD77"/>
      <c r="AE77" t="s">
        <v>3</v>
      </c>
      <c r="AF77" t="s">
        <v>1</v>
      </c>
      <c r="AG77"/>
      <c r="AH77" t="s">
        <v>2</v>
      </c>
      <c r="AL77" s="4" t="s">
        <v>27</v>
      </c>
      <c r="AM77" s="2">
        <v>16</v>
      </c>
      <c r="AN77">
        <v>2</v>
      </c>
      <c r="AO77" s="5">
        <v>9</v>
      </c>
      <c r="AP77"/>
      <c r="AQ77" t="s">
        <v>3</v>
      </c>
      <c r="AR77" t="s">
        <v>1</v>
      </c>
      <c r="AS77"/>
      <c r="AT77" t="s">
        <v>2</v>
      </c>
      <c r="AU77"/>
      <c r="AV77" t="s">
        <v>3</v>
      </c>
      <c r="AW77" t="s">
        <v>1</v>
      </c>
      <c r="AX77"/>
      <c r="AY77" t="s">
        <v>2</v>
      </c>
    </row>
    <row r="78" spans="2:51" x14ac:dyDescent="0.2">
      <c r="B78" s="4" t="s">
        <v>28</v>
      </c>
      <c r="C78" s="2">
        <v>16</v>
      </c>
      <c r="D78">
        <v>1</v>
      </c>
      <c r="E78" s="5">
        <v>8</v>
      </c>
      <c r="F78"/>
      <c r="G78">
        <v>1</v>
      </c>
      <c r="H78">
        <v>48.599997999999999</v>
      </c>
      <c r="I78">
        <v>97.199996999999996</v>
      </c>
      <c r="J78"/>
      <c r="K78"/>
      <c r="L78"/>
      <c r="M78">
        <v>1</v>
      </c>
      <c r="N78">
        <v>48.200001</v>
      </c>
      <c r="O78">
        <v>96.400002000000001</v>
      </c>
      <c r="P78"/>
      <c r="U78" s="4" t="s">
        <v>28</v>
      </c>
      <c r="V78" s="2">
        <v>15</v>
      </c>
      <c r="W78">
        <v>1</v>
      </c>
      <c r="X78" s="5">
        <v>6</v>
      </c>
      <c r="Y78"/>
      <c r="Z78">
        <v>1</v>
      </c>
      <c r="AA78">
        <v>49.75</v>
      </c>
      <c r="AB78">
        <v>99.5</v>
      </c>
      <c r="AC78"/>
      <c r="AD78"/>
      <c r="AE78">
        <v>1</v>
      </c>
      <c r="AF78">
        <v>49.75</v>
      </c>
      <c r="AG78">
        <v>99.5</v>
      </c>
      <c r="AH78"/>
      <c r="AL78" s="4" t="s">
        <v>28</v>
      </c>
      <c r="AM78" s="2">
        <v>16</v>
      </c>
      <c r="AN78">
        <v>1</v>
      </c>
      <c r="AO78" s="5">
        <v>9</v>
      </c>
      <c r="AP78"/>
      <c r="AQ78">
        <v>1</v>
      </c>
      <c r="AR78">
        <v>49.75</v>
      </c>
      <c r="AS78">
        <v>99.5</v>
      </c>
      <c r="AT78"/>
      <c r="AU78"/>
      <c r="AV78">
        <v>1</v>
      </c>
      <c r="AW78">
        <v>49.75</v>
      </c>
      <c r="AX78">
        <v>99.5</v>
      </c>
      <c r="AY78"/>
    </row>
    <row r="79" spans="2:51" x14ac:dyDescent="0.2">
      <c r="F79" s="4"/>
      <c r="G79" s="4">
        <v>2</v>
      </c>
      <c r="H79" s="4">
        <v>97.199996999999996</v>
      </c>
      <c r="I79" s="4">
        <v>97.199996999999996</v>
      </c>
      <c r="J79" s="4"/>
      <c r="K79" s="4"/>
      <c r="L79" s="4"/>
      <c r="M79" s="4">
        <v>2</v>
      </c>
      <c r="N79" s="4">
        <v>88.599997999999999</v>
      </c>
      <c r="O79" s="4">
        <v>88.599997999999999</v>
      </c>
      <c r="P79" s="4"/>
      <c r="Y79" s="4"/>
      <c r="Z79" s="4">
        <v>2</v>
      </c>
      <c r="AA79" s="4">
        <v>99.449996999999996</v>
      </c>
      <c r="AB79" s="4">
        <v>99.449996999999996</v>
      </c>
      <c r="AC79" s="4"/>
      <c r="AD79" s="4"/>
      <c r="AE79" s="4">
        <v>2</v>
      </c>
      <c r="AF79" s="4">
        <v>99.449996999999996</v>
      </c>
      <c r="AG79" s="4">
        <v>99.449996999999996</v>
      </c>
      <c r="AH79" s="4"/>
      <c r="AP79" s="4"/>
      <c r="AQ79" s="4">
        <v>2</v>
      </c>
      <c r="AR79" s="4">
        <v>99.449996999999996</v>
      </c>
      <c r="AS79" s="4">
        <v>99.449996999999996</v>
      </c>
      <c r="AT79" s="4"/>
      <c r="AU79" s="4"/>
      <c r="AV79" s="4">
        <v>2</v>
      </c>
      <c r="AW79" s="4">
        <v>99.400002000000001</v>
      </c>
      <c r="AX79" s="4">
        <v>99.400002000000001</v>
      </c>
      <c r="AY79" s="4"/>
    </row>
    <row r="80" spans="2:51" x14ac:dyDescent="0.2">
      <c r="F80"/>
      <c r="G80">
        <v>5</v>
      </c>
      <c r="H80">
        <v>97.199996999999996</v>
      </c>
      <c r="I80">
        <v>38.879635</v>
      </c>
      <c r="J80"/>
      <c r="K80"/>
      <c r="L80"/>
      <c r="M80">
        <v>5</v>
      </c>
      <c r="N80">
        <v>88.599997999999999</v>
      </c>
      <c r="O80">
        <v>35.439754000000001</v>
      </c>
      <c r="P80"/>
      <c r="Y80"/>
      <c r="Z80">
        <v>5</v>
      </c>
      <c r="AA80">
        <v>99.449996999999996</v>
      </c>
      <c r="AB80">
        <v>39.779625000000003</v>
      </c>
      <c r="AC80"/>
      <c r="AD80"/>
      <c r="AE80">
        <v>5</v>
      </c>
      <c r="AF80">
        <v>99.449996999999996</v>
      </c>
      <c r="AG80">
        <v>39.779625000000003</v>
      </c>
      <c r="AH80"/>
      <c r="AP80"/>
      <c r="AQ80">
        <v>5</v>
      </c>
      <c r="AR80">
        <v>99.449996999999996</v>
      </c>
      <c r="AS80">
        <v>39.779625000000003</v>
      </c>
      <c r="AT80"/>
      <c r="AU80"/>
      <c r="AV80">
        <v>5</v>
      </c>
      <c r="AW80">
        <v>99.400002000000001</v>
      </c>
      <c r="AX80">
        <v>39.759624000000002</v>
      </c>
      <c r="AY80"/>
    </row>
    <row r="81" spans="6:51" x14ac:dyDescent="0.2">
      <c r="F81"/>
      <c r="G81">
        <v>10</v>
      </c>
      <c r="H81">
        <v>97.199996999999996</v>
      </c>
      <c r="I81">
        <v>19.439817000000001</v>
      </c>
      <c r="J81"/>
      <c r="K81"/>
      <c r="L81"/>
      <c r="M81">
        <v>10</v>
      </c>
      <c r="N81">
        <v>88.599997999999999</v>
      </c>
      <c r="O81">
        <v>17.719877</v>
      </c>
      <c r="P81"/>
      <c r="Y81"/>
      <c r="Z81">
        <v>10</v>
      </c>
      <c r="AA81">
        <v>99.449996999999996</v>
      </c>
      <c r="AB81">
        <v>19.889811999999999</v>
      </c>
      <c r="AC81"/>
      <c r="AD81"/>
      <c r="AE81">
        <v>10</v>
      </c>
      <c r="AF81">
        <v>99.449996999999996</v>
      </c>
      <c r="AG81">
        <v>19.889811999999999</v>
      </c>
      <c r="AH81"/>
      <c r="AP81"/>
      <c r="AQ81">
        <v>10</v>
      </c>
      <c r="AR81">
        <v>99.449996999999996</v>
      </c>
      <c r="AS81">
        <v>19.889811999999999</v>
      </c>
      <c r="AT81"/>
      <c r="AU81"/>
      <c r="AV81">
        <v>10</v>
      </c>
      <c r="AW81">
        <v>99.400002000000001</v>
      </c>
      <c r="AX81">
        <v>19.879812000000001</v>
      </c>
      <c r="AY81"/>
    </row>
    <row r="82" spans="6:51" x14ac:dyDescent="0.2">
      <c r="F82"/>
      <c r="G82">
        <v>20</v>
      </c>
      <c r="H82">
        <v>97.199996999999996</v>
      </c>
      <c r="I82">
        <v>9.7199089999999995</v>
      </c>
      <c r="J82"/>
      <c r="K82"/>
      <c r="L82"/>
      <c r="M82">
        <v>20</v>
      </c>
      <c r="N82">
        <v>88.599997999999999</v>
      </c>
      <c r="O82">
        <v>8.8599390000000007</v>
      </c>
      <c r="P82"/>
      <c r="Y82"/>
      <c r="Z82">
        <v>20</v>
      </c>
      <c r="AA82">
        <v>99.449996999999996</v>
      </c>
      <c r="AB82">
        <v>9.9449059999999996</v>
      </c>
      <c r="AC82"/>
      <c r="AD82"/>
      <c r="AE82">
        <v>20</v>
      </c>
      <c r="AF82">
        <v>99.449996999999996</v>
      </c>
      <c r="AG82">
        <v>9.9449059999999996</v>
      </c>
      <c r="AH82"/>
      <c r="AP82"/>
      <c r="AQ82">
        <v>20</v>
      </c>
      <c r="AR82">
        <v>99.449996999999996</v>
      </c>
      <c r="AS82">
        <v>9.9449059999999996</v>
      </c>
      <c r="AT82"/>
      <c r="AU82"/>
      <c r="AV82">
        <v>20</v>
      </c>
      <c r="AW82">
        <v>99.400002000000001</v>
      </c>
      <c r="AX82">
        <v>9.9399060000000006</v>
      </c>
      <c r="AY82"/>
    </row>
    <row r="83" spans="6:51" x14ac:dyDescent="0.2">
      <c r="F83"/>
      <c r="G83"/>
      <c r="H83"/>
      <c r="I83"/>
      <c r="J83"/>
      <c r="K83"/>
      <c r="L83"/>
      <c r="M83"/>
      <c r="N83"/>
      <c r="O83"/>
      <c r="P83"/>
      <c r="Y83"/>
      <c r="Z83"/>
      <c r="AA83"/>
      <c r="AB83"/>
      <c r="AC83"/>
      <c r="AD83"/>
      <c r="AE83"/>
      <c r="AF83"/>
      <c r="AG83"/>
      <c r="AH83"/>
      <c r="AP83"/>
      <c r="AQ83"/>
      <c r="AR83"/>
      <c r="AS83"/>
      <c r="AT83"/>
      <c r="AU83"/>
      <c r="AV83"/>
      <c r="AW83"/>
      <c r="AX83"/>
      <c r="AY83"/>
    </row>
    <row r="84" spans="6:51" x14ac:dyDescent="0.2">
      <c r="F84"/>
      <c r="G84" t="s">
        <v>4</v>
      </c>
      <c r="H84" t="s">
        <v>1</v>
      </c>
      <c r="I84"/>
      <c r="J84" t="s">
        <v>2</v>
      </c>
      <c r="K84"/>
      <c r="L84"/>
      <c r="M84" t="s">
        <v>4</v>
      </c>
      <c r="N84" t="s">
        <v>1</v>
      </c>
      <c r="O84"/>
      <c r="P84" t="s">
        <v>2</v>
      </c>
      <c r="Y84"/>
      <c r="Z84" t="s">
        <v>4</v>
      </c>
      <c r="AA84" t="s">
        <v>1</v>
      </c>
      <c r="AB84"/>
      <c r="AC84" t="s">
        <v>2</v>
      </c>
      <c r="AD84"/>
      <c r="AE84" t="s">
        <v>4</v>
      </c>
      <c r="AF84" t="s">
        <v>1</v>
      </c>
      <c r="AG84"/>
      <c r="AH84" t="s">
        <v>2</v>
      </c>
      <c r="AP84"/>
      <c r="AQ84" t="s">
        <v>4</v>
      </c>
      <c r="AR84" t="s">
        <v>1</v>
      </c>
      <c r="AS84"/>
      <c r="AT84" t="s">
        <v>2</v>
      </c>
      <c r="AU84"/>
      <c r="AV84" t="s">
        <v>4</v>
      </c>
      <c r="AW84" t="s">
        <v>1</v>
      </c>
      <c r="AX84"/>
      <c r="AY84" t="s">
        <v>2</v>
      </c>
    </row>
    <row r="85" spans="6:51" x14ac:dyDescent="0.2">
      <c r="F85"/>
      <c r="G85">
        <v>1</v>
      </c>
      <c r="H85">
        <v>19.439817000000001</v>
      </c>
      <c r="I85">
        <v>97.199996999999996</v>
      </c>
      <c r="J85"/>
      <c r="K85"/>
      <c r="L85"/>
      <c r="M85">
        <v>1</v>
      </c>
      <c r="N85">
        <v>19.439817000000001</v>
      </c>
      <c r="O85">
        <v>97.199996999999996</v>
      </c>
      <c r="P85"/>
      <c r="Y85"/>
      <c r="Z85">
        <v>1</v>
      </c>
      <c r="AA85">
        <v>19.899811</v>
      </c>
      <c r="AB85">
        <v>99.5</v>
      </c>
      <c r="AC85"/>
      <c r="AD85"/>
      <c r="AE85">
        <v>1</v>
      </c>
      <c r="AF85">
        <v>19.899811</v>
      </c>
      <c r="AG85">
        <v>99.5</v>
      </c>
      <c r="AH85"/>
      <c r="AP85"/>
      <c r="AQ85">
        <v>1</v>
      </c>
      <c r="AR85">
        <v>19.899811</v>
      </c>
      <c r="AS85">
        <v>99.5</v>
      </c>
      <c r="AT85"/>
      <c r="AU85"/>
      <c r="AV85">
        <v>1</v>
      </c>
      <c r="AW85">
        <v>19.899811</v>
      </c>
      <c r="AX85">
        <v>99.5</v>
      </c>
      <c r="AY85"/>
    </row>
    <row r="86" spans="6:51" x14ac:dyDescent="0.2">
      <c r="F86"/>
      <c r="G86">
        <v>2</v>
      </c>
      <c r="H86">
        <v>38.879635</v>
      </c>
      <c r="I86">
        <v>97.199996999999996</v>
      </c>
      <c r="J86"/>
      <c r="K86"/>
      <c r="L86"/>
      <c r="M86">
        <v>2</v>
      </c>
      <c r="N86">
        <v>38.799641000000001</v>
      </c>
      <c r="O86">
        <v>97</v>
      </c>
      <c r="P86"/>
      <c r="Y86"/>
      <c r="Z86">
        <v>2</v>
      </c>
      <c r="AA86">
        <v>39.779625000000003</v>
      </c>
      <c r="AB86">
        <v>99.449996999999996</v>
      </c>
      <c r="AC86"/>
      <c r="AD86"/>
      <c r="AE86">
        <v>2</v>
      </c>
      <c r="AF86">
        <v>39.779625000000003</v>
      </c>
      <c r="AG86">
        <v>99.449996999999996</v>
      </c>
      <c r="AH86"/>
      <c r="AP86"/>
      <c r="AQ86">
        <v>2</v>
      </c>
      <c r="AR86">
        <v>39.779625000000003</v>
      </c>
      <c r="AS86">
        <v>99.449996999999996</v>
      </c>
      <c r="AT86"/>
      <c r="AU86"/>
      <c r="AV86">
        <v>2</v>
      </c>
      <c r="AW86">
        <v>39.759624000000002</v>
      </c>
      <c r="AX86">
        <v>99.400002000000001</v>
      </c>
      <c r="AY86"/>
    </row>
    <row r="87" spans="6:51" x14ac:dyDescent="0.2">
      <c r="F87" s="4"/>
      <c r="G87" s="4">
        <v>5</v>
      </c>
      <c r="H87" s="4">
        <v>97.120002999999997</v>
      </c>
      <c r="I87" s="4">
        <v>97.120002999999997</v>
      </c>
      <c r="J87" s="4"/>
      <c r="K87" s="4"/>
      <c r="L87" s="4"/>
      <c r="M87" s="4">
        <v>5</v>
      </c>
      <c r="N87" s="4">
        <v>87.339752000000004</v>
      </c>
      <c r="O87" s="4">
        <v>87.339752000000004</v>
      </c>
      <c r="P87" s="4"/>
      <c r="Y87" s="4"/>
      <c r="Z87" s="4">
        <v>5</v>
      </c>
      <c r="AA87" s="4">
        <v>99.419998000000007</v>
      </c>
      <c r="AB87" s="4">
        <v>99.419998000000007</v>
      </c>
      <c r="AC87" s="4"/>
      <c r="AD87" s="4"/>
      <c r="AE87" s="4">
        <v>5</v>
      </c>
      <c r="AF87" s="4">
        <v>99.360000999999997</v>
      </c>
      <c r="AG87" s="4">
        <v>99.360000999999997</v>
      </c>
      <c r="AH87" s="4"/>
      <c r="AP87" s="4"/>
      <c r="AQ87" s="4">
        <v>5</v>
      </c>
      <c r="AR87" s="4">
        <v>99.419998000000007</v>
      </c>
      <c r="AS87" s="4">
        <v>99.419998000000007</v>
      </c>
      <c r="AT87" s="4"/>
      <c r="AU87" s="4"/>
      <c r="AV87" s="4">
        <v>5</v>
      </c>
      <c r="AW87" s="4">
        <v>99.139999000000003</v>
      </c>
      <c r="AX87" s="4">
        <v>99.139999000000003</v>
      </c>
      <c r="AY87" s="4"/>
    </row>
    <row r="88" spans="6:51" x14ac:dyDescent="0.2">
      <c r="G88" s="5">
        <v>10</v>
      </c>
      <c r="H88" s="5">
        <v>97.120002999999997</v>
      </c>
      <c r="I88" s="5">
        <v>48.560001</v>
      </c>
      <c r="L88"/>
      <c r="M88">
        <v>10</v>
      </c>
      <c r="N88">
        <v>87.339752000000004</v>
      </c>
      <c r="O88">
        <v>43.669876000000002</v>
      </c>
      <c r="P88"/>
      <c r="Z88" s="5">
        <v>10</v>
      </c>
      <c r="AA88" s="5">
        <v>99.419998000000007</v>
      </c>
      <c r="AB88" s="5">
        <v>49.709999000000003</v>
      </c>
      <c r="AD88"/>
      <c r="AE88">
        <v>10</v>
      </c>
      <c r="AF88">
        <v>99.360000999999997</v>
      </c>
      <c r="AG88">
        <v>49.68</v>
      </c>
      <c r="AH88"/>
      <c r="AQ88" s="5">
        <v>10</v>
      </c>
      <c r="AR88" s="5">
        <v>99.419998000000007</v>
      </c>
      <c r="AS88" s="5">
        <v>49.709999000000003</v>
      </c>
      <c r="AU88"/>
      <c r="AV88">
        <v>10</v>
      </c>
      <c r="AW88">
        <v>99.139999000000003</v>
      </c>
      <c r="AX88">
        <v>49.57</v>
      </c>
      <c r="AY88"/>
    </row>
    <row r="89" spans="6:51" x14ac:dyDescent="0.2">
      <c r="F89"/>
      <c r="G89">
        <v>20</v>
      </c>
      <c r="H89">
        <v>97.120002999999997</v>
      </c>
      <c r="I89">
        <v>24.280000999999999</v>
      </c>
      <c r="J89"/>
      <c r="K89"/>
      <c r="L89"/>
      <c r="M89">
        <v>20</v>
      </c>
      <c r="N89">
        <v>87.339752000000004</v>
      </c>
      <c r="O89">
        <v>21.834938000000001</v>
      </c>
      <c r="P89"/>
      <c r="Y89"/>
      <c r="Z89">
        <v>20</v>
      </c>
      <c r="AA89">
        <v>99.419998000000007</v>
      </c>
      <c r="AB89">
        <v>24.855</v>
      </c>
      <c r="AC89"/>
      <c r="AD89"/>
      <c r="AE89">
        <v>20</v>
      </c>
      <c r="AF89">
        <v>99.360000999999997</v>
      </c>
      <c r="AG89">
        <v>24.84</v>
      </c>
      <c r="AH89"/>
      <c r="AP89"/>
      <c r="AQ89">
        <v>20</v>
      </c>
      <c r="AR89">
        <v>99.419998000000007</v>
      </c>
      <c r="AS89">
        <v>24.855</v>
      </c>
      <c r="AT89"/>
      <c r="AU89"/>
      <c r="AV89">
        <v>20</v>
      </c>
      <c r="AW89">
        <v>99.139999000000003</v>
      </c>
      <c r="AX89">
        <v>24.785</v>
      </c>
      <c r="AY89"/>
    </row>
    <row r="90" spans="6:51" x14ac:dyDescent="0.2">
      <c r="F90"/>
      <c r="G90"/>
      <c r="H90"/>
      <c r="I90"/>
      <c r="J90"/>
      <c r="K90"/>
      <c r="L90"/>
      <c r="M90"/>
      <c r="N90"/>
      <c r="O90"/>
      <c r="P90"/>
      <c r="Y90"/>
      <c r="Z90"/>
      <c r="AA90"/>
      <c r="AB90"/>
      <c r="AC90"/>
      <c r="AD90"/>
      <c r="AE90"/>
      <c r="AF90"/>
      <c r="AG90"/>
      <c r="AH90"/>
      <c r="AP90"/>
      <c r="AQ90"/>
      <c r="AR90"/>
      <c r="AS90"/>
      <c r="AT90"/>
      <c r="AU90"/>
      <c r="AV90"/>
      <c r="AW90"/>
      <c r="AX90"/>
      <c r="AY90"/>
    </row>
    <row r="91" spans="6:51" x14ac:dyDescent="0.2">
      <c r="F91"/>
      <c r="G91" t="s">
        <v>5</v>
      </c>
      <c r="H91" t="s">
        <v>1</v>
      </c>
      <c r="I91"/>
      <c r="J91" t="s">
        <v>2</v>
      </c>
      <c r="K91"/>
      <c r="L91"/>
      <c r="M91" t="s">
        <v>5</v>
      </c>
      <c r="N91" t="s">
        <v>1</v>
      </c>
      <c r="O91"/>
      <c r="P91" t="s">
        <v>2</v>
      </c>
      <c r="Y91"/>
      <c r="Z91" t="s">
        <v>5</v>
      </c>
      <c r="AA91" t="s">
        <v>1</v>
      </c>
      <c r="AB91"/>
      <c r="AC91" t="s">
        <v>2</v>
      </c>
      <c r="AD91"/>
      <c r="AE91" t="s">
        <v>5</v>
      </c>
      <c r="AF91" t="s">
        <v>1</v>
      </c>
      <c r="AG91"/>
      <c r="AH91" t="s">
        <v>2</v>
      </c>
      <c r="AP91"/>
      <c r="AQ91" t="s">
        <v>5</v>
      </c>
      <c r="AR91" t="s">
        <v>1</v>
      </c>
      <c r="AS91"/>
      <c r="AT91" t="s">
        <v>2</v>
      </c>
      <c r="AU91"/>
      <c r="AV91" t="s">
        <v>5</v>
      </c>
      <c r="AW91" t="s">
        <v>1</v>
      </c>
      <c r="AX91"/>
      <c r="AY91" t="s">
        <v>2</v>
      </c>
    </row>
    <row r="92" spans="6:51" x14ac:dyDescent="0.2">
      <c r="F92"/>
      <c r="G92">
        <v>1</v>
      </c>
      <c r="H92">
        <v>9.7199089999999995</v>
      </c>
      <c r="I92">
        <v>97.199996999999996</v>
      </c>
      <c r="J92"/>
      <c r="K92"/>
      <c r="L92"/>
      <c r="M92">
        <v>1</v>
      </c>
      <c r="N92">
        <v>9.7199089999999995</v>
      </c>
      <c r="O92">
        <v>97.199996999999996</v>
      </c>
      <c r="P92"/>
      <c r="Y92"/>
      <c r="Z92">
        <v>1</v>
      </c>
      <c r="AA92">
        <v>9.9499049999999993</v>
      </c>
      <c r="AB92">
        <v>99.5</v>
      </c>
      <c r="AC92"/>
      <c r="AD92"/>
      <c r="AE92">
        <v>1</v>
      </c>
      <c r="AF92">
        <v>9.9499049999999993</v>
      </c>
      <c r="AG92">
        <v>99.5</v>
      </c>
      <c r="AH92"/>
      <c r="AP92"/>
      <c r="AQ92">
        <v>1</v>
      </c>
      <c r="AR92">
        <v>9.9499049999999993</v>
      </c>
      <c r="AS92">
        <v>99.5</v>
      </c>
      <c r="AT92"/>
      <c r="AU92"/>
      <c r="AV92">
        <v>1</v>
      </c>
      <c r="AW92">
        <v>9.9499049999999993</v>
      </c>
      <c r="AX92">
        <v>99.5</v>
      </c>
      <c r="AY92"/>
    </row>
    <row r="93" spans="6:51" x14ac:dyDescent="0.2">
      <c r="F93"/>
      <c r="G93">
        <v>2</v>
      </c>
      <c r="H93">
        <v>19.439817000000001</v>
      </c>
      <c r="I93">
        <v>97.199996999999996</v>
      </c>
      <c r="J93"/>
      <c r="K93"/>
      <c r="L93"/>
      <c r="M93">
        <v>2</v>
      </c>
      <c r="N93">
        <v>19.439817000000001</v>
      </c>
      <c r="O93">
        <v>97.199996999999996</v>
      </c>
      <c r="P93"/>
      <c r="Y93"/>
      <c r="Z93">
        <v>2</v>
      </c>
      <c r="AA93">
        <v>19.889811999999999</v>
      </c>
      <c r="AB93">
        <v>99.449996999999996</v>
      </c>
      <c r="AC93"/>
      <c r="AD93"/>
      <c r="AE93">
        <v>2</v>
      </c>
      <c r="AF93">
        <v>19.889811999999999</v>
      </c>
      <c r="AG93">
        <v>99.449996999999996</v>
      </c>
      <c r="AH93"/>
      <c r="AP93"/>
      <c r="AQ93">
        <v>2</v>
      </c>
      <c r="AR93">
        <v>19.889811999999999</v>
      </c>
      <c r="AS93">
        <v>99.449996999999996</v>
      </c>
      <c r="AT93"/>
      <c r="AU93"/>
      <c r="AV93">
        <v>2</v>
      </c>
      <c r="AW93">
        <v>19.879812000000001</v>
      </c>
      <c r="AX93">
        <v>99.400002000000001</v>
      </c>
      <c r="AY93"/>
    </row>
    <row r="94" spans="6:51" x14ac:dyDescent="0.2">
      <c r="F94"/>
      <c r="G94">
        <v>5</v>
      </c>
      <c r="H94">
        <v>48.57</v>
      </c>
      <c r="I94">
        <v>97.139999000000003</v>
      </c>
      <c r="J94"/>
      <c r="K94"/>
      <c r="L94"/>
      <c r="M94">
        <v>5</v>
      </c>
      <c r="N94">
        <v>48.459994999999999</v>
      </c>
      <c r="O94">
        <v>96.919990999999996</v>
      </c>
      <c r="P94"/>
      <c r="Y94"/>
      <c r="Z94">
        <v>5</v>
      </c>
      <c r="AA94">
        <v>49.709999000000003</v>
      </c>
      <c r="AB94">
        <v>99.419998000000007</v>
      </c>
      <c r="AC94"/>
      <c r="AD94"/>
      <c r="AE94">
        <v>5</v>
      </c>
      <c r="AF94">
        <v>49.709999000000003</v>
      </c>
      <c r="AG94">
        <v>99.419998000000007</v>
      </c>
      <c r="AH94"/>
      <c r="AP94"/>
      <c r="AQ94">
        <v>5</v>
      </c>
      <c r="AR94">
        <v>49.709999000000003</v>
      </c>
      <c r="AS94">
        <v>99.419998000000007</v>
      </c>
      <c r="AT94"/>
      <c r="AU94"/>
      <c r="AV94">
        <v>5</v>
      </c>
      <c r="AW94">
        <v>49.639999000000003</v>
      </c>
      <c r="AX94">
        <v>99.279999000000004</v>
      </c>
      <c r="AY94"/>
    </row>
    <row r="95" spans="6:51" x14ac:dyDescent="0.2">
      <c r="F95" s="4"/>
      <c r="G95" s="4">
        <v>10</v>
      </c>
      <c r="H95" s="4">
        <v>96.750022999999999</v>
      </c>
      <c r="I95" s="4">
        <v>96.750022999999999</v>
      </c>
      <c r="J95" s="4"/>
      <c r="K95" s="4"/>
      <c r="L95" s="4"/>
      <c r="M95" s="4">
        <v>10</v>
      </c>
      <c r="N95" s="4">
        <v>88.390029999999996</v>
      </c>
      <c r="O95" s="4">
        <v>88.390029999999996</v>
      </c>
      <c r="P95" s="4"/>
      <c r="Y95" s="4"/>
      <c r="Z95" s="4">
        <v>10</v>
      </c>
      <c r="AA95" s="4">
        <v>99.400002000000001</v>
      </c>
      <c r="AB95" s="4">
        <v>99.400002000000001</v>
      </c>
      <c r="AC95" s="4"/>
      <c r="AD95" s="4"/>
      <c r="AE95" s="4">
        <v>10</v>
      </c>
      <c r="AF95" s="4">
        <v>99.300017999999994</v>
      </c>
      <c r="AG95" s="4">
        <v>99.300017999999994</v>
      </c>
      <c r="AH95" s="4"/>
      <c r="AP95" s="4"/>
      <c r="AQ95" s="4">
        <v>10</v>
      </c>
      <c r="AR95" s="4">
        <v>99.410004000000001</v>
      </c>
      <c r="AS95" s="4">
        <v>99.410004000000001</v>
      </c>
      <c r="AT95" s="4"/>
      <c r="AU95" s="4"/>
      <c r="AV95" s="4">
        <v>10</v>
      </c>
      <c r="AW95" s="4">
        <v>98.709998999999996</v>
      </c>
      <c r="AX95" s="4">
        <v>98.709998999999996</v>
      </c>
      <c r="AY95" s="4"/>
    </row>
    <row r="96" spans="6:51" x14ac:dyDescent="0.2">
      <c r="F96"/>
      <c r="G96">
        <v>20</v>
      </c>
      <c r="H96">
        <v>96.750022999999999</v>
      </c>
      <c r="I96">
        <v>48.375011000000001</v>
      </c>
      <c r="J96"/>
      <c r="K96"/>
      <c r="L96"/>
      <c r="M96">
        <v>20</v>
      </c>
      <c r="N96">
        <v>88.390029999999996</v>
      </c>
      <c r="O96">
        <v>44.195014999999998</v>
      </c>
      <c r="P96"/>
      <c r="Y96"/>
      <c r="Z96">
        <v>20</v>
      </c>
      <c r="AA96">
        <v>99.400002000000001</v>
      </c>
      <c r="AB96">
        <v>49.700001</v>
      </c>
      <c r="AC96"/>
      <c r="AD96"/>
      <c r="AE96">
        <v>20</v>
      </c>
      <c r="AF96">
        <v>99.300017999999994</v>
      </c>
      <c r="AG96">
        <v>49.650008999999997</v>
      </c>
      <c r="AH96"/>
      <c r="AP96"/>
      <c r="AQ96">
        <v>20</v>
      </c>
      <c r="AR96">
        <v>99.410004000000001</v>
      </c>
      <c r="AS96">
        <v>49.705002</v>
      </c>
      <c r="AT96"/>
      <c r="AU96"/>
      <c r="AV96">
        <v>20</v>
      </c>
      <c r="AW96">
        <v>98.709998999999996</v>
      </c>
      <c r="AX96">
        <v>49.354999999999997</v>
      </c>
      <c r="AY96"/>
    </row>
    <row r="102" spans="2:51" x14ac:dyDescent="0.2">
      <c r="B102" s="3" t="s">
        <v>43</v>
      </c>
    </row>
    <row r="103" spans="2:51" x14ac:dyDescent="0.2">
      <c r="B103" s="5" t="s">
        <v>18</v>
      </c>
      <c r="C103" s="5">
        <v>1000000</v>
      </c>
      <c r="F103" s="1" t="s">
        <v>6</v>
      </c>
      <c r="G103"/>
      <c r="H103"/>
      <c r="I103"/>
      <c r="J103"/>
      <c r="K103"/>
      <c r="L103" s="1" t="s">
        <v>12</v>
      </c>
      <c r="M103"/>
      <c r="N103"/>
      <c r="O103"/>
      <c r="P103"/>
      <c r="U103" s="5" t="s">
        <v>18</v>
      </c>
      <c r="V103" s="5">
        <v>1000000</v>
      </c>
      <c r="Y103" s="1" t="s">
        <v>6</v>
      </c>
      <c r="Z103"/>
      <c r="AA103"/>
      <c r="AB103"/>
      <c r="AC103"/>
      <c r="AD103" s="1" t="s">
        <v>12</v>
      </c>
      <c r="AE103"/>
      <c r="AF103"/>
      <c r="AG103"/>
      <c r="AH103"/>
      <c r="AL103" s="5" t="s">
        <v>18</v>
      </c>
      <c r="AM103" s="5">
        <v>1000000</v>
      </c>
      <c r="AP103" s="1" t="s">
        <v>6</v>
      </c>
      <c r="AQ103"/>
      <c r="AR103"/>
      <c r="AS103"/>
      <c r="AT103"/>
      <c r="AU103" s="1" t="s">
        <v>12</v>
      </c>
      <c r="AV103"/>
      <c r="AW103"/>
      <c r="AX103"/>
      <c r="AY103"/>
    </row>
    <row r="104" spans="2:51" x14ac:dyDescent="0.2">
      <c r="B104"/>
      <c r="C104" t="s">
        <v>13</v>
      </c>
      <c r="D104" t="s">
        <v>14</v>
      </c>
      <c r="E104" t="s">
        <v>31</v>
      </c>
      <c r="F104" t="s">
        <v>11</v>
      </c>
      <c r="G104" s="3">
        <v>100000</v>
      </c>
      <c r="H104"/>
      <c r="I104"/>
      <c r="J104"/>
      <c r="K104"/>
      <c r="L104" t="s">
        <v>11</v>
      </c>
      <c r="M104" s="3">
        <v>100000</v>
      </c>
      <c r="N104"/>
      <c r="O104"/>
      <c r="P104"/>
      <c r="U104"/>
      <c r="V104" t="s">
        <v>13</v>
      </c>
      <c r="W104" t="s">
        <v>14</v>
      </c>
      <c r="X104" t="s">
        <v>31</v>
      </c>
      <c r="Y104" t="s">
        <v>11</v>
      </c>
      <c r="Z104" s="3">
        <v>100000</v>
      </c>
      <c r="AA104"/>
      <c r="AB104"/>
      <c r="AC104"/>
      <c r="AD104" t="s">
        <v>11</v>
      </c>
      <c r="AE104" s="3">
        <v>100000</v>
      </c>
      <c r="AF104"/>
      <c r="AG104"/>
      <c r="AH104"/>
      <c r="AL104"/>
      <c r="AM104" t="s">
        <v>13</v>
      </c>
      <c r="AN104" t="s">
        <v>14</v>
      </c>
      <c r="AO104" t="s">
        <v>31</v>
      </c>
      <c r="AP104" t="s">
        <v>11</v>
      </c>
      <c r="AQ104" s="3">
        <v>100000</v>
      </c>
      <c r="AR104"/>
      <c r="AS104"/>
      <c r="AT104"/>
      <c r="AU104" t="s">
        <v>11</v>
      </c>
      <c r="AV104" s="3">
        <v>100000</v>
      </c>
      <c r="AW104"/>
      <c r="AX104"/>
      <c r="AY104"/>
    </row>
    <row r="105" spans="2:51" x14ac:dyDescent="0.2">
      <c r="B105" s="4" t="s">
        <v>19</v>
      </c>
      <c r="C105" s="2">
        <v>40</v>
      </c>
      <c r="D105" s="4">
        <v>195</v>
      </c>
      <c r="E105" s="5">
        <v>41</v>
      </c>
      <c r="F105" t="s">
        <v>10</v>
      </c>
      <c r="G105" s="3" t="s">
        <v>8</v>
      </c>
      <c r="H105"/>
      <c r="I105"/>
      <c r="J105"/>
      <c r="K105"/>
      <c r="L105" t="s">
        <v>10</v>
      </c>
      <c r="M105" s="3" t="s">
        <v>8</v>
      </c>
      <c r="N105"/>
      <c r="O105"/>
      <c r="P105"/>
      <c r="U105" s="4" t="s">
        <v>19</v>
      </c>
      <c r="V105" s="2">
        <v>34</v>
      </c>
      <c r="W105" s="4">
        <v>118</v>
      </c>
      <c r="X105" s="5">
        <v>44</v>
      </c>
      <c r="Y105" t="s">
        <v>10</v>
      </c>
      <c r="Z105" s="3" t="s">
        <v>7</v>
      </c>
      <c r="AA105"/>
      <c r="AB105"/>
      <c r="AC105"/>
      <c r="AD105" t="s">
        <v>10</v>
      </c>
      <c r="AE105" s="3" t="s">
        <v>7</v>
      </c>
      <c r="AF105"/>
      <c r="AG105"/>
      <c r="AH105"/>
      <c r="AL105" s="4" t="s">
        <v>19</v>
      </c>
      <c r="AM105" s="2">
        <v>40</v>
      </c>
      <c r="AN105" s="4">
        <v>202</v>
      </c>
      <c r="AO105" s="5">
        <v>41</v>
      </c>
      <c r="AP105" t="s">
        <v>10</v>
      </c>
      <c r="AQ105" s="3" t="s">
        <v>9</v>
      </c>
      <c r="AR105"/>
      <c r="AS105"/>
      <c r="AT105"/>
      <c r="AU105" t="s">
        <v>10</v>
      </c>
      <c r="AV105" s="3" t="s">
        <v>9</v>
      </c>
      <c r="AW105"/>
      <c r="AX105"/>
      <c r="AY105"/>
    </row>
    <row r="106" spans="2:51" x14ac:dyDescent="0.2">
      <c r="B106" s="4" t="s">
        <v>20</v>
      </c>
      <c r="C106" s="2">
        <v>39</v>
      </c>
      <c r="D106" s="4">
        <v>66</v>
      </c>
      <c r="E106" s="5">
        <v>30</v>
      </c>
      <c r="F106"/>
      <c r="G106" t="s">
        <v>0</v>
      </c>
      <c r="H106" t="s">
        <v>1</v>
      </c>
      <c r="I106"/>
      <c r="J106" t="s">
        <v>2</v>
      </c>
      <c r="K106" t="s">
        <v>42</v>
      </c>
      <c r="L106"/>
      <c r="M106" t="s">
        <v>0</v>
      </c>
      <c r="N106" t="s">
        <v>1</v>
      </c>
      <c r="O106"/>
      <c r="P106" t="s">
        <v>2</v>
      </c>
      <c r="U106" s="4" t="s">
        <v>20</v>
      </c>
      <c r="V106" s="2">
        <v>35</v>
      </c>
      <c r="W106" s="4">
        <v>89</v>
      </c>
      <c r="X106" s="5">
        <v>28</v>
      </c>
      <c r="Y106"/>
      <c r="Z106" t="s">
        <v>0</v>
      </c>
      <c r="AA106" t="s">
        <v>1</v>
      </c>
      <c r="AB106"/>
      <c r="AC106" t="s">
        <v>2</v>
      </c>
      <c r="AD106"/>
      <c r="AE106" t="s">
        <v>0</v>
      </c>
      <c r="AF106" t="s">
        <v>1</v>
      </c>
      <c r="AG106"/>
      <c r="AH106" t="s">
        <v>2</v>
      </c>
      <c r="AL106" s="4" t="s">
        <v>20</v>
      </c>
      <c r="AM106" s="2">
        <v>39</v>
      </c>
      <c r="AN106" s="4">
        <v>53</v>
      </c>
      <c r="AO106" s="5">
        <v>29</v>
      </c>
      <c r="AP106"/>
      <c r="AQ106" t="s">
        <v>0</v>
      </c>
      <c r="AR106" t="s">
        <v>1</v>
      </c>
      <c r="AS106"/>
      <c r="AT106" t="s">
        <v>2</v>
      </c>
      <c r="AU106"/>
      <c r="AV106" t="s">
        <v>0</v>
      </c>
      <c r="AW106" t="s">
        <v>1</v>
      </c>
      <c r="AX106"/>
      <c r="AY106" t="s">
        <v>2</v>
      </c>
    </row>
    <row r="107" spans="2:51" x14ac:dyDescent="0.2">
      <c r="B107" s="4" t="s">
        <v>21</v>
      </c>
      <c r="C107" s="2">
        <v>36</v>
      </c>
      <c r="D107" s="4">
        <v>22</v>
      </c>
      <c r="E107" s="5">
        <v>23</v>
      </c>
      <c r="F107" s="4"/>
      <c r="G107" s="4">
        <v>1</v>
      </c>
      <c r="H107" s="4">
        <v>37.299999</v>
      </c>
      <c r="I107" s="4">
        <v>37.299999</v>
      </c>
      <c r="J107" s="4"/>
      <c r="K107" s="4"/>
      <c r="L107" s="4"/>
      <c r="M107" s="4">
        <v>1</v>
      </c>
      <c r="N107" s="4">
        <v>8</v>
      </c>
      <c r="O107" s="4">
        <v>8</v>
      </c>
      <c r="P107" s="4"/>
      <c r="U107" s="4" t="s">
        <v>21</v>
      </c>
      <c r="V107" s="2">
        <v>33</v>
      </c>
      <c r="W107" s="4">
        <v>16</v>
      </c>
      <c r="X107" s="5">
        <v>20</v>
      </c>
      <c r="Y107" s="4"/>
      <c r="Z107" s="4">
        <v>1</v>
      </c>
      <c r="AA107" s="4">
        <v>98.400002000000001</v>
      </c>
      <c r="AB107" s="4">
        <v>98.400002000000001</v>
      </c>
      <c r="AC107" s="4"/>
      <c r="AD107" s="4"/>
      <c r="AE107" s="4">
        <v>1</v>
      </c>
      <c r="AF107" s="4">
        <v>93.5</v>
      </c>
      <c r="AG107" s="4">
        <v>93.5</v>
      </c>
      <c r="AH107" s="4"/>
      <c r="AL107" s="4" t="s">
        <v>21</v>
      </c>
      <c r="AM107" s="2">
        <v>39</v>
      </c>
      <c r="AN107" s="4">
        <v>21</v>
      </c>
      <c r="AO107" s="5">
        <v>23</v>
      </c>
      <c r="AP107" s="4"/>
      <c r="AQ107" s="4">
        <v>1</v>
      </c>
      <c r="AR107" s="4">
        <v>98.900002000000001</v>
      </c>
      <c r="AS107" s="4">
        <v>98.900002000000001</v>
      </c>
      <c r="AT107" s="4"/>
      <c r="AU107" s="4"/>
      <c r="AV107" s="4">
        <v>1</v>
      </c>
      <c r="AW107" s="4">
        <v>89</v>
      </c>
      <c r="AX107" s="4">
        <v>89</v>
      </c>
      <c r="AY107" s="4"/>
    </row>
    <row r="108" spans="2:51" x14ac:dyDescent="0.2">
      <c r="B108" s="4" t="s">
        <v>22</v>
      </c>
      <c r="C108" s="2">
        <v>37</v>
      </c>
      <c r="D108">
        <v>10</v>
      </c>
      <c r="E108" s="5">
        <v>19</v>
      </c>
      <c r="F108"/>
      <c r="G108">
        <v>2</v>
      </c>
      <c r="H108">
        <v>37.299999</v>
      </c>
      <c r="I108">
        <v>18.649999999999999</v>
      </c>
      <c r="J108"/>
      <c r="K108"/>
      <c r="L108"/>
      <c r="M108">
        <v>2</v>
      </c>
      <c r="N108">
        <v>8</v>
      </c>
      <c r="O108">
        <v>4</v>
      </c>
      <c r="P108"/>
      <c r="U108" s="4" t="s">
        <v>22</v>
      </c>
      <c r="V108" s="2">
        <v>34</v>
      </c>
      <c r="W108">
        <v>12</v>
      </c>
      <c r="X108" s="5">
        <v>14</v>
      </c>
      <c r="Y108"/>
      <c r="Z108">
        <v>2</v>
      </c>
      <c r="AA108">
        <v>98.400002000000001</v>
      </c>
      <c r="AB108">
        <v>49.200001</v>
      </c>
      <c r="AC108"/>
      <c r="AD108"/>
      <c r="AE108">
        <v>2</v>
      </c>
      <c r="AF108">
        <v>93.5</v>
      </c>
      <c r="AG108">
        <v>46.75</v>
      </c>
      <c r="AH108"/>
      <c r="AL108" s="4" t="s">
        <v>22</v>
      </c>
      <c r="AM108" s="2">
        <v>37</v>
      </c>
      <c r="AN108">
        <v>18</v>
      </c>
      <c r="AO108" s="5">
        <v>20</v>
      </c>
      <c r="AP108"/>
      <c r="AQ108">
        <v>2</v>
      </c>
      <c r="AR108">
        <v>98.900002000000001</v>
      </c>
      <c r="AS108">
        <v>49.450001</v>
      </c>
      <c r="AT108"/>
      <c r="AU108"/>
      <c r="AV108">
        <v>2</v>
      </c>
      <c r="AW108">
        <v>89</v>
      </c>
      <c r="AX108">
        <v>44.5</v>
      </c>
      <c r="AY108"/>
    </row>
    <row r="109" spans="2:51" x14ac:dyDescent="0.2">
      <c r="B109" s="4" t="s">
        <v>23</v>
      </c>
      <c r="C109" s="2">
        <v>34</v>
      </c>
      <c r="D109">
        <v>9</v>
      </c>
      <c r="E109" s="5">
        <v>18</v>
      </c>
      <c r="F109"/>
      <c r="G109">
        <v>5</v>
      </c>
      <c r="H109">
        <v>37.299999</v>
      </c>
      <c r="I109">
        <v>7.4600010000000001</v>
      </c>
      <c r="J109"/>
      <c r="K109"/>
      <c r="L109"/>
      <c r="M109">
        <v>5</v>
      </c>
      <c r="N109">
        <v>8</v>
      </c>
      <c r="O109">
        <v>1.5999989999999999</v>
      </c>
      <c r="P109"/>
      <c r="U109" s="4" t="s">
        <v>23</v>
      </c>
      <c r="V109" s="2">
        <v>32</v>
      </c>
      <c r="W109">
        <v>9</v>
      </c>
      <c r="X109" s="5">
        <v>12</v>
      </c>
      <c r="Y109"/>
      <c r="Z109">
        <v>5</v>
      </c>
      <c r="AA109">
        <v>98.400002000000001</v>
      </c>
      <c r="AB109">
        <v>19.679815000000001</v>
      </c>
      <c r="AC109"/>
      <c r="AD109"/>
      <c r="AE109">
        <v>5</v>
      </c>
      <c r="AF109">
        <v>93.5</v>
      </c>
      <c r="AG109">
        <v>18.699826999999999</v>
      </c>
      <c r="AH109"/>
      <c r="AL109" s="4" t="s">
        <v>23</v>
      </c>
      <c r="AM109" s="2">
        <v>34</v>
      </c>
      <c r="AN109">
        <v>6</v>
      </c>
      <c r="AO109" s="5">
        <v>18</v>
      </c>
      <c r="AP109"/>
      <c r="AQ109">
        <v>5</v>
      </c>
      <c r="AR109">
        <v>98.900002000000001</v>
      </c>
      <c r="AS109">
        <v>19.779812</v>
      </c>
      <c r="AT109"/>
      <c r="AU109"/>
      <c r="AV109">
        <v>5</v>
      </c>
      <c r="AW109">
        <v>89</v>
      </c>
      <c r="AX109">
        <v>17.799842999999999</v>
      </c>
      <c r="AY109"/>
    </row>
    <row r="110" spans="2:51" x14ac:dyDescent="0.2">
      <c r="B110" s="4" t="s">
        <v>24</v>
      </c>
      <c r="C110" s="2">
        <v>31</v>
      </c>
      <c r="D110">
        <v>5</v>
      </c>
      <c r="E110" s="5">
        <v>17</v>
      </c>
      <c r="F110"/>
      <c r="G110">
        <v>10</v>
      </c>
      <c r="H110">
        <v>37.299999</v>
      </c>
      <c r="I110">
        <v>3.73</v>
      </c>
      <c r="J110"/>
      <c r="K110"/>
      <c r="L110"/>
      <c r="M110">
        <v>10</v>
      </c>
      <c r="N110">
        <v>8</v>
      </c>
      <c r="O110">
        <v>0.79999900000000002</v>
      </c>
      <c r="P110"/>
      <c r="U110" s="4" t="s">
        <v>24</v>
      </c>
      <c r="V110" s="2">
        <v>28</v>
      </c>
      <c r="W110">
        <v>5</v>
      </c>
      <c r="X110" s="5">
        <v>11</v>
      </c>
      <c r="Y110"/>
      <c r="Z110">
        <v>10</v>
      </c>
      <c r="AA110">
        <v>98.400002000000001</v>
      </c>
      <c r="AB110">
        <v>9.8399079999999994</v>
      </c>
      <c r="AC110"/>
      <c r="AD110"/>
      <c r="AE110">
        <v>10</v>
      </c>
      <c r="AF110">
        <v>93.5</v>
      </c>
      <c r="AG110">
        <v>9.3499140000000001</v>
      </c>
      <c r="AH110"/>
      <c r="AL110" s="4" t="s">
        <v>24</v>
      </c>
      <c r="AM110" s="2">
        <v>31</v>
      </c>
      <c r="AN110">
        <v>5</v>
      </c>
      <c r="AO110" s="5">
        <v>17</v>
      </c>
      <c r="AP110"/>
      <c r="AQ110">
        <v>10</v>
      </c>
      <c r="AR110">
        <v>98.900002000000001</v>
      </c>
      <c r="AS110">
        <v>9.8899059999999999</v>
      </c>
      <c r="AT110"/>
      <c r="AU110"/>
      <c r="AV110">
        <v>10</v>
      </c>
      <c r="AW110">
        <v>89</v>
      </c>
      <c r="AX110">
        <v>8.8999210000000009</v>
      </c>
      <c r="AY110"/>
    </row>
    <row r="111" spans="2:51" x14ac:dyDescent="0.2">
      <c r="B111" s="4" t="s">
        <v>25</v>
      </c>
      <c r="C111" s="2">
        <v>26</v>
      </c>
      <c r="D111">
        <v>4</v>
      </c>
      <c r="E111" s="5">
        <v>17</v>
      </c>
      <c r="F111"/>
      <c r="G111">
        <v>20</v>
      </c>
      <c r="H111">
        <v>37.299999</v>
      </c>
      <c r="I111">
        <v>1.865</v>
      </c>
      <c r="J111"/>
      <c r="K111"/>
      <c r="L111"/>
      <c r="M111">
        <v>20</v>
      </c>
      <c r="N111">
        <v>8</v>
      </c>
      <c r="O111">
        <v>0.4</v>
      </c>
      <c r="P111"/>
      <c r="U111" s="4" t="s">
        <v>25</v>
      </c>
      <c r="V111" s="2">
        <v>24</v>
      </c>
      <c r="W111">
        <v>4</v>
      </c>
      <c r="X111" s="5">
        <v>10</v>
      </c>
      <c r="Y111"/>
      <c r="Z111">
        <v>20</v>
      </c>
      <c r="AA111">
        <v>98.400002000000001</v>
      </c>
      <c r="AB111">
        <v>4.9199539999999997</v>
      </c>
      <c r="AC111"/>
      <c r="AD111"/>
      <c r="AE111">
        <v>20</v>
      </c>
      <c r="AF111">
        <v>93.5</v>
      </c>
      <c r="AG111">
        <v>4.674957</v>
      </c>
      <c r="AH111"/>
      <c r="AL111" s="4" t="s">
        <v>25</v>
      </c>
      <c r="AM111" s="2">
        <v>26</v>
      </c>
      <c r="AN111">
        <v>4</v>
      </c>
      <c r="AO111" s="5">
        <v>16</v>
      </c>
      <c r="AP111"/>
      <c r="AQ111">
        <v>20</v>
      </c>
      <c r="AR111">
        <v>98.900002000000001</v>
      </c>
      <c r="AS111">
        <v>4.9449529999999999</v>
      </c>
      <c r="AT111"/>
      <c r="AU111"/>
      <c r="AV111">
        <v>20</v>
      </c>
      <c r="AW111">
        <v>89</v>
      </c>
      <c r="AX111">
        <v>4.4499610000000001</v>
      </c>
      <c r="AY111"/>
    </row>
    <row r="112" spans="2:51" x14ac:dyDescent="0.2">
      <c r="B112" s="4" t="s">
        <v>26</v>
      </c>
      <c r="C112" s="2">
        <v>21</v>
      </c>
      <c r="D112">
        <v>3</v>
      </c>
      <c r="E112" s="5">
        <v>17</v>
      </c>
      <c r="F112"/>
      <c r="G112"/>
      <c r="H112"/>
      <c r="I112"/>
      <c r="J112"/>
      <c r="K112"/>
      <c r="L112"/>
      <c r="M112"/>
      <c r="N112"/>
      <c r="O112"/>
      <c r="P112"/>
      <c r="U112" s="4" t="s">
        <v>26</v>
      </c>
      <c r="V112" s="2">
        <v>20</v>
      </c>
      <c r="W112">
        <v>3</v>
      </c>
      <c r="X112" s="5">
        <v>9</v>
      </c>
      <c r="Y112"/>
      <c r="Z112"/>
      <c r="AA112"/>
      <c r="AB112"/>
      <c r="AC112"/>
      <c r="AD112"/>
      <c r="AE112"/>
      <c r="AF112"/>
      <c r="AG112"/>
      <c r="AH112"/>
      <c r="AL112" s="4" t="s">
        <v>26</v>
      </c>
      <c r="AM112" s="2">
        <v>21</v>
      </c>
      <c r="AN112">
        <v>3</v>
      </c>
      <c r="AO112" s="5">
        <v>17</v>
      </c>
      <c r="AP112"/>
      <c r="AQ112"/>
      <c r="AR112"/>
      <c r="AS112"/>
      <c r="AT112"/>
      <c r="AU112"/>
      <c r="AV112"/>
      <c r="AW112"/>
      <c r="AX112"/>
      <c r="AY112"/>
    </row>
    <row r="113" spans="2:51" x14ac:dyDescent="0.2">
      <c r="B113" s="4" t="s">
        <v>27</v>
      </c>
      <c r="C113" s="2">
        <v>13</v>
      </c>
      <c r="D113">
        <v>2</v>
      </c>
      <c r="E113" s="5">
        <v>16</v>
      </c>
      <c r="F113"/>
      <c r="G113" t="s">
        <v>3</v>
      </c>
      <c r="H113" t="s">
        <v>1</v>
      </c>
      <c r="I113"/>
      <c r="J113" t="s">
        <v>2</v>
      </c>
      <c r="K113"/>
      <c r="L113"/>
      <c r="M113" t="s">
        <v>3</v>
      </c>
      <c r="N113" t="s">
        <v>1</v>
      </c>
      <c r="O113"/>
      <c r="P113" t="s">
        <v>2</v>
      </c>
      <c r="U113" s="4" t="s">
        <v>27</v>
      </c>
      <c r="V113" s="2">
        <v>12</v>
      </c>
      <c r="W113">
        <v>2</v>
      </c>
      <c r="X113" s="5">
        <v>9</v>
      </c>
      <c r="Y113"/>
      <c r="Z113" t="s">
        <v>3</v>
      </c>
      <c r="AA113" t="s">
        <v>1</v>
      </c>
      <c r="AB113"/>
      <c r="AC113" t="s">
        <v>2</v>
      </c>
      <c r="AD113"/>
      <c r="AE113" t="s">
        <v>3</v>
      </c>
      <c r="AF113" t="s">
        <v>1</v>
      </c>
      <c r="AG113"/>
      <c r="AH113" t="s">
        <v>2</v>
      </c>
      <c r="AL113" s="4" t="s">
        <v>27</v>
      </c>
      <c r="AM113" s="2">
        <v>13</v>
      </c>
      <c r="AN113">
        <v>2</v>
      </c>
      <c r="AO113" s="5">
        <v>17</v>
      </c>
      <c r="AP113"/>
      <c r="AQ113" t="s">
        <v>3</v>
      </c>
      <c r="AR113" t="s">
        <v>1</v>
      </c>
      <c r="AS113"/>
      <c r="AT113" t="s">
        <v>2</v>
      </c>
      <c r="AU113"/>
      <c r="AV113" t="s">
        <v>3</v>
      </c>
      <c r="AW113" t="s">
        <v>1</v>
      </c>
      <c r="AX113"/>
      <c r="AY113" t="s">
        <v>2</v>
      </c>
    </row>
    <row r="114" spans="2:51" x14ac:dyDescent="0.2">
      <c r="B114" s="4" t="s">
        <v>28</v>
      </c>
      <c r="C114" s="2">
        <v>1</v>
      </c>
      <c r="D114">
        <v>1</v>
      </c>
      <c r="E114" s="5">
        <v>17</v>
      </c>
      <c r="F114"/>
      <c r="G114">
        <v>1</v>
      </c>
      <c r="H114">
        <v>25.1</v>
      </c>
      <c r="I114">
        <v>50.200001</v>
      </c>
      <c r="J114"/>
      <c r="K114"/>
      <c r="L114"/>
      <c r="M114">
        <v>1</v>
      </c>
      <c r="N114">
        <v>7.3</v>
      </c>
      <c r="O114">
        <v>14.6</v>
      </c>
      <c r="P114"/>
      <c r="U114" s="4" t="s">
        <v>28</v>
      </c>
      <c r="V114" s="2">
        <v>1</v>
      </c>
      <c r="W114">
        <v>1</v>
      </c>
      <c r="X114" s="5">
        <v>8</v>
      </c>
      <c r="Y114"/>
      <c r="Z114">
        <v>1</v>
      </c>
      <c r="AA114">
        <v>49.400002000000001</v>
      </c>
      <c r="AB114">
        <v>98.800003000000004</v>
      </c>
      <c r="AC114"/>
      <c r="AD114"/>
      <c r="AE114">
        <v>1</v>
      </c>
      <c r="AF114">
        <v>47.599997999999999</v>
      </c>
      <c r="AG114">
        <v>95.199996999999996</v>
      </c>
      <c r="AH114"/>
      <c r="AL114" s="4" t="s">
        <v>28</v>
      </c>
      <c r="AM114" s="2">
        <v>1</v>
      </c>
      <c r="AN114">
        <v>1</v>
      </c>
      <c r="AO114" s="5">
        <v>17</v>
      </c>
      <c r="AP114"/>
      <c r="AQ114">
        <v>1</v>
      </c>
      <c r="AR114">
        <v>49.650002000000001</v>
      </c>
      <c r="AS114">
        <v>99.300003000000004</v>
      </c>
      <c r="AT114"/>
      <c r="AU114"/>
      <c r="AV114">
        <v>1</v>
      </c>
      <c r="AW114">
        <v>46.75</v>
      </c>
      <c r="AX114">
        <v>93.5</v>
      </c>
      <c r="AY114"/>
    </row>
    <row r="115" spans="2:51" x14ac:dyDescent="0.2">
      <c r="F115" s="4"/>
      <c r="G115" s="4">
        <v>2</v>
      </c>
      <c r="H115" s="4">
        <v>31.5</v>
      </c>
      <c r="I115" s="4">
        <v>31.5</v>
      </c>
      <c r="J115" s="4"/>
      <c r="K115" s="4"/>
      <c r="L115" s="4"/>
      <c r="M115" s="4">
        <v>2</v>
      </c>
      <c r="N115" s="4">
        <v>7.85</v>
      </c>
      <c r="O115" s="4">
        <v>7.85</v>
      </c>
      <c r="P115" s="4"/>
      <c r="Y115" s="4"/>
      <c r="Z115" s="4">
        <v>2</v>
      </c>
      <c r="AA115" s="4">
        <v>98.349997999999999</v>
      </c>
      <c r="AB115" s="4">
        <v>98.349997999999999</v>
      </c>
      <c r="AC115" s="4"/>
      <c r="AD115" s="4"/>
      <c r="AE115" s="4">
        <v>2</v>
      </c>
      <c r="AF115" s="4">
        <v>92.650002000000001</v>
      </c>
      <c r="AG115" s="4">
        <v>92.650002000000001</v>
      </c>
      <c r="AH115" s="4"/>
      <c r="AP115" s="4"/>
      <c r="AQ115" s="4">
        <v>2</v>
      </c>
      <c r="AR115" s="4">
        <v>98.599997999999999</v>
      </c>
      <c r="AS115" s="4">
        <v>98.599997999999999</v>
      </c>
      <c r="AT115" s="4"/>
      <c r="AU115" s="4"/>
      <c r="AV115" s="4">
        <v>2</v>
      </c>
      <c r="AW115" s="4">
        <v>89.449996999999996</v>
      </c>
      <c r="AX115" s="4">
        <v>89.449996999999996</v>
      </c>
      <c r="AY115" s="4"/>
    </row>
    <row r="116" spans="2:51" x14ac:dyDescent="0.2">
      <c r="F116"/>
      <c r="G116">
        <v>5</v>
      </c>
      <c r="H116">
        <v>31.5</v>
      </c>
      <c r="I116">
        <v>12.599964999999999</v>
      </c>
      <c r="J116"/>
      <c r="K116"/>
      <c r="L116"/>
      <c r="M116">
        <v>5</v>
      </c>
      <c r="N116">
        <v>7.85</v>
      </c>
      <c r="O116">
        <v>3.1400039999999998</v>
      </c>
      <c r="P116"/>
      <c r="Y116"/>
      <c r="Z116">
        <v>5</v>
      </c>
      <c r="AA116">
        <v>98.349997999999999</v>
      </c>
      <c r="AB116">
        <v>39.339638000000001</v>
      </c>
      <c r="AC116"/>
      <c r="AD116"/>
      <c r="AE116">
        <v>5</v>
      </c>
      <c r="AF116">
        <v>92.650002000000001</v>
      </c>
      <c r="AG116">
        <v>37.059688999999999</v>
      </c>
      <c r="AH116"/>
      <c r="AP116"/>
      <c r="AQ116">
        <v>5</v>
      </c>
      <c r="AR116">
        <v>98.599997999999999</v>
      </c>
      <c r="AS116">
        <v>39.439632000000003</v>
      </c>
      <c r="AT116"/>
      <c r="AU116"/>
      <c r="AV116">
        <v>5</v>
      </c>
      <c r="AW116">
        <v>89.449996999999996</v>
      </c>
      <c r="AX116">
        <v>35.779719999999998</v>
      </c>
      <c r="AY116"/>
    </row>
    <row r="117" spans="2:51" x14ac:dyDescent="0.2">
      <c r="F117"/>
      <c r="G117">
        <v>10</v>
      </c>
      <c r="H117">
        <v>31.5</v>
      </c>
      <c r="I117">
        <v>6.2999830000000001</v>
      </c>
      <c r="J117"/>
      <c r="K117"/>
      <c r="L117"/>
      <c r="M117">
        <v>10</v>
      </c>
      <c r="N117">
        <v>7.85</v>
      </c>
      <c r="O117">
        <v>1.5700019999999999</v>
      </c>
      <c r="P117"/>
      <c r="Y117"/>
      <c r="Z117">
        <v>10</v>
      </c>
      <c r="AA117">
        <v>98.349997999999999</v>
      </c>
      <c r="AB117">
        <v>19.669819</v>
      </c>
      <c r="AC117"/>
      <c r="AD117"/>
      <c r="AE117">
        <v>10</v>
      </c>
      <c r="AF117">
        <v>92.650002000000001</v>
      </c>
      <c r="AG117">
        <v>18.529844000000001</v>
      </c>
      <c r="AH117"/>
      <c r="AP117"/>
      <c r="AQ117">
        <v>10</v>
      </c>
      <c r="AR117">
        <v>98.599997999999999</v>
      </c>
      <c r="AS117">
        <v>19.719816000000002</v>
      </c>
      <c r="AT117"/>
      <c r="AU117"/>
      <c r="AV117">
        <v>10</v>
      </c>
      <c r="AW117">
        <v>89.449996999999996</v>
      </c>
      <c r="AX117">
        <v>17.889859999999999</v>
      </c>
      <c r="AY117"/>
    </row>
    <row r="118" spans="2:51" x14ac:dyDescent="0.2">
      <c r="F118"/>
      <c r="G118">
        <v>20</v>
      </c>
      <c r="H118">
        <v>31.5</v>
      </c>
      <c r="I118">
        <v>3.149991</v>
      </c>
      <c r="J118"/>
      <c r="K118"/>
      <c r="L118"/>
      <c r="M118">
        <v>20</v>
      </c>
      <c r="N118">
        <v>7.85</v>
      </c>
      <c r="O118">
        <v>0.78500099999999995</v>
      </c>
      <c r="P118"/>
      <c r="Y118"/>
      <c r="Z118">
        <v>20</v>
      </c>
      <c r="AA118">
        <v>98.349997999999999</v>
      </c>
      <c r="AB118">
        <v>9.8349089999999997</v>
      </c>
      <c r="AC118"/>
      <c r="AD118"/>
      <c r="AE118">
        <v>20</v>
      </c>
      <c r="AF118">
        <v>92.650002000000001</v>
      </c>
      <c r="AG118">
        <v>9.2649220000000003</v>
      </c>
      <c r="AH118"/>
      <c r="AP118"/>
      <c r="AQ118">
        <v>20</v>
      </c>
      <c r="AR118">
        <v>98.599997999999999</v>
      </c>
      <c r="AS118">
        <v>9.8599080000000008</v>
      </c>
      <c r="AT118"/>
      <c r="AU118"/>
      <c r="AV118">
        <v>20</v>
      </c>
      <c r="AW118">
        <v>89.449996999999996</v>
      </c>
      <c r="AX118">
        <v>8.9449299999999994</v>
      </c>
      <c r="AY118"/>
    </row>
    <row r="119" spans="2:51" x14ac:dyDescent="0.2">
      <c r="F119"/>
      <c r="G119"/>
      <c r="H119"/>
      <c r="I119"/>
      <c r="J119"/>
      <c r="K119"/>
      <c r="L119"/>
      <c r="M119"/>
      <c r="N119"/>
      <c r="O119"/>
      <c r="P119"/>
      <c r="Y119"/>
      <c r="Z119"/>
      <c r="AA119"/>
      <c r="AB119"/>
      <c r="AC119"/>
      <c r="AD119"/>
      <c r="AE119"/>
      <c r="AF119"/>
      <c r="AG119"/>
      <c r="AH119"/>
      <c r="AP119"/>
      <c r="AQ119"/>
      <c r="AR119"/>
      <c r="AS119"/>
      <c r="AT119"/>
      <c r="AU119"/>
      <c r="AV119"/>
      <c r="AW119"/>
      <c r="AX119"/>
      <c r="AY119"/>
    </row>
    <row r="120" spans="2:51" x14ac:dyDescent="0.2">
      <c r="F120"/>
      <c r="G120" t="s">
        <v>4</v>
      </c>
      <c r="H120" t="s">
        <v>1</v>
      </c>
      <c r="I120"/>
      <c r="J120" t="s">
        <v>2</v>
      </c>
      <c r="K120"/>
      <c r="L120"/>
      <c r="M120" t="s">
        <v>4</v>
      </c>
      <c r="N120" t="s">
        <v>1</v>
      </c>
      <c r="O120"/>
      <c r="P120" t="s">
        <v>2</v>
      </c>
      <c r="Y120"/>
      <c r="Z120" t="s">
        <v>4</v>
      </c>
      <c r="AA120" t="s">
        <v>1</v>
      </c>
      <c r="AB120"/>
      <c r="AC120" t="s">
        <v>2</v>
      </c>
      <c r="AD120"/>
      <c r="AE120" t="s">
        <v>4</v>
      </c>
      <c r="AF120" t="s">
        <v>1</v>
      </c>
      <c r="AG120"/>
      <c r="AH120" t="s">
        <v>2</v>
      </c>
      <c r="AP120"/>
      <c r="AQ120" t="s">
        <v>4</v>
      </c>
      <c r="AR120" t="s">
        <v>1</v>
      </c>
      <c r="AS120"/>
      <c r="AT120" t="s">
        <v>2</v>
      </c>
      <c r="AU120"/>
      <c r="AV120" t="s">
        <v>4</v>
      </c>
      <c r="AW120" t="s">
        <v>1</v>
      </c>
      <c r="AX120"/>
      <c r="AY120" t="s">
        <v>2</v>
      </c>
    </row>
    <row r="121" spans="2:51" x14ac:dyDescent="0.2">
      <c r="F121"/>
      <c r="G121">
        <v>1</v>
      </c>
      <c r="H121">
        <v>14.75989</v>
      </c>
      <c r="I121">
        <v>73.800003000000004</v>
      </c>
      <c r="J121"/>
      <c r="K121"/>
      <c r="L121"/>
      <c r="M121">
        <v>1</v>
      </c>
      <c r="N121">
        <v>5.1400119999999996</v>
      </c>
      <c r="O121">
        <v>25.700001</v>
      </c>
      <c r="P121"/>
      <c r="Y121"/>
      <c r="Z121">
        <v>1</v>
      </c>
      <c r="AA121">
        <v>19.85981</v>
      </c>
      <c r="AB121">
        <v>99.300003000000004</v>
      </c>
      <c r="AC121"/>
      <c r="AD121"/>
      <c r="AE121">
        <v>1</v>
      </c>
      <c r="AF121">
        <v>19.419819</v>
      </c>
      <c r="AG121">
        <v>97.099997999999999</v>
      </c>
      <c r="AH121"/>
      <c r="AP121"/>
      <c r="AQ121">
        <v>1</v>
      </c>
      <c r="AR121">
        <v>19.879809999999999</v>
      </c>
      <c r="AS121">
        <v>99.400002000000001</v>
      </c>
      <c r="AT121"/>
      <c r="AU121"/>
      <c r="AV121">
        <v>1</v>
      </c>
      <c r="AW121">
        <v>19.239820000000002</v>
      </c>
      <c r="AX121">
        <v>96.199996999999996</v>
      </c>
      <c r="AY121"/>
    </row>
    <row r="122" spans="2:51" x14ac:dyDescent="0.2">
      <c r="F122"/>
      <c r="G122">
        <v>2</v>
      </c>
      <c r="H122">
        <v>21.999849000000001</v>
      </c>
      <c r="I122">
        <v>55</v>
      </c>
      <c r="J122"/>
      <c r="K122"/>
      <c r="L122"/>
      <c r="M122">
        <v>2</v>
      </c>
      <c r="N122">
        <v>6.780011</v>
      </c>
      <c r="O122">
        <v>16.950001</v>
      </c>
      <c r="P122"/>
      <c r="Y122"/>
      <c r="Z122">
        <v>2</v>
      </c>
      <c r="AA122">
        <v>39.639628999999999</v>
      </c>
      <c r="AB122">
        <v>99.099997999999999</v>
      </c>
      <c r="AC122"/>
      <c r="AD122"/>
      <c r="AE122">
        <v>2</v>
      </c>
      <c r="AF122">
        <v>38.059672999999997</v>
      </c>
      <c r="AG122">
        <v>95.150002000000001</v>
      </c>
      <c r="AH122"/>
      <c r="AP122"/>
      <c r="AQ122">
        <v>2</v>
      </c>
      <c r="AR122">
        <v>39.619624999999999</v>
      </c>
      <c r="AS122">
        <v>99.050003000000004</v>
      </c>
      <c r="AT122"/>
      <c r="AU122"/>
      <c r="AV122">
        <v>2</v>
      </c>
      <c r="AW122">
        <v>37.399681000000001</v>
      </c>
      <c r="AX122">
        <v>93.5</v>
      </c>
      <c r="AY122"/>
    </row>
    <row r="123" spans="2:51" x14ac:dyDescent="0.2">
      <c r="F123" s="4"/>
      <c r="G123" s="4">
        <v>5</v>
      </c>
      <c r="H123" s="4">
        <v>27.359916999999999</v>
      </c>
      <c r="I123" s="4">
        <v>27.359916999999999</v>
      </c>
      <c r="J123" s="4"/>
      <c r="K123" s="4"/>
      <c r="L123" s="4"/>
      <c r="M123" s="4">
        <v>5</v>
      </c>
      <c r="N123" s="4">
        <v>7.3400049999999997</v>
      </c>
      <c r="O123" s="4">
        <v>7.3400049999999997</v>
      </c>
      <c r="P123" s="4"/>
      <c r="Y123" s="4"/>
      <c r="Z123" s="4">
        <v>5</v>
      </c>
      <c r="AA123" s="4">
        <v>97.219963000000007</v>
      </c>
      <c r="AB123" s="4">
        <v>97.219963000000007</v>
      </c>
      <c r="AC123" s="4"/>
      <c r="AD123" s="4"/>
      <c r="AE123" s="4">
        <v>5</v>
      </c>
      <c r="AF123" s="4">
        <v>86.759979000000001</v>
      </c>
      <c r="AG123" s="4">
        <v>86.759979000000001</v>
      </c>
      <c r="AH123" s="4"/>
      <c r="AP123" s="4"/>
      <c r="AQ123" s="4">
        <v>5</v>
      </c>
      <c r="AR123" s="4">
        <v>97.419983000000002</v>
      </c>
      <c r="AS123" s="4">
        <v>97.419983000000002</v>
      </c>
      <c r="AT123" s="4"/>
      <c r="AU123" s="4"/>
      <c r="AV123" s="4">
        <v>5</v>
      </c>
      <c r="AW123" s="4">
        <v>84.099945000000005</v>
      </c>
      <c r="AX123" s="4">
        <v>84.099945000000005</v>
      </c>
      <c r="AY123" s="4"/>
    </row>
    <row r="124" spans="2:51" x14ac:dyDescent="0.2">
      <c r="G124" s="5">
        <v>10</v>
      </c>
      <c r="H124" s="5">
        <v>27.359916999999999</v>
      </c>
      <c r="I124" s="5">
        <v>13.679957999999999</v>
      </c>
      <c r="L124"/>
      <c r="M124">
        <v>10</v>
      </c>
      <c r="N124">
        <v>7.3400049999999997</v>
      </c>
      <c r="O124">
        <v>3.6700020000000002</v>
      </c>
      <c r="P124"/>
      <c r="Z124" s="5">
        <v>10</v>
      </c>
      <c r="AA124" s="5">
        <v>97.219963000000007</v>
      </c>
      <c r="AB124" s="5">
        <v>48.609982000000002</v>
      </c>
      <c r="AD124"/>
      <c r="AE124">
        <v>10</v>
      </c>
      <c r="AF124">
        <v>86.759979000000001</v>
      </c>
      <c r="AG124">
        <v>43.379989999999999</v>
      </c>
      <c r="AH124"/>
      <c r="AQ124" s="5">
        <v>10</v>
      </c>
      <c r="AR124" s="5">
        <v>97.419983000000002</v>
      </c>
      <c r="AS124" s="5">
        <v>48.709991000000002</v>
      </c>
      <c r="AU124"/>
      <c r="AV124">
        <v>10</v>
      </c>
      <c r="AW124">
        <v>84.099945000000005</v>
      </c>
      <c r="AX124">
        <v>42.049973000000001</v>
      </c>
      <c r="AY124"/>
    </row>
    <row r="125" spans="2:51" x14ac:dyDescent="0.2">
      <c r="F125"/>
      <c r="G125">
        <v>20</v>
      </c>
      <c r="H125">
        <v>27.359916999999999</v>
      </c>
      <c r="I125">
        <v>6.8399789999999996</v>
      </c>
      <c r="J125"/>
      <c r="K125"/>
      <c r="L125"/>
      <c r="M125">
        <v>20</v>
      </c>
      <c r="N125">
        <v>7.3400049999999997</v>
      </c>
      <c r="O125">
        <v>1.8350010000000001</v>
      </c>
      <c r="P125"/>
      <c r="Y125"/>
      <c r="Z125">
        <v>20</v>
      </c>
      <c r="AA125">
        <v>97.219963000000007</v>
      </c>
      <c r="AB125">
        <v>24.304991000000001</v>
      </c>
      <c r="AC125"/>
      <c r="AD125"/>
      <c r="AE125">
        <v>20</v>
      </c>
      <c r="AF125">
        <v>86.759979000000001</v>
      </c>
      <c r="AG125">
        <v>21.689995</v>
      </c>
      <c r="AH125"/>
      <c r="AP125"/>
      <c r="AQ125">
        <v>20</v>
      </c>
      <c r="AR125">
        <v>97.419983000000002</v>
      </c>
      <c r="AS125">
        <v>24.354996</v>
      </c>
      <c r="AT125"/>
      <c r="AU125"/>
      <c r="AV125">
        <v>20</v>
      </c>
      <c r="AW125">
        <v>84.099945000000005</v>
      </c>
      <c r="AX125">
        <v>21.024985999999998</v>
      </c>
      <c r="AY125"/>
    </row>
    <row r="126" spans="2:51" x14ac:dyDescent="0.2">
      <c r="F126"/>
      <c r="G126"/>
      <c r="H126"/>
      <c r="I126"/>
      <c r="J126"/>
      <c r="K126"/>
      <c r="L126"/>
      <c r="M126"/>
      <c r="N126"/>
      <c r="O126"/>
      <c r="P126"/>
      <c r="Y126"/>
      <c r="Z126"/>
      <c r="AA126"/>
      <c r="AB126"/>
      <c r="AC126"/>
      <c r="AD126"/>
      <c r="AE126"/>
      <c r="AF126"/>
      <c r="AG126"/>
      <c r="AH126"/>
      <c r="AP126"/>
      <c r="AQ126"/>
      <c r="AR126"/>
      <c r="AS126"/>
      <c r="AT126"/>
      <c r="AU126"/>
      <c r="AV126"/>
      <c r="AW126"/>
      <c r="AX126"/>
      <c r="AY126"/>
    </row>
    <row r="127" spans="2:51" x14ac:dyDescent="0.2">
      <c r="F127"/>
      <c r="G127" t="s">
        <v>5</v>
      </c>
      <c r="H127" t="s">
        <v>1</v>
      </c>
      <c r="I127"/>
      <c r="J127" t="s">
        <v>2</v>
      </c>
      <c r="K127"/>
      <c r="L127"/>
      <c r="M127" t="s">
        <v>5</v>
      </c>
      <c r="N127" t="s">
        <v>1</v>
      </c>
      <c r="O127"/>
      <c r="P127" t="s">
        <v>2</v>
      </c>
      <c r="Y127"/>
      <c r="Z127" t="s">
        <v>5</v>
      </c>
      <c r="AA127" t="s">
        <v>1</v>
      </c>
      <c r="AB127"/>
      <c r="AC127" t="s">
        <v>2</v>
      </c>
      <c r="AD127"/>
      <c r="AE127" t="s">
        <v>5</v>
      </c>
      <c r="AF127" t="s">
        <v>1</v>
      </c>
      <c r="AG127"/>
      <c r="AH127" t="s">
        <v>2</v>
      </c>
      <c r="AP127"/>
      <c r="AQ127" t="s">
        <v>5</v>
      </c>
      <c r="AR127" t="s">
        <v>1</v>
      </c>
      <c r="AS127"/>
      <c r="AT127" t="s">
        <v>2</v>
      </c>
      <c r="AU127"/>
      <c r="AV127" t="s">
        <v>5</v>
      </c>
      <c r="AW127" t="s">
        <v>1</v>
      </c>
      <c r="AX127"/>
      <c r="AY127" t="s">
        <v>2</v>
      </c>
    </row>
    <row r="128" spans="2:51" x14ac:dyDescent="0.2">
      <c r="F128"/>
      <c r="G128">
        <v>1</v>
      </c>
      <c r="H128">
        <v>8.7199240000000007</v>
      </c>
      <c r="I128">
        <v>87.199996999999996</v>
      </c>
      <c r="J128"/>
      <c r="K128"/>
      <c r="L128"/>
      <c r="M128">
        <v>1</v>
      </c>
      <c r="N128">
        <v>4.2999919999999996</v>
      </c>
      <c r="O128">
        <v>43</v>
      </c>
      <c r="P128"/>
      <c r="Y128"/>
      <c r="Z128">
        <v>1</v>
      </c>
      <c r="AA128">
        <v>9.9299049999999998</v>
      </c>
      <c r="AB128">
        <v>99.300003000000004</v>
      </c>
      <c r="AC128"/>
      <c r="AD128"/>
      <c r="AE128">
        <v>1</v>
      </c>
      <c r="AF128">
        <v>9.7799080000000007</v>
      </c>
      <c r="AG128">
        <v>97.800003000000004</v>
      </c>
      <c r="AH128"/>
      <c r="AP128"/>
      <c r="AQ128">
        <v>1</v>
      </c>
      <c r="AR128">
        <v>9.9399049999999995</v>
      </c>
      <c r="AS128">
        <v>99.400002000000001</v>
      </c>
      <c r="AT128"/>
      <c r="AU128"/>
      <c r="AV128">
        <v>1</v>
      </c>
      <c r="AW128">
        <v>9.6699099999999998</v>
      </c>
      <c r="AX128">
        <v>96.699996999999996</v>
      </c>
      <c r="AY128"/>
    </row>
    <row r="129" spans="2:51" x14ac:dyDescent="0.2">
      <c r="F129"/>
      <c r="G129">
        <v>2</v>
      </c>
      <c r="H129">
        <v>14.469911</v>
      </c>
      <c r="I129">
        <v>72.349997999999999</v>
      </c>
      <c r="J129"/>
      <c r="K129"/>
      <c r="L129"/>
      <c r="M129">
        <v>2</v>
      </c>
      <c r="N129">
        <v>6.0899929999999998</v>
      </c>
      <c r="O129">
        <v>30.450001</v>
      </c>
      <c r="P129"/>
      <c r="Y129"/>
      <c r="Z129">
        <v>2</v>
      </c>
      <c r="AA129">
        <v>19.829815</v>
      </c>
      <c r="AB129">
        <v>99.150002000000001</v>
      </c>
      <c r="AC129"/>
      <c r="AD129"/>
      <c r="AE129">
        <v>2</v>
      </c>
      <c r="AF129">
        <v>19.319824000000001</v>
      </c>
      <c r="AG129">
        <v>96.599997999999999</v>
      </c>
      <c r="AH129"/>
      <c r="AP129"/>
      <c r="AQ129">
        <v>2</v>
      </c>
      <c r="AR129">
        <v>19.839812999999999</v>
      </c>
      <c r="AS129">
        <v>99.199996999999996</v>
      </c>
      <c r="AT129"/>
      <c r="AU129"/>
      <c r="AV129">
        <v>2</v>
      </c>
      <c r="AW129">
        <v>19.059830000000002</v>
      </c>
      <c r="AX129">
        <v>95.300003000000004</v>
      </c>
      <c r="AY129"/>
    </row>
    <row r="130" spans="2:51" x14ac:dyDescent="0.2">
      <c r="F130"/>
      <c r="G130">
        <v>5</v>
      </c>
      <c r="H130">
        <v>21.300015999999999</v>
      </c>
      <c r="I130">
        <v>42.600033000000003</v>
      </c>
      <c r="J130"/>
      <c r="K130"/>
      <c r="L130"/>
      <c r="M130">
        <v>5</v>
      </c>
      <c r="N130">
        <v>7.1499810000000004</v>
      </c>
      <c r="O130">
        <v>14.299963</v>
      </c>
      <c r="P130"/>
      <c r="Y130"/>
      <c r="Z130">
        <v>5</v>
      </c>
      <c r="AA130">
        <v>49.129997000000003</v>
      </c>
      <c r="AB130">
        <v>98.259995000000004</v>
      </c>
      <c r="AC130"/>
      <c r="AD130"/>
      <c r="AE130">
        <v>5</v>
      </c>
      <c r="AF130">
        <v>45.459994999999999</v>
      </c>
      <c r="AG130">
        <v>90.919990999999996</v>
      </c>
      <c r="AH130"/>
      <c r="AP130"/>
      <c r="AQ130">
        <v>5</v>
      </c>
      <c r="AR130">
        <v>49.149997999999997</v>
      </c>
      <c r="AS130">
        <v>98.299994999999996</v>
      </c>
      <c r="AT130"/>
      <c r="AU130"/>
      <c r="AV130">
        <v>5</v>
      </c>
      <c r="AW130">
        <v>45.169978999999998</v>
      </c>
      <c r="AX130">
        <v>90.339957999999996</v>
      </c>
      <c r="AY130"/>
    </row>
    <row r="131" spans="2:51" x14ac:dyDescent="0.2">
      <c r="F131" s="4"/>
      <c r="G131" s="4">
        <v>10</v>
      </c>
      <c r="H131" s="4">
        <v>22.820029999999999</v>
      </c>
      <c r="I131" s="4">
        <v>22.820029999999999</v>
      </c>
      <c r="J131" s="4"/>
      <c r="K131" s="4"/>
      <c r="L131" s="4"/>
      <c r="M131" s="4">
        <v>10</v>
      </c>
      <c r="N131" s="4">
        <v>7.2699819999999997</v>
      </c>
      <c r="O131" s="4">
        <v>7.2699819999999997</v>
      </c>
      <c r="P131" s="4"/>
      <c r="Y131" s="4"/>
      <c r="Z131" s="4">
        <v>10</v>
      </c>
      <c r="AA131" s="4">
        <v>94.980011000000005</v>
      </c>
      <c r="AB131" s="4">
        <v>94.980011000000005</v>
      </c>
      <c r="AC131" s="4"/>
      <c r="AD131" s="4"/>
      <c r="AE131" s="4">
        <v>10</v>
      </c>
      <c r="AF131" s="4">
        <v>82.840073000000004</v>
      </c>
      <c r="AG131" s="4">
        <v>82.840073000000004</v>
      </c>
      <c r="AH131" s="4"/>
      <c r="AP131" s="4"/>
      <c r="AQ131" s="4">
        <v>10</v>
      </c>
      <c r="AR131" s="4">
        <v>94.200019999999995</v>
      </c>
      <c r="AS131" s="4">
        <v>94.200019999999995</v>
      </c>
      <c r="AT131" s="4"/>
      <c r="AU131" s="4"/>
      <c r="AV131" s="4">
        <v>10</v>
      </c>
      <c r="AW131" s="4">
        <v>76.620048999999995</v>
      </c>
      <c r="AX131" s="4">
        <v>76.620048999999995</v>
      </c>
      <c r="AY131" s="4"/>
    </row>
    <row r="132" spans="2:51" x14ac:dyDescent="0.2">
      <c r="F132"/>
      <c r="G132">
        <v>20</v>
      </c>
      <c r="H132">
        <v>22.820029999999999</v>
      </c>
      <c r="I132">
        <v>11.410015</v>
      </c>
      <c r="J132"/>
      <c r="K132"/>
      <c r="L132"/>
      <c r="M132">
        <v>20</v>
      </c>
      <c r="N132">
        <v>7.2699819999999997</v>
      </c>
      <c r="O132">
        <v>3.6349909999999999</v>
      </c>
      <c r="P132"/>
      <c r="Y132"/>
      <c r="Z132">
        <v>20</v>
      </c>
      <c r="AA132">
        <v>94.980011000000005</v>
      </c>
      <c r="AB132">
        <v>47.490004999999996</v>
      </c>
      <c r="AC132"/>
      <c r="AD132"/>
      <c r="AE132">
        <v>20</v>
      </c>
      <c r="AF132">
        <v>82.840073000000004</v>
      </c>
      <c r="AG132">
        <v>41.420036000000003</v>
      </c>
      <c r="AH132"/>
      <c r="AP132"/>
      <c r="AQ132">
        <v>20</v>
      </c>
      <c r="AR132">
        <v>94.200019999999995</v>
      </c>
      <c r="AS132">
        <v>47.100009999999997</v>
      </c>
      <c r="AT132"/>
      <c r="AU132"/>
      <c r="AV132">
        <v>20</v>
      </c>
      <c r="AW132">
        <v>76.620048999999995</v>
      </c>
      <c r="AX132">
        <v>38.310023999999999</v>
      </c>
      <c r="AY132"/>
    </row>
    <row r="135" spans="2:51" x14ac:dyDescent="0.2">
      <c r="B135" s="3" t="s">
        <v>40</v>
      </c>
    </row>
    <row r="136" spans="2:51" x14ac:dyDescent="0.2">
      <c r="B136" s="5" t="s">
        <v>18</v>
      </c>
      <c r="C136" s="5">
        <v>1000000</v>
      </c>
      <c r="F136" s="1" t="s">
        <v>6</v>
      </c>
      <c r="G136"/>
      <c r="H136"/>
      <c r="I136"/>
      <c r="J136"/>
      <c r="K136"/>
      <c r="L136" s="1" t="s">
        <v>12</v>
      </c>
      <c r="M136"/>
      <c r="N136"/>
      <c r="O136"/>
      <c r="P136"/>
      <c r="U136" s="5" t="s">
        <v>18</v>
      </c>
      <c r="V136" s="5">
        <v>1000000</v>
      </c>
      <c r="Y136" s="1" t="s">
        <v>6</v>
      </c>
      <c r="Z136"/>
      <c r="AA136"/>
      <c r="AB136"/>
      <c r="AC136"/>
      <c r="AD136" s="1" t="s">
        <v>12</v>
      </c>
      <c r="AE136"/>
      <c r="AF136"/>
      <c r="AG136"/>
      <c r="AH136"/>
      <c r="AL136" s="5" t="s">
        <v>18</v>
      </c>
      <c r="AM136" s="5">
        <v>1000000</v>
      </c>
      <c r="AP136" s="1" t="s">
        <v>6</v>
      </c>
      <c r="AQ136"/>
      <c r="AR136"/>
      <c r="AS136"/>
      <c r="AT136"/>
      <c r="AU136" s="1" t="s">
        <v>12</v>
      </c>
      <c r="AV136"/>
      <c r="AW136"/>
      <c r="AX136"/>
      <c r="AY136"/>
    </row>
    <row r="137" spans="2:51" x14ac:dyDescent="0.2">
      <c r="B137"/>
      <c r="C137" t="s">
        <v>13</v>
      </c>
      <c r="D137" t="s">
        <v>14</v>
      </c>
      <c r="E137" t="s">
        <v>31</v>
      </c>
      <c r="F137" t="s">
        <v>11</v>
      </c>
      <c r="G137" s="3">
        <v>100000</v>
      </c>
      <c r="H137"/>
      <c r="I137"/>
      <c r="J137"/>
      <c r="K137"/>
      <c r="L137" t="s">
        <v>11</v>
      </c>
      <c r="M137" s="3">
        <v>100000</v>
      </c>
      <c r="N137"/>
      <c r="O137"/>
      <c r="P137"/>
      <c r="U137"/>
      <c r="V137" t="s">
        <v>13</v>
      </c>
      <c r="W137" t="s">
        <v>14</v>
      </c>
      <c r="X137" t="s">
        <v>31</v>
      </c>
      <c r="Y137" t="s">
        <v>11</v>
      </c>
      <c r="Z137" s="3">
        <v>100000</v>
      </c>
      <c r="AA137"/>
      <c r="AB137"/>
      <c r="AC137"/>
      <c r="AD137" t="s">
        <v>11</v>
      </c>
      <c r="AE137" s="3">
        <v>100000</v>
      </c>
      <c r="AF137"/>
      <c r="AG137"/>
      <c r="AH137"/>
      <c r="AL137"/>
      <c r="AM137" t="s">
        <v>13</v>
      </c>
      <c r="AN137" t="s">
        <v>14</v>
      </c>
      <c r="AO137" t="s">
        <v>31</v>
      </c>
      <c r="AP137" t="s">
        <v>11</v>
      </c>
      <c r="AQ137" s="3">
        <v>100000</v>
      </c>
      <c r="AR137"/>
      <c r="AS137"/>
      <c r="AT137"/>
      <c r="AU137" t="s">
        <v>11</v>
      </c>
      <c r="AV137" s="3">
        <v>100000</v>
      </c>
      <c r="AW137"/>
      <c r="AX137"/>
      <c r="AY137"/>
    </row>
    <row r="138" spans="2:51" x14ac:dyDescent="0.2">
      <c r="B138" s="4" t="s">
        <v>19</v>
      </c>
      <c r="C138" s="2">
        <v>13</v>
      </c>
      <c r="D138" s="4">
        <v>21</v>
      </c>
      <c r="E138" s="5">
        <v>15</v>
      </c>
      <c r="F138" t="s">
        <v>10</v>
      </c>
      <c r="G138" s="3" t="s">
        <v>8</v>
      </c>
      <c r="H138"/>
      <c r="I138"/>
      <c r="J138"/>
      <c r="K138"/>
      <c r="L138" t="s">
        <v>10</v>
      </c>
      <c r="M138" s="3" t="s">
        <v>8</v>
      </c>
      <c r="N138"/>
      <c r="O138"/>
      <c r="P138"/>
      <c r="U138" s="4" t="s">
        <v>19</v>
      </c>
      <c r="V138" s="2">
        <v>12</v>
      </c>
      <c r="W138" s="4">
        <v>90</v>
      </c>
      <c r="X138" s="5">
        <v>38</v>
      </c>
      <c r="Y138" t="s">
        <v>10</v>
      </c>
      <c r="Z138" s="3" t="s">
        <v>7</v>
      </c>
      <c r="AA138"/>
      <c r="AB138"/>
      <c r="AC138"/>
      <c r="AD138" t="s">
        <v>10</v>
      </c>
      <c r="AE138" s="3" t="s">
        <v>7</v>
      </c>
      <c r="AF138"/>
      <c r="AG138"/>
      <c r="AH138"/>
      <c r="AL138" s="4" t="s">
        <v>19</v>
      </c>
      <c r="AM138" s="2">
        <v>13</v>
      </c>
      <c r="AN138" s="4">
        <v>29</v>
      </c>
      <c r="AO138" s="5">
        <v>16</v>
      </c>
      <c r="AP138" t="s">
        <v>10</v>
      </c>
      <c r="AQ138" s="3" t="s">
        <v>9</v>
      </c>
      <c r="AR138"/>
      <c r="AS138"/>
      <c r="AT138"/>
      <c r="AU138" t="s">
        <v>10</v>
      </c>
      <c r="AV138" s="3" t="s">
        <v>9</v>
      </c>
      <c r="AW138"/>
      <c r="AX138"/>
      <c r="AY138"/>
    </row>
    <row r="139" spans="2:51" x14ac:dyDescent="0.2">
      <c r="B139" s="4" t="s">
        <v>20</v>
      </c>
      <c r="C139" s="2">
        <v>13</v>
      </c>
      <c r="D139" s="4">
        <v>18</v>
      </c>
      <c r="E139" s="5">
        <v>11</v>
      </c>
      <c r="F139"/>
      <c r="G139" t="s">
        <v>0</v>
      </c>
      <c r="H139" t="s">
        <v>1</v>
      </c>
      <c r="I139"/>
      <c r="J139" t="s">
        <v>2</v>
      </c>
      <c r="K139" t="s">
        <v>42</v>
      </c>
      <c r="L139"/>
      <c r="M139" t="s">
        <v>0</v>
      </c>
      <c r="N139" t="s">
        <v>1</v>
      </c>
      <c r="O139"/>
      <c r="P139" t="s">
        <v>2</v>
      </c>
      <c r="U139" s="4" t="s">
        <v>20</v>
      </c>
      <c r="V139" s="2">
        <v>12</v>
      </c>
      <c r="W139" s="4">
        <v>44</v>
      </c>
      <c r="X139" s="5">
        <v>24</v>
      </c>
      <c r="Y139"/>
      <c r="Z139" t="s">
        <v>0</v>
      </c>
      <c r="AA139" t="s">
        <v>1</v>
      </c>
      <c r="AB139"/>
      <c r="AC139" t="s">
        <v>2</v>
      </c>
      <c r="AD139"/>
      <c r="AE139" t="s">
        <v>0</v>
      </c>
      <c r="AF139" t="s">
        <v>1</v>
      </c>
      <c r="AG139"/>
      <c r="AH139" t="s">
        <v>2</v>
      </c>
      <c r="AL139" s="4" t="s">
        <v>20</v>
      </c>
      <c r="AM139" s="2">
        <v>13</v>
      </c>
      <c r="AN139" s="4">
        <v>15</v>
      </c>
      <c r="AO139" s="5">
        <v>12</v>
      </c>
      <c r="AP139"/>
      <c r="AQ139" t="s">
        <v>0</v>
      </c>
      <c r="AR139" t="s">
        <v>1</v>
      </c>
      <c r="AS139"/>
      <c r="AT139" t="s">
        <v>2</v>
      </c>
      <c r="AU139"/>
      <c r="AV139" t="s">
        <v>0</v>
      </c>
      <c r="AW139" t="s">
        <v>1</v>
      </c>
      <c r="AX139"/>
      <c r="AY139" t="s">
        <v>2</v>
      </c>
    </row>
    <row r="140" spans="2:51" x14ac:dyDescent="0.2">
      <c r="B140" s="4" t="s">
        <v>21</v>
      </c>
      <c r="C140" s="2">
        <v>13</v>
      </c>
      <c r="D140" s="4">
        <v>12</v>
      </c>
      <c r="E140" s="5">
        <v>9</v>
      </c>
      <c r="F140" s="4"/>
      <c r="G140" s="4">
        <v>1</v>
      </c>
      <c r="H140" s="4">
        <v>96.800003000000004</v>
      </c>
      <c r="I140" s="4">
        <v>96.800003000000004</v>
      </c>
      <c r="J140" s="4"/>
      <c r="K140" s="4"/>
      <c r="L140" s="4"/>
      <c r="M140" s="4">
        <v>1</v>
      </c>
      <c r="N140" s="4">
        <v>86.400002000000001</v>
      </c>
      <c r="O140" s="4">
        <v>86.400002000000001</v>
      </c>
      <c r="P140" s="4"/>
      <c r="U140" s="4" t="s">
        <v>21</v>
      </c>
      <c r="V140" s="2">
        <v>12</v>
      </c>
      <c r="W140" s="4">
        <v>22</v>
      </c>
      <c r="X140" s="5">
        <v>17</v>
      </c>
      <c r="Y140" s="4"/>
      <c r="Z140" s="4">
        <v>1</v>
      </c>
      <c r="AA140" s="4">
        <v>99.5</v>
      </c>
      <c r="AB140" s="4">
        <v>99.5</v>
      </c>
      <c r="AC140" s="4"/>
      <c r="AD140" s="4"/>
      <c r="AE140" s="4">
        <v>1</v>
      </c>
      <c r="AF140" s="4">
        <v>99.5</v>
      </c>
      <c r="AG140" s="4">
        <v>99.5</v>
      </c>
      <c r="AH140" s="4"/>
      <c r="AL140" s="4" t="s">
        <v>21</v>
      </c>
      <c r="AM140" s="2">
        <v>13</v>
      </c>
      <c r="AN140" s="4">
        <v>14</v>
      </c>
      <c r="AO140" s="5">
        <v>9</v>
      </c>
      <c r="AP140" s="4"/>
      <c r="AQ140" s="4">
        <v>1</v>
      </c>
      <c r="AR140" s="4">
        <v>99.5</v>
      </c>
      <c r="AS140" s="4">
        <v>99.5</v>
      </c>
      <c r="AT140" s="4"/>
      <c r="AU140" s="4"/>
      <c r="AV140" s="4">
        <v>1</v>
      </c>
      <c r="AW140" s="4">
        <v>99.400002000000001</v>
      </c>
      <c r="AX140" s="4">
        <v>99.400002000000001</v>
      </c>
      <c r="AY140" s="4"/>
    </row>
    <row r="141" spans="2:51" x14ac:dyDescent="0.2">
      <c r="B141" s="4" t="s">
        <v>22</v>
      </c>
      <c r="C141" s="2">
        <v>13</v>
      </c>
      <c r="D141">
        <v>9</v>
      </c>
      <c r="E141" s="5">
        <v>7</v>
      </c>
      <c r="F141"/>
      <c r="G141">
        <v>2</v>
      </c>
      <c r="H141">
        <v>96.800003000000004</v>
      </c>
      <c r="I141">
        <v>48.400002000000001</v>
      </c>
      <c r="J141"/>
      <c r="K141"/>
      <c r="L141"/>
      <c r="M141">
        <v>2</v>
      </c>
      <c r="N141">
        <v>86.400002000000001</v>
      </c>
      <c r="O141">
        <v>43.200001</v>
      </c>
      <c r="P141"/>
      <c r="U141" s="4" t="s">
        <v>22</v>
      </c>
      <c r="V141" s="2">
        <v>12</v>
      </c>
      <c r="W141">
        <v>10</v>
      </c>
      <c r="X141" s="5">
        <v>12</v>
      </c>
      <c r="Y141"/>
      <c r="Z141">
        <v>2</v>
      </c>
      <c r="AA141">
        <v>99.5</v>
      </c>
      <c r="AB141">
        <v>49.75</v>
      </c>
      <c r="AC141"/>
      <c r="AD141"/>
      <c r="AE141">
        <v>2</v>
      </c>
      <c r="AF141">
        <v>99.5</v>
      </c>
      <c r="AG141">
        <v>49.75</v>
      </c>
      <c r="AH141"/>
      <c r="AL141" s="4" t="s">
        <v>22</v>
      </c>
      <c r="AM141" s="2">
        <v>13</v>
      </c>
      <c r="AN141">
        <v>13</v>
      </c>
      <c r="AO141" s="5">
        <v>8</v>
      </c>
      <c r="AP141"/>
      <c r="AQ141">
        <v>2</v>
      </c>
      <c r="AR141">
        <v>99.5</v>
      </c>
      <c r="AS141">
        <v>49.75</v>
      </c>
      <c r="AT141"/>
      <c r="AU141"/>
      <c r="AV141">
        <v>2</v>
      </c>
      <c r="AW141">
        <v>99.400002000000001</v>
      </c>
      <c r="AX141">
        <v>49.700001</v>
      </c>
      <c r="AY141"/>
    </row>
    <row r="142" spans="2:51" x14ac:dyDescent="0.2">
      <c r="B142" s="4" t="s">
        <v>23</v>
      </c>
      <c r="C142" s="2">
        <v>13</v>
      </c>
      <c r="D142">
        <v>8</v>
      </c>
      <c r="E142" s="5">
        <v>7</v>
      </c>
      <c r="F142"/>
      <c r="G142">
        <v>5</v>
      </c>
      <c r="H142">
        <v>96.800003000000004</v>
      </c>
      <c r="I142">
        <v>19.359818000000001</v>
      </c>
      <c r="J142"/>
      <c r="K142"/>
      <c r="L142"/>
      <c r="M142">
        <v>5</v>
      </c>
      <c r="N142">
        <v>86.400002000000001</v>
      </c>
      <c r="O142">
        <v>17.279852000000002</v>
      </c>
      <c r="P142"/>
      <c r="U142" s="4" t="s">
        <v>23</v>
      </c>
      <c r="V142" s="2">
        <v>12</v>
      </c>
      <c r="W142">
        <v>9</v>
      </c>
      <c r="X142" s="5">
        <v>11</v>
      </c>
      <c r="Y142"/>
      <c r="Z142">
        <v>5</v>
      </c>
      <c r="AA142">
        <v>99.5</v>
      </c>
      <c r="AB142">
        <v>19.899811</v>
      </c>
      <c r="AC142"/>
      <c r="AD142"/>
      <c r="AE142">
        <v>5</v>
      </c>
      <c r="AF142">
        <v>99.5</v>
      </c>
      <c r="AG142">
        <v>19.899811</v>
      </c>
      <c r="AH142"/>
      <c r="AL142" s="4" t="s">
        <v>23</v>
      </c>
      <c r="AM142" s="2">
        <v>13</v>
      </c>
      <c r="AN142">
        <v>7</v>
      </c>
      <c r="AO142" s="5">
        <v>7</v>
      </c>
      <c r="AP142"/>
      <c r="AQ142">
        <v>5</v>
      </c>
      <c r="AR142">
        <v>99.5</v>
      </c>
      <c r="AS142">
        <v>19.899811</v>
      </c>
      <c r="AT142"/>
      <c r="AU142"/>
      <c r="AV142">
        <v>5</v>
      </c>
      <c r="AW142">
        <v>99.400002000000001</v>
      </c>
      <c r="AX142">
        <v>19.879809999999999</v>
      </c>
      <c r="AY142"/>
    </row>
    <row r="143" spans="2:51" x14ac:dyDescent="0.2">
      <c r="B143" s="4" t="s">
        <v>24</v>
      </c>
      <c r="C143" s="2">
        <v>13</v>
      </c>
      <c r="D143">
        <v>7</v>
      </c>
      <c r="E143" s="5">
        <v>7</v>
      </c>
      <c r="F143"/>
      <c r="G143">
        <v>10</v>
      </c>
      <c r="H143">
        <v>96.800003000000004</v>
      </c>
      <c r="I143">
        <v>9.6799090000000003</v>
      </c>
      <c r="J143"/>
      <c r="K143"/>
      <c r="L143"/>
      <c r="M143">
        <v>10</v>
      </c>
      <c r="N143">
        <v>86.400002000000001</v>
      </c>
      <c r="O143">
        <v>8.6399260000000009</v>
      </c>
      <c r="P143"/>
      <c r="U143" s="4" t="s">
        <v>24</v>
      </c>
      <c r="V143" s="2">
        <v>12</v>
      </c>
      <c r="W143">
        <v>8</v>
      </c>
      <c r="X143" s="5">
        <v>9</v>
      </c>
      <c r="Y143"/>
      <c r="Z143">
        <v>10</v>
      </c>
      <c r="AA143">
        <v>99.5</v>
      </c>
      <c r="AB143">
        <v>9.9499049999999993</v>
      </c>
      <c r="AC143"/>
      <c r="AD143"/>
      <c r="AE143">
        <v>10</v>
      </c>
      <c r="AF143">
        <v>99.5</v>
      </c>
      <c r="AG143">
        <v>9.9499049999999993</v>
      </c>
      <c r="AH143"/>
      <c r="AL143" s="4" t="s">
        <v>24</v>
      </c>
      <c r="AM143" s="2">
        <v>13</v>
      </c>
      <c r="AN143">
        <v>6</v>
      </c>
      <c r="AO143" s="5">
        <v>7</v>
      </c>
      <c r="AP143"/>
      <c r="AQ143">
        <v>10</v>
      </c>
      <c r="AR143">
        <v>99.5</v>
      </c>
      <c r="AS143">
        <v>9.9499049999999993</v>
      </c>
      <c r="AT143"/>
      <c r="AU143"/>
      <c r="AV143">
        <v>10</v>
      </c>
      <c r="AW143">
        <v>99.400002000000001</v>
      </c>
      <c r="AX143">
        <v>9.9399049999999995</v>
      </c>
      <c r="AY143"/>
    </row>
    <row r="144" spans="2:51" x14ac:dyDescent="0.2">
      <c r="B144" s="4" t="s">
        <v>25</v>
      </c>
      <c r="C144" s="2">
        <v>13</v>
      </c>
      <c r="D144">
        <v>4</v>
      </c>
      <c r="E144" s="5">
        <v>7</v>
      </c>
      <c r="F144"/>
      <c r="G144">
        <v>20</v>
      </c>
      <c r="H144">
        <v>96.800003000000004</v>
      </c>
      <c r="I144">
        <v>4.8399539999999996</v>
      </c>
      <c r="J144"/>
      <c r="K144"/>
      <c r="L144"/>
      <c r="M144">
        <v>20</v>
      </c>
      <c r="N144">
        <v>86.400002000000001</v>
      </c>
      <c r="O144">
        <v>4.3199630000000004</v>
      </c>
      <c r="P144"/>
      <c r="U144" s="4" t="s">
        <v>25</v>
      </c>
      <c r="V144" s="2">
        <v>12</v>
      </c>
      <c r="W144">
        <v>6</v>
      </c>
      <c r="X144" s="5">
        <v>9</v>
      </c>
      <c r="Y144"/>
      <c r="Z144">
        <v>20</v>
      </c>
      <c r="AA144">
        <v>99.5</v>
      </c>
      <c r="AB144">
        <v>4.9749530000000002</v>
      </c>
      <c r="AC144"/>
      <c r="AD144"/>
      <c r="AE144">
        <v>20</v>
      </c>
      <c r="AF144">
        <v>99.5</v>
      </c>
      <c r="AG144">
        <v>4.9749530000000002</v>
      </c>
      <c r="AH144"/>
      <c r="AL144" s="4" t="s">
        <v>25</v>
      </c>
      <c r="AM144" s="2">
        <v>13</v>
      </c>
      <c r="AN144">
        <v>4</v>
      </c>
      <c r="AO144" s="5">
        <v>7</v>
      </c>
      <c r="AP144"/>
      <c r="AQ144">
        <v>20</v>
      </c>
      <c r="AR144">
        <v>99.5</v>
      </c>
      <c r="AS144">
        <v>4.9749530000000002</v>
      </c>
      <c r="AT144"/>
      <c r="AU144"/>
      <c r="AV144">
        <v>20</v>
      </c>
      <c r="AW144">
        <v>99.400002000000001</v>
      </c>
      <c r="AX144">
        <v>4.9699530000000003</v>
      </c>
      <c r="AY144"/>
    </row>
    <row r="145" spans="2:51" x14ac:dyDescent="0.2">
      <c r="B145" s="4" t="s">
        <v>26</v>
      </c>
      <c r="C145" s="2">
        <v>13</v>
      </c>
      <c r="D145">
        <v>3</v>
      </c>
      <c r="E145" s="5">
        <v>6</v>
      </c>
      <c r="F145"/>
      <c r="G145"/>
      <c r="H145"/>
      <c r="I145"/>
      <c r="J145"/>
      <c r="K145"/>
      <c r="L145"/>
      <c r="M145"/>
      <c r="N145"/>
      <c r="O145"/>
      <c r="P145"/>
      <c r="U145" s="4" t="s">
        <v>26</v>
      </c>
      <c r="V145" s="2">
        <v>12</v>
      </c>
      <c r="W145">
        <v>4</v>
      </c>
      <c r="X145" s="5">
        <v>8</v>
      </c>
      <c r="Y145"/>
      <c r="Z145"/>
      <c r="AA145"/>
      <c r="AB145"/>
      <c r="AC145"/>
      <c r="AD145"/>
      <c r="AE145"/>
      <c r="AF145"/>
      <c r="AG145"/>
      <c r="AH145"/>
      <c r="AL145" s="4" t="s">
        <v>26</v>
      </c>
      <c r="AM145" s="2">
        <v>13</v>
      </c>
      <c r="AN145">
        <v>3</v>
      </c>
      <c r="AO145" s="5">
        <v>7</v>
      </c>
      <c r="AP145"/>
      <c r="AQ145"/>
      <c r="AR145"/>
      <c r="AS145"/>
      <c r="AT145"/>
      <c r="AU145"/>
      <c r="AV145"/>
      <c r="AW145"/>
      <c r="AX145"/>
      <c r="AY145"/>
    </row>
    <row r="146" spans="2:51" x14ac:dyDescent="0.2">
      <c r="B146" s="4" t="s">
        <v>27</v>
      </c>
      <c r="C146" s="2">
        <v>13</v>
      </c>
      <c r="D146">
        <v>2</v>
      </c>
      <c r="E146" s="5">
        <v>6</v>
      </c>
      <c r="F146"/>
      <c r="G146" t="s">
        <v>3</v>
      </c>
      <c r="H146" t="s">
        <v>1</v>
      </c>
      <c r="I146"/>
      <c r="J146" t="s">
        <v>2</v>
      </c>
      <c r="K146"/>
      <c r="L146"/>
      <c r="M146" t="s">
        <v>3</v>
      </c>
      <c r="N146" t="s">
        <v>1</v>
      </c>
      <c r="O146"/>
      <c r="P146" t="s">
        <v>2</v>
      </c>
      <c r="U146" s="4" t="s">
        <v>27</v>
      </c>
      <c r="V146" s="2">
        <v>12</v>
      </c>
      <c r="W146">
        <v>2</v>
      </c>
      <c r="X146" s="5">
        <v>7</v>
      </c>
      <c r="Y146"/>
      <c r="Z146" t="s">
        <v>3</v>
      </c>
      <c r="AA146" t="s">
        <v>1</v>
      </c>
      <c r="AB146"/>
      <c r="AC146" t="s">
        <v>2</v>
      </c>
      <c r="AD146"/>
      <c r="AE146" t="s">
        <v>3</v>
      </c>
      <c r="AF146" t="s">
        <v>1</v>
      </c>
      <c r="AG146"/>
      <c r="AH146" t="s">
        <v>2</v>
      </c>
      <c r="AL146" s="4" t="s">
        <v>27</v>
      </c>
      <c r="AM146" s="2">
        <v>13</v>
      </c>
      <c r="AN146">
        <v>2</v>
      </c>
      <c r="AO146" s="5">
        <v>7</v>
      </c>
      <c r="AP146"/>
      <c r="AQ146" t="s">
        <v>3</v>
      </c>
      <c r="AR146" t="s">
        <v>1</v>
      </c>
      <c r="AS146"/>
      <c r="AT146" t="s">
        <v>2</v>
      </c>
      <c r="AU146"/>
      <c r="AV146" t="s">
        <v>3</v>
      </c>
      <c r="AW146" t="s">
        <v>1</v>
      </c>
      <c r="AX146"/>
      <c r="AY146" t="s">
        <v>2</v>
      </c>
    </row>
    <row r="147" spans="2:51" x14ac:dyDescent="0.2">
      <c r="B147" s="4" t="s">
        <v>28</v>
      </c>
      <c r="C147" s="2">
        <v>13</v>
      </c>
      <c r="D147">
        <v>1</v>
      </c>
      <c r="E147" s="5">
        <v>6</v>
      </c>
      <c r="F147"/>
      <c r="G147">
        <v>1</v>
      </c>
      <c r="H147">
        <v>48.599997999999999</v>
      </c>
      <c r="I147">
        <v>97.199996999999996</v>
      </c>
      <c r="J147"/>
      <c r="K147"/>
      <c r="L147"/>
      <c r="M147">
        <v>1</v>
      </c>
      <c r="N147">
        <v>47.150002000000001</v>
      </c>
      <c r="O147">
        <v>94.300003000000004</v>
      </c>
      <c r="P147"/>
      <c r="U147" s="4" t="s">
        <v>28</v>
      </c>
      <c r="V147" s="2">
        <v>12</v>
      </c>
      <c r="W147">
        <v>1</v>
      </c>
      <c r="X147" s="5">
        <v>7</v>
      </c>
      <c r="Y147"/>
      <c r="Z147">
        <v>1</v>
      </c>
      <c r="AA147">
        <v>49.75</v>
      </c>
      <c r="AB147">
        <v>99.5</v>
      </c>
      <c r="AC147"/>
      <c r="AD147"/>
      <c r="AE147">
        <v>1</v>
      </c>
      <c r="AF147">
        <v>49.75</v>
      </c>
      <c r="AG147">
        <v>99.5</v>
      </c>
      <c r="AH147"/>
      <c r="AL147" s="4" t="s">
        <v>28</v>
      </c>
      <c r="AM147" s="2">
        <v>13</v>
      </c>
      <c r="AN147">
        <v>1</v>
      </c>
      <c r="AO147" s="5">
        <v>7</v>
      </c>
      <c r="AP147"/>
      <c r="AQ147">
        <v>1</v>
      </c>
      <c r="AR147">
        <v>49.75</v>
      </c>
      <c r="AS147">
        <v>99.5</v>
      </c>
      <c r="AT147"/>
      <c r="AU147"/>
      <c r="AV147">
        <v>1</v>
      </c>
      <c r="AW147">
        <v>49.75</v>
      </c>
      <c r="AX147">
        <v>99.5</v>
      </c>
      <c r="AY147"/>
    </row>
    <row r="148" spans="2:51" x14ac:dyDescent="0.2">
      <c r="F148" s="4"/>
      <c r="G148" s="4">
        <v>2</v>
      </c>
      <c r="H148" s="4">
        <v>96.199996999999996</v>
      </c>
      <c r="I148" s="4">
        <v>96.199996999999996</v>
      </c>
      <c r="J148" s="4"/>
      <c r="K148" s="4"/>
      <c r="L148" s="4"/>
      <c r="M148" s="4">
        <v>2</v>
      </c>
      <c r="N148" s="4">
        <v>85.050003000000004</v>
      </c>
      <c r="O148" s="4">
        <v>85.050003000000004</v>
      </c>
      <c r="P148" s="4"/>
      <c r="Y148" s="4"/>
      <c r="Z148" s="4">
        <v>2</v>
      </c>
      <c r="AA148" s="4">
        <v>99.449996999999996</v>
      </c>
      <c r="AB148" s="4">
        <v>99.449996999999996</v>
      </c>
      <c r="AC148" s="4"/>
      <c r="AD148" s="4"/>
      <c r="AE148" s="4">
        <v>2</v>
      </c>
      <c r="AF148" s="4">
        <v>99.449996999999996</v>
      </c>
      <c r="AG148" s="4">
        <v>99.449996999999996</v>
      </c>
      <c r="AH148" s="4"/>
      <c r="AP148" s="4"/>
      <c r="AQ148" s="4">
        <v>2</v>
      </c>
      <c r="AR148" s="4">
        <v>99.449996999999996</v>
      </c>
      <c r="AS148" s="4">
        <v>99.449996999999996</v>
      </c>
      <c r="AT148" s="4"/>
      <c r="AU148" s="4"/>
      <c r="AV148" s="4">
        <v>2</v>
      </c>
      <c r="AW148" s="4">
        <v>99.449996999999996</v>
      </c>
      <c r="AX148" s="4">
        <v>99.449996999999996</v>
      </c>
      <c r="AY148" s="4"/>
    </row>
    <row r="149" spans="2:51" x14ac:dyDescent="0.2">
      <c r="F149"/>
      <c r="G149">
        <v>5</v>
      </c>
      <c r="H149">
        <v>96.199996999999996</v>
      </c>
      <c r="I149">
        <v>38.479652000000002</v>
      </c>
      <c r="J149"/>
      <c r="K149"/>
      <c r="L149"/>
      <c r="M149">
        <v>5</v>
      </c>
      <c r="N149">
        <v>85.050003000000004</v>
      </c>
      <c r="O149">
        <v>34.019759999999998</v>
      </c>
      <c r="P149"/>
      <c r="Y149"/>
      <c r="Z149">
        <v>5</v>
      </c>
      <c r="AA149">
        <v>99.449996999999996</v>
      </c>
      <c r="AB149">
        <v>39.779625000000003</v>
      </c>
      <c r="AC149"/>
      <c r="AD149"/>
      <c r="AE149">
        <v>5</v>
      </c>
      <c r="AF149">
        <v>99.449996999999996</v>
      </c>
      <c r="AG149">
        <v>39.779625000000003</v>
      </c>
      <c r="AH149"/>
      <c r="AP149"/>
      <c r="AQ149">
        <v>5</v>
      </c>
      <c r="AR149">
        <v>99.449996999999996</v>
      </c>
      <c r="AS149">
        <v>39.779625000000003</v>
      </c>
      <c r="AT149"/>
      <c r="AU149"/>
      <c r="AV149">
        <v>5</v>
      </c>
      <c r="AW149">
        <v>99.449996999999996</v>
      </c>
      <c r="AX149">
        <v>39.779625000000003</v>
      </c>
      <c r="AY149"/>
    </row>
    <row r="150" spans="2:51" x14ac:dyDescent="0.2">
      <c r="F150"/>
      <c r="G150">
        <v>10</v>
      </c>
      <c r="H150">
        <v>96.199996999999996</v>
      </c>
      <c r="I150">
        <v>19.239826000000001</v>
      </c>
      <c r="J150"/>
      <c r="K150"/>
      <c r="L150"/>
      <c r="M150">
        <v>10</v>
      </c>
      <c r="N150">
        <v>85.050003000000004</v>
      </c>
      <c r="O150">
        <v>17.009879999999999</v>
      </c>
      <c r="P150"/>
      <c r="Y150"/>
      <c r="Z150">
        <v>10</v>
      </c>
      <c r="AA150">
        <v>99.449996999999996</v>
      </c>
      <c r="AB150">
        <v>19.889811999999999</v>
      </c>
      <c r="AC150"/>
      <c r="AD150"/>
      <c r="AE150">
        <v>10</v>
      </c>
      <c r="AF150">
        <v>99.449996999999996</v>
      </c>
      <c r="AG150">
        <v>19.889811999999999</v>
      </c>
      <c r="AH150"/>
      <c r="AP150"/>
      <c r="AQ150">
        <v>10</v>
      </c>
      <c r="AR150">
        <v>99.449996999999996</v>
      </c>
      <c r="AS150">
        <v>19.889811999999999</v>
      </c>
      <c r="AT150"/>
      <c r="AU150"/>
      <c r="AV150">
        <v>10</v>
      </c>
      <c r="AW150">
        <v>99.449996999999996</v>
      </c>
      <c r="AX150">
        <v>19.889811999999999</v>
      </c>
      <c r="AY150"/>
    </row>
    <row r="151" spans="2:51" x14ac:dyDescent="0.2">
      <c r="F151"/>
      <c r="G151">
        <v>20</v>
      </c>
      <c r="H151">
        <v>96.199996999999996</v>
      </c>
      <c r="I151">
        <v>9.6199130000000004</v>
      </c>
      <c r="J151"/>
      <c r="K151"/>
      <c r="L151"/>
      <c r="M151">
        <v>20</v>
      </c>
      <c r="N151">
        <v>85.050003000000004</v>
      </c>
      <c r="O151">
        <v>8.5049399999999995</v>
      </c>
      <c r="P151"/>
      <c r="Y151"/>
      <c r="Z151">
        <v>20</v>
      </c>
      <c r="AA151">
        <v>99.449996999999996</v>
      </c>
      <c r="AB151">
        <v>9.9449059999999996</v>
      </c>
      <c r="AC151"/>
      <c r="AD151"/>
      <c r="AE151">
        <v>20</v>
      </c>
      <c r="AF151">
        <v>99.449996999999996</v>
      </c>
      <c r="AG151">
        <v>9.9449059999999996</v>
      </c>
      <c r="AH151"/>
      <c r="AP151"/>
      <c r="AQ151">
        <v>20</v>
      </c>
      <c r="AR151">
        <v>99.449996999999996</v>
      </c>
      <c r="AS151">
        <v>9.9449059999999996</v>
      </c>
      <c r="AT151"/>
      <c r="AU151"/>
      <c r="AV151">
        <v>20</v>
      </c>
      <c r="AW151">
        <v>99.449996999999996</v>
      </c>
      <c r="AX151">
        <v>9.9449059999999996</v>
      </c>
      <c r="AY151"/>
    </row>
    <row r="152" spans="2:51" x14ac:dyDescent="0.2">
      <c r="F152"/>
      <c r="G152"/>
      <c r="H152"/>
      <c r="I152"/>
      <c r="J152"/>
      <c r="K152"/>
      <c r="L152"/>
      <c r="M152"/>
      <c r="N152"/>
      <c r="O152"/>
      <c r="P152"/>
      <c r="Y152"/>
      <c r="Z152"/>
      <c r="AA152"/>
      <c r="AB152"/>
      <c r="AC152"/>
      <c r="AD152"/>
      <c r="AE152"/>
      <c r="AF152"/>
      <c r="AG152"/>
      <c r="AH152"/>
      <c r="AP152"/>
      <c r="AQ152"/>
      <c r="AR152"/>
      <c r="AS152"/>
      <c r="AT152"/>
      <c r="AU152"/>
      <c r="AV152"/>
      <c r="AW152"/>
      <c r="AX152"/>
      <c r="AY152"/>
    </row>
    <row r="153" spans="2:51" x14ac:dyDescent="0.2">
      <c r="F153"/>
      <c r="G153" t="s">
        <v>4</v>
      </c>
      <c r="H153" t="s">
        <v>1</v>
      </c>
      <c r="I153"/>
      <c r="J153" t="s">
        <v>2</v>
      </c>
      <c r="K153"/>
      <c r="L153"/>
      <c r="M153" t="s">
        <v>4</v>
      </c>
      <c r="N153" t="s">
        <v>1</v>
      </c>
      <c r="O153"/>
      <c r="P153" t="s">
        <v>2</v>
      </c>
      <c r="Y153"/>
      <c r="Z153" t="s">
        <v>4</v>
      </c>
      <c r="AA153" t="s">
        <v>1</v>
      </c>
      <c r="AB153"/>
      <c r="AC153" t="s">
        <v>2</v>
      </c>
      <c r="AD153"/>
      <c r="AE153" t="s">
        <v>4</v>
      </c>
      <c r="AF153" t="s">
        <v>1</v>
      </c>
      <c r="AG153"/>
      <c r="AH153" t="s">
        <v>2</v>
      </c>
      <c r="AP153"/>
      <c r="AQ153" t="s">
        <v>4</v>
      </c>
      <c r="AR153" t="s">
        <v>1</v>
      </c>
      <c r="AS153"/>
      <c r="AT153" t="s">
        <v>2</v>
      </c>
      <c r="AU153"/>
      <c r="AV153" t="s">
        <v>4</v>
      </c>
      <c r="AW153" t="s">
        <v>1</v>
      </c>
      <c r="AX153"/>
      <c r="AY153" t="s">
        <v>2</v>
      </c>
    </row>
    <row r="154" spans="2:51" x14ac:dyDescent="0.2">
      <c r="F154"/>
      <c r="G154">
        <v>1</v>
      </c>
      <c r="H154">
        <v>19.439817000000001</v>
      </c>
      <c r="I154">
        <v>97.199996999999996</v>
      </c>
      <c r="J154"/>
      <c r="K154"/>
      <c r="L154"/>
      <c r="M154">
        <v>1</v>
      </c>
      <c r="N154">
        <v>19.31982</v>
      </c>
      <c r="O154">
        <v>96.599997999999999</v>
      </c>
      <c r="P154"/>
      <c r="Y154"/>
      <c r="Z154">
        <v>1</v>
      </c>
      <c r="AA154">
        <v>19.899811</v>
      </c>
      <c r="AB154">
        <v>99.5</v>
      </c>
      <c r="AC154"/>
      <c r="AD154"/>
      <c r="AE154">
        <v>1</v>
      </c>
      <c r="AF154">
        <v>19.899811</v>
      </c>
      <c r="AG154">
        <v>99.5</v>
      </c>
      <c r="AH154"/>
      <c r="AP154"/>
      <c r="AQ154">
        <v>1</v>
      </c>
      <c r="AR154">
        <v>19.899811</v>
      </c>
      <c r="AS154">
        <v>99.5</v>
      </c>
      <c r="AT154"/>
      <c r="AU154"/>
      <c r="AV154">
        <v>1</v>
      </c>
      <c r="AW154">
        <v>19.899811</v>
      </c>
      <c r="AX154">
        <v>99.5</v>
      </c>
      <c r="AY154"/>
    </row>
    <row r="155" spans="2:51" x14ac:dyDescent="0.2">
      <c r="F155"/>
      <c r="G155">
        <v>2</v>
      </c>
      <c r="H155">
        <v>38.879635</v>
      </c>
      <c r="I155">
        <v>97.199996999999996</v>
      </c>
      <c r="J155"/>
      <c r="K155"/>
      <c r="L155"/>
      <c r="M155">
        <v>2</v>
      </c>
      <c r="N155">
        <v>38.279651999999999</v>
      </c>
      <c r="O155">
        <v>95.699996999999996</v>
      </c>
      <c r="P155"/>
      <c r="Y155"/>
      <c r="Z155">
        <v>2</v>
      </c>
      <c r="AA155">
        <v>39.779625000000003</v>
      </c>
      <c r="AB155">
        <v>99.449996999999996</v>
      </c>
      <c r="AC155"/>
      <c r="AD155"/>
      <c r="AE155">
        <v>2</v>
      </c>
      <c r="AF155">
        <v>39.779625000000003</v>
      </c>
      <c r="AG155">
        <v>99.449996999999996</v>
      </c>
      <c r="AH155"/>
      <c r="AP155"/>
      <c r="AQ155">
        <v>2</v>
      </c>
      <c r="AR155">
        <v>39.779625000000003</v>
      </c>
      <c r="AS155">
        <v>99.449996999999996</v>
      </c>
      <c r="AT155"/>
      <c r="AU155"/>
      <c r="AV155">
        <v>2</v>
      </c>
      <c r="AW155">
        <v>39.779625000000003</v>
      </c>
      <c r="AX155">
        <v>99.449996999999996</v>
      </c>
      <c r="AY155"/>
    </row>
    <row r="156" spans="2:51" x14ac:dyDescent="0.2">
      <c r="F156" s="4"/>
      <c r="G156" s="4">
        <v>5</v>
      </c>
      <c r="H156" s="4">
        <v>95.639961</v>
      </c>
      <c r="I156" s="4">
        <v>95.639961</v>
      </c>
      <c r="J156" s="4"/>
      <c r="K156" s="4"/>
      <c r="L156" s="4"/>
      <c r="M156" s="4">
        <v>5</v>
      </c>
      <c r="N156" s="4">
        <v>83.879807</v>
      </c>
      <c r="O156" s="4">
        <v>83.879807</v>
      </c>
      <c r="P156" s="4"/>
      <c r="Y156" s="4"/>
      <c r="Z156" s="4">
        <v>5</v>
      </c>
      <c r="AA156" s="4">
        <v>99.419998000000007</v>
      </c>
      <c r="AB156" s="4">
        <v>99.419998000000007</v>
      </c>
      <c r="AC156" s="4"/>
      <c r="AD156" s="4"/>
      <c r="AE156" s="4">
        <v>5</v>
      </c>
      <c r="AF156" s="4">
        <v>99.419998000000007</v>
      </c>
      <c r="AG156" s="4">
        <v>99.419998000000007</v>
      </c>
      <c r="AH156" s="4"/>
      <c r="AP156" s="4"/>
      <c r="AQ156" s="4">
        <v>5</v>
      </c>
      <c r="AR156" s="4">
        <v>99.419998000000007</v>
      </c>
      <c r="AS156" s="4">
        <v>99.419998000000007</v>
      </c>
      <c r="AT156" s="4"/>
      <c r="AU156" s="4"/>
      <c r="AV156" s="4">
        <v>5</v>
      </c>
      <c r="AW156" s="4">
        <v>99.419998000000007</v>
      </c>
      <c r="AX156" s="4">
        <v>99.419998000000007</v>
      </c>
      <c r="AY156" s="4"/>
    </row>
    <row r="157" spans="2:51" x14ac:dyDescent="0.2">
      <c r="G157" s="5">
        <v>10</v>
      </c>
      <c r="H157" s="5">
        <v>95.639961</v>
      </c>
      <c r="I157" s="5">
        <v>47.819980999999999</v>
      </c>
      <c r="L157"/>
      <c r="M157">
        <v>10</v>
      </c>
      <c r="N157">
        <v>83.879807</v>
      </c>
      <c r="O157">
        <v>41.939903000000001</v>
      </c>
      <c r="P157"/>
      <c r="Z157" s="5">
        <v>10</v>
      </c>
      <c r="AA157" s="5">
        <v>99.419998000000007</v>
      </c>
      <c r="AB157" s="5">
        <v>49.709999000000003</v>
      </c>
      <c r="AD157"/>
      <c r="AE157">
        <v>10</v>
      </c>
      <c r="AF157">
        <v>99.419998000000007</v>
      </c>
      <c r="AG157">
        <v>49.709999000000003</v>
      </c>
      <c r="AH157"/>
      <c r="AQ157" s="5">
        <v>10</v>
      </c>
      <c r="AR157" s="5">
        <v>99.419998000000007</v>
      </c>
      <c r="AS157" s="5">
        <v>49.709999000000003</v>
      </c>
      <c r="AU157"/>
      <c r="AV157">
        <v>10</v>
      </c>
      <c r="AW157">
        <v>99.419998000000007</v>
      </c>
      <c r="AX157">
        <v>49.709999000000003</v>
      </c>
      <c r="AY157"/>
    </row>
    <row r="158" spans="2:51" x14ac:dyDescent="0.2">
      <c r="F158"/>
      <c r="G158">
        <v>20</v>
      </c>
      <c r="H158">
        <v>95.639961</v>
      </c>
      <c r="I158">
        <v>23.909990000000001</v>
      </c>
      <c r="J158"/>
      <c r="K158"/>
      <c r="L158"/>
      <c r="M158">
        <v>20</v>
      </c>
      <c r="N158">
        <v>83.879807</v>
      </c>
      <c r="O158">
        <v>20.969951999999999</v>
      </c>
      <c r="P158"/>
      <c r="Y158"/>
      <c r="Z158">
        <v>20</v>
      </c>
      <c r="AA158">
        <v>99.419998000000007</v>
      </c>
      <c r="AB158">
        <v>24.855</v>
      </c>
      <c r="AC158"/>
      <c r="AD158"/>
      <c r="AE158">
        <v>20</v>
      </c>
      <c r="AF158">
        <v>99.419998000000007</v>
      </c>
      <c r="AG158">
        <v>24.855</v>
      </c>
      <c r="AH158"/>
      <c r="AP158"/>
      <c r="AQ158">
        <v>20</v>
      </c>
      <c r="AR158">
        <v>99.419998000000007</v>
      </c>
      <c r="AS158">
        <v>24.855</v>
      </c>
      <c r="AT158"/>
      <c r="AU158"/>
      <c r="AV158">
        <v>20</v>
      </c>
      <c r="AW158">
        <v>99.419998000000007</v>
      </c>
      <c r="AX158">
        <v>24.855</v>
      </c>
      <c r="AY158"/>
    </row>
    <row r="159" spans="2:51" x14ac:dyDescent="0.2">
      <c r="F159"/>
      <c r="G159"/>
      <c r="H159"/>
      <c r="I159"/>
      <c r="J159"/>
      <c r="K159"/>
      <c r="L159"/>
      <c r="M159"/>
      <c r="N159"/>
      <c r="O159"/>
      <c r="P159"/>
      <c r="Y159"/>
      <c r="Z159"/>
      <c r="AA159"/>
      <c r="AB159"/>
      <c r="AC159"/>
      <c r="AD159"/>
      <c r="AE159"/>
      <c r="AF159"/>
      <c r="AG159"/>
      <c r="AH159"/>
      <c r="AP159"/>
      <c r="AQ159"/>
      <c r="AR159"/>
      <c r="AS159"/>
      <c r="AT159"/>
      <c r="AU159"/>
      <c r="AV159"/>
      <c r="AW159"/>
      <c r="AX159"/>
      <c r="AY159"/>
    </row>
    <row r="160" spans="2:51" x14ac:dyDescent="0.2">
      <c r="F160"/>
      <c r="G160" t="s">
        <v>5</v>
      </c>
      <c r="H160" t="s">
        <v>1</v>
      </c>
      <c r="I160"/>
      <c r="J160" t="s">
        <v>2</v>
      </c>
      <c r="K160"/>
      <c r="L160"/>
      <c r="M160" t="s">
        <v>5</v>
      </c>
      <c r="N160" t="s">
        <v>1</v>
      </c>
      <c r="O160"/>
      <c r="P160" t="s">
        <v>2</v>
      </c>
      <c r="Y160"/>
      <c r="Z160" t="s">
        <v>5</v>
      </c>
      <c r="AA160" t="s">
        <v>1</v>
      </c>
      <c r="AB160"/>
      <c r="AC160" t="s">
        <v>2</v>
      </c>
      <c r="AD160"/>
      <c r="AE160" t="s">
        <v>5</v>
      </c>
      <c r="AF160" t="s">
        <v>1</v>
      </c>
      <c r="AG160"/>
      <c r="AH160" t="s">
        <v>2</v>
      </c>
      <c r="AP160"/>
      <c r="AQ160" t="s">
        <v>5</v>
      </c>
      <c r="AR160" t="s">
        <v>1</v>
      </c>
      <c r="AS160"/>
      <c r="AT160" t="s">
        <v>2</v>
      </c>
      <c r="AU160"/>
      <c r="AV160" t="s">
        <v>5</v>
      </c>
      <c r="AW160" t="s">
        <v>1</v>
      </c>
      <c r="AX160"/>
      <c r="AY160" t="s">
        <v>2</v>
      </c>
    </row>
    <row r="161" spans="6:51" x14ac:dyDescent="0.2">
      <c r="F161"/>
      <c r="G161">
        <v>1</v>
      </c>
      <c r="H161">
        <v>9.7199089999999995</v>
      </c>
      <c r="I161">
        <v>97.199996999999996</v>
      </c>
      <c r="J161"/>
      <c r="K161"/>
      <c r="L161"/>
      <c r="M161">
        <v>1</v>
      </c>
      <c r="N161">
        <v>9.7199089999999995</v>
      </c>
      <c r="O161">
        <v>97.199996999999996</v>
      </c>
      <c r="P161"/>
      <c r="Y161"/>
      <c r="Z161">
        <v>1</v>
      </c>
      <c r="AA161">
        <v>9.9499049999999993</v>
      </c>
      <c r="AB161">
        <v>99.5</v>
      </c>
      <c r="AC161"/>
      <c r="AD161"/>
      <c r="AE161">
        <v>1</v>
      </c>
      <c r="AF161">
        <v>9.9499049999999993</v>
      </c>
      <c r="AG161">
        <v>99.5</v>
      </c>
      <c r="AH161"/>
      <c r="AP161"/>
      <c r="AQ161">
        <v>1</v>
      </c>
      <c r="AR161">
        <v>9.9499049999999993</v>
      </c>
      <c r="AS161">
        <v>99.5</v>
      </c>
      <c r="AT161"/>
      <c r="AU161"/>
      <c r="AV161">
        <v>1</v>
      </c>
      <c r="AW161">
        <v>9.9499049999999993</v>
      </c>
      <c r="AX161">
        <v>99.5</v>
      </c>
      <c r="AY161"/>
    </row>
    <row r="162" spans="6:51" x14ac:dyDescent="0.2">
      <c r="F162"/>
      <c r="G162">
        <v>2</v>
      </c>
      <c r="H162">
        <v>19.439817000000001</v>
      </c>
      <c r="I162">
        <v>97.199996999999996</v>
      </c>
      <c r="J162"/>
      <c r="K162"/>
      <c r="L162"/>
      <c r="M162">
        <v>2</v>
      </c>
      <c r="N162">
        <v>19.439817000000001</v>
      </c>
      <c r="O162">
        <v>97.199996999999996</v>
      </c>
      <c r="P162"/>
      <c r="Y162"/>
      <c r="Z162">
        <v>2</v>
      </c>
      <c r="AA162">
        <v>19.889811999999999</v>
      </c>
      <c r="AB162">
        <v>99.449996999999996</v>
      </c>
      <c r="AC162"/>
      <c r="AD162"/>
      <c r="AE162">
        <v>2</v>
      </c>
      <c r="AF162">
        <v>19.889811999999999</v>
      </c>
      <c r="AG162">
        <v>99.449996999999996</v>
      </c>
      <c r="AH162"/>
      <c r="AP162"/>
      <c r="AQ162">
        <v>2</v>
      </c>
      <c r="AR162">
        <v>19.889811999999999</v>
      </c>
      <c r="AS162">
        <v>99.449996999999996</v>
      </c>
      <c r="AT162"/>
      <c r="AU162"/>
      <c r="AV162">
        <v>2</v>
      </c>
      <c r="AW162">
        <v>19.889811999999999</v>
      </c>
      <c r="AX162">
        <v>99.449996999999996</v>
      </c>
      <c r="AY162"/>
    </row>
    <row r="163" spans="6:51" x14ac:dyDescent="0.2">
      <c r="F163"/>
      <c r="G163">
        <v>5</v>
      </c>
      <c r="H163">
        <v>48.57</v>
      </c>
      <c r="I163">
        <v>97.139999000000003</v>
      </c>
      <c r="J163"/>
      <c r="K163"/>
      <c r="L163"/>
      <c r="M163">
        <v>5</v>
      </c>
      <c r="N163">
        <v>47.979996</v>
      </c>
      <c r="O163">
        <v>95.959991000000002</v>
      </c>
      <c r="P163"/>
      <c r="Y163"/>
      <c r="Z163">
        <v>5</v>
      </c>
      <c r="AA163">
        <v>49.709999000000003</v>
      </c>
      <c r="AB163">
        <v>99.419998000000007</v>
      </c>
      <c r="AC163"/>
      <c r="AD163"/>
      <c r="AE163">
        <v>5</v>
      </c>
      <c r="AF163">
        <v>49.709999000000003</v>
      </c>
      <c r="AG163">
        <v>99.419998000000007</v>
      </c>
      <c r="AH163"/>
      <c r="AP163"/>
      <c r="AQ163">
        <v>5</v>
      </c>
      <c r="AR163">
        <v>49.709999000000003</v>
      </c>
      <c r="AS163">
        <v>99.419998000000007</v>
      </c>
      <c r="AT163"/>
      <c r="AU163"/>
      <c r="AV163">
        <v>5</v>
      </c>
      <c r="AW163">
        <v>49.709999000000003</v>
      </c>
      <c r="AX163">
        <v>99.419998000000007</v>
      </c>
      <c r="AY163"/>
    </row>
    <row r="164" spans="6:51" x14ac:dyDescent="0.2">
      <c r="F164" s="4"/>
      <c r="G164" s="4">
        <v>10</v>
      </c>
      <c r="H164" s="4">
        <v>95.990020999999999</v>
      </c>
      <c r="I164" s="4">
        <v>95.990020999999999</v>
      </c>
      <c r="J164" s="4"/>
      <c r="K164" s="4"/>
      <c r="L164" s="4"/>
      <c r="M164" s="4">
        <v>10</v>
      </c>
      <c r="N164" s="4">
        <v>84.119986999999995</v>
      </c>
      <c r="O164" s="4">
        <v>84.119986999999995</v>
      </c>
      <c r="P164" s="4"/>
      <c r="Y164" s="4"/>
      <c r="Z164" s="4">
        <v>10</v>
      </c>
      <c r="AA164" s="4">
        <v>99.410004000000001</v>
      </c>
      <c r="AB164" s="4">
        <v>99.410004000000001</v>
      </c>
      <c r="AC164" s="4"/>
      <c r="AD164" s="4"/>
      <c r="AE164" s="4">
        <v>10</v>
      </c>
      <c r="AF164" s="4">
        <v>99.410004000000001</v>
      </c>
      <c r="AG164" s="4">
        <v>99.410004000000001</v>
      </c>
      <c r="AH164" s="4"/>
      <c r="AP164" s="4"/>
      <c r="AQ164" s="4">
        <v>10</v>
      </c>
      <c r="AR164" s="4">
        <v>99.339995999999999</v>
      </c>
      <c r="AS164" s="4">
        <v>99.339995999999999</v>
      </c>
      <c r="AT164" s="4"/>
      <c r="AU164" s="4"/>
      <c r="AV164" s="4">
        <v>10</v>
      </c>
      <c r="AW164" s="4">
        <v>99.400002000000001</v>
      </c>
      <c r="AX164" s="4">
        <v>99.400002000000001</v>
      </c>
      <c r="AY164" s="4"/>
    </row>
    <row r="165" spans="6:51" x14ac:dyDescent="0.2">
      <c r="F165"/>
      <c r="G165">
        <v>20</v>
      </c>
      <c r="H165">
        <v>95.990020999999999</v>
      </c>
      <c r="I165">
        <v>47.995010000000001</v>
      </c>
      <c r="J165"/>
      <c r="K165"/>
      <c r="L165"/>
      <c r="M165">
        <v>20</v>
      </c>
      <c r="N165">
        <v>84.119986999999995</v>
      </c>
      <c r="O165">
        <v>42.059994000000003</v>
      </c>
      <c r="P165"/>
      <c r="Y165"/>
      <c r="Z165">
        <v>20</v>
      </c>
      <c r="AA165">
        <v>99.410004000000001</v>
      </c>
      <c r="AB165">
        <v>49.705002</v>
      </c>
      <c r="AC165"/>
      <c r="AD165"/>
      <c r="AE165">
        <v>20</v>
      </c>
      <c r="AF165">
        <v>99.410004000000001</v>
      </c>
      <c r="AG165">
        <v>49.705002</v>
      </c>
      <c r="AH165"/>
      <c r="AP165"/>
      <c r="AQ165">
        <v>20</v>
      </c>
      <c r="AR165">
        <v>99.339995999999999</v>
      </c>
      <c r="AS165">
        <v>49.669998</v>
      </c>
      <c r="AT165"/>
      <c r="AU165"/>
      <c r="AV165">
        <v>20</v>
      </c>
      <c r="AW165">
        <v>99.400002000000001</v>
      </c>
      <c r="AX165">
        <v>49.700001</v>
      </c>
      <c r="AY16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"/>
  <sheetViews>
    <sheetView workbookViewId="0">
      <selection activeCell="H61" sqref="H61"/>
    </sheetView>
  </sheetViews>
  <sheetFormatPr baseColWidth="10" defaultRowHeight="16" x14ac:dyDescent="0.2"/>
  <cols>
    <col min="1" max="1" width="11.33203125" customWidth="1"/>
  </cols>
  <sheetData>
    <row r="1" spans="1:46" x14ac:dyDescent="0.2">
      <c r="A1" s="11" t="s">
        <v>37</v>
      </c>
      <c r="B1" s="11" t="s">
        <v>59</v>
      </c>
      <c r="C1" s="11" t="s">
        <v>92</v>
      </c>
      <c r="D1" s="11" t="s">
        <v>49</v>
      </c>
      <c r="E1" s="11"/>
    </row>
    <row r="2" spans="1:46" x14ac:dyDescent="0.2">
      <c r="A2" s="8"/>
      <c r="B2" s="59" t="s">
        <v>45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4" t="s">
        <v>7</v>
      </c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57" t="s">
        <v>44</v>
      </c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</row>
    <row r="3" spans="1:46" x14ac:dyDescent="0.2">
      <c r="A3" s="8"/>
      <c r="B3" s="59" t="s">
        <v>6</v>
      </c>
      <c r="C3" s="59"/>
      <c r="D3" s="59"/>
      <c r="E3" s="59"/>
      <c r="F3" s="59"/>
      <c r="G3" s="60" t="s">
        <v>65</v>
      </c>
      <c r="H3" s="59"/>
      <c r="I3" s="59"/>
      <c r="J3" s="59"/>
      <c r="K3" s="59"/>
      <c r="L3" s="60" t="s">
        <v>64</v>
      </c>
      <c r="M3" s="59"/>
      <c r="N3" s="59"/>
      <c r="O3" s="59"/>
      <c r="P3" s="59"/>
      <c r="Q3" s="61" t="s">
        <v>6</v>
      </c>
      <c r="R3" s="62"/>
      <c r="S3" s="62"/>
      <c r="T3" s="62"/>
      <c r="U3" s="63"/>
      <c r="V3" s="61" t="s">
        <v>65</v>
      </c>
      <c r="W3" s="62"/>
      <c r="X3" s="62"/>
      <c r="Y3" s="62"/>
      <c r="Z3" s="63"/>
      <c r="AA3" s="63" t="s">
        <v>64</v>
      </c>
      <c r="AB3" s="64"/>
      <c r="AC3" s="64"/>
      <c r="AD3" s="64"/>
      <c r="AE3" s="64"/>
      <c r="AF3" s="57" t="s">
        <v>6</v>
      </c>
      <c r="AG3" s="57"/>
      <c r="AH3" s="57"/>
      <c r="AI3" s="57"/>
      <c r="AJ3" s="57"/>
      <c r="AK3" s="58" t="s">
        <v>65</v>
      </c>
      <c r="AL3" s="57"/>
      <c r="AM3" s="57"/>
      <c r="AN3" s="57"/>
      <c r="AO3" s="57"/>
      <c r="AP3" s="58" t="s">
        <v>64</v>
      </c>
      <c r="AQ3" s="57"/>
      <c r="AR3" s="57"/>
      <c r="AS3" s="57"/>
      <c r="AT3" s="57"/>
    </row>
    <row r="4" spans="1:46" x14ac:dyDescent="0.2">
      <c r="A4" s="10" t="s">
        <v>52</v>
      </c>
      <c r="B4" s="9" t="s">
        <v>1</v>
      </c>
      <c r="C4" s="9" t="s">
        <v>50</v>
      </c>
      <c r="D4" s="9" t="s">
        <v>51</v>
      </c>
      <c r="E4" s="32" t="s">
        <v>61</v>
      </c>
      <c r="F4" s="32" t="s">
        <v>62</v>
      </c>
      <c r="G4" s="12" t="s">
        <v>1</v>
      </c>
      <c r="H4" s="9" t="s">
        <v>50</v>
      </c>
      <c r="I4" s="9" t="s">
        <v>51</v>
      </c>
      <c r="J4" s="32" t="s">
        <v>61</v>
      </c>
      <c r="K4" s="32" t="s">
        <v>62</v>
      </c>
      <c r="L4" s="12" t="s">
        <v>1</v>
      </c>
      <c r="M4" s="9" t="s">
        <v>50</v>
      </c>
      <c r="N4" s="9" t="s">
        <v>51</v>
      </c>
      <c r="O4" s="32" t="s">
        <v>61</v>
      </c>
      <c r="P4" s="32" t="s">
        <v>62</v>
      </c>
      <c r="Q4" s="18" t="s">
        <v>1</v>
      </c>
      <c r="R4" s="18" t="s">
        <v>50</v>
      </c>
      <c r="S4" s="18" t="s">
        <v>51</v>
      </c>
      <c r="T4" s="40" t="s">
        <v>61</v>
      </c>
      <c r="U4" s="40" t="s">
        <v>62</v>
      </c>
      <c r="V4" s="30" t="s">
        <v>1</v>
      </c>
      <c r="W4" s="18" t="s">
        <v>50</v>
      </c>
      <c r="X4" s="18" t="s">
        <v>51</v>
      </c>
      <c r="Y4" s="40" t="s">
        <v>61</v>
      </c>
      <c r="Z4" s="40" t="s">
        <v>62</v>
      </c>
      <c r="AA4" s="30" t="s">
        <v>1</v>
      </c>
      <c r="AB4" s="18" t="s">
        <v>50</v>
      </c>
      <c r="AC4" s="18" t="s">
        <v>51</v>
      </c>
      <c r="AD4" s="40" t="s">
        <v>61</v>
      </c>
      <c r="AE4" s="40" t="s">
        <v>62</v>
      </c>
      <c r="AF4" s="24" t="s">
        <v>1</v>
      </c>
      <c r="AG4" s="24" t="s">
        <v>50</v>
      </c>
      <c r="AH4" s="24" t="s">
        <v>51</v>
      </c>
      <c r="AI4" s="47" t="s">
        <v>61</v>
      </c>
      <c r="AJ4" s="47" t="s">
        <v>62</v>
      </c>
      <c r="AK4" s="31" t="s">
        <v>1</v>
      </c>
      <c r="AL4" s="24" t="s">
        <v>50</v>
      </c>
      <c r="AM4" s="24" t="s">
        <v>51</v>
      </c>
      <c r="AN4" s="47" t="s">
        <v>61</v>
      </c>
      <c r="AO4" s="47" t="s">
        <v>62</v>
      </c>
      <c r="AP4" s="31" t="s">
        <v>1</v>
      </c>
      <c r="AQ4" s="24" t="s">
        <v>50</v>
      </c>
      <c r="AR4" s="24" t="s">
        <v>51</v>
      </c>
      <c r="AS4" s="47" t="s">
        <v>61</v>
      </c>
      <c r="AT4" s="47" t="s">
        <v>62</v>
      </c>
    </row>
    <row r="5" spans="1:46" x14ac:dyDescent="0.2">
      <c r="A5" s="8" t="s">
        <v>46</v>
      </c>
      <c r="B5">
        <v>96.599997999999999</v>
      </c>
      <c r="C5">
        <v>0.97098200000000001</v>
      </c>
      <c r="D5" s="13"/>
      <c r="E5" s="33">
        <f>Budget_5D_Updated!I6</f>
        <v>2194</v>
      </c>
      <c r="F5" s="34">
        <f>Budget_5D_Updated!H6</f>
        <v>63626</v>
      </c>
      <c r="G5" s="13"/>
      <c r="H5" s="13"/>
      <c r="I5" s="13"/>
      <c r="J5" s="39"/>
      <c r="K5" s="34"/>
      <c r="L5">
        <v>97</v>
      </c>
      <c r="M5">
        <v>0.970997</v>
      </c>
      <c r="N5" s="13"/>
      <c r="O5" s="39">
        <f>E5</f>
        <v>2194</v>
      </c>
      <c r="P5" s="34">
        <f>Budget_5D_Updated!J6</f>
        <v>34451.9</v>
      </c>
      <c r="Q5">
        <v>99.400002000000001</v>
      </c>
      <c r="R5">
        <v>0.99399999999999999</v>
      </c>
      <c r="S5" s="19"/>
      <c r="T5" s="41"/>
      <c r="U5" s="42"/>
      <c r="V5" s="19"/>
      <c r="W5" s="19"/>
      <c r="X5" s="19"/>
      <c r="Y5" s="41"/>
      <c r="Z5" s="42"/>
      <c r="AA5">
        <v>99.400002000000001</v>
      </c>
      <c r="AB5">
        <v>0.99399999999999999</v>
      </c>
      <c r="AC5" s="19"/>
      <c r="AD5" s="41"/>
      <c r="AE5" s="42"/>
      <c r="AF5">
        <v>99.599997999999999</v>
      </c>
      <c r="AG5">
        <v>0.996</v>
      </c>
      <c r="AH5" s="25"/>
      <c r="AI5" s="48"/>
      <c r="AJ5" s="49"/>
      <c r="AK5" s="25"/>
      <c r="AL5" s="25"/>
      <c r="AM5" s="25"/>
      <c r="AN5" s="48"/>
      <c r="AO5" s="49"/>
      <c r="AP5">
        <v>99.400002000000001</v>
      </c>
      <c r="AQ5">
        <v>0.99595299999999998</v>
      </c>
      <c r="AR5" s="25"/>
      <c r="AS5" s="48"/>
      <c r="AT5" s="49"/>
    </row>
    <row r="6" spans="1:46" x14ac:dyDescent="0.2">
      <c r="A6" s="8" t="s">
        <v>47</v>
      </c>
      <c r="B6">
        <v>96.300003000000004</v>
      </c>
      <c r="C6">
        <v>0.97095500000000001</v>
      </c>
      <c r="D6" s="13"/>
      <c r="E6" s="33">
        <f>SUM(Budget_5D_Updated!I6:I7)</f>
        <v>5206</v>
      </c>
      <c r="F6" s="34">
        <f>SUM(Budget_5D_Updated!H6:H7)</f>
        <v>117842</v>
      </c>
      <c r="G6" s="13"/>
      <c r="H6" s="13"/>
      <c r="I6" s="13"/>
      <c r="J6" s="39"/>
      <c r="K6" s="34"/>
      <c r="L6">
        <v>97.050003000000004</v>
      </c>
      <c r="M6">
        <v>0.97099800000000003</v>
      </c>
      <c r="N6" s="13"/>
      <c r="O6" s="39">
        <f t="shared" ref="O6:O8" si="0">E6</f>
        <v>5206</v>
      </c>
      <c r="P6" s="34">
        <f>SUM(Budget_5D_Updated!J6:J7)</f>
        <v>68903.8</v>
      </c>
      <c r="Q6">
        <v>99.400002000000001</v>
      </c>
      <c r="R6">
        <v>0.99399999999999999</v>
      </c>
      <c r="S6" s="19"/>
      <c r="T6" s="41"/>
      <c r="U6" s="42"/>
      <c r="V6" s="19"/>
      <c r="W6" s="19"/>
      <c r="X6" s="19"/>
      <c r="Y6" s="41"/>
      <c r="Z6" s="42"/>
      <c r="AA6">
        <v>99.400002000000001</v>
      </c>
      <c r="AB6">
        <v>0.99399999999999999</v>
      </c>
      <c r="AC6" s="19"/>
      <c r="AD6" s="41"/>
      <c r="AE6" s="42"/>
      <c r="AF6">
        <v>99.599997999999999</v>
      </c>
      <c r="AG6">
        <v>0.996</v>
      </c>
      <c r="AH6" s="25"/>
      <c r="AI6" s="48"/>
      <c r="AJ6" s="49"/>
      <c r="AK6" s="25"/>
      <c r="AL6" s="25"/>
      <c r="AM6" s="25"/>
      <c r="AN6" s="48"/>
      <c r="AO6" s="49"/>
      <c r="AP6">
        <v>99.449996999999996</v>
      </c>
      <c r="AQ6">
        <v>0.99596200000000001</v>
      </c>
      <c r="AR6" s="25"/>
      <c r="AS6" s="48"/>
      <c r="AT6" s="49"/>
    </row>
    <row r="7" spans="1:46" x14ac:dyDescent="0.2">
      <c r="A7" s="8" t="s">
        <v>48</v>
      </c>
      <c r="B7">
        <v>96.279999000000004</v>
      </c>
      <c r="C7">
        <v>0.97093700000000005</v>
      </c>
      <c r="D7" s="13"/>
      <c r="E7" s="33">
        <f>SUM(Budget_5D_Updated!I6:I10)</f>
        <v>18997</v>
      </c>
      <c r="F7" s="34">
        <f>SUM(Budget_5D_Updated!H6:H10)</f>
        <v>257518</v>
      </c>
      <c r="G7" s="13"/>
      <c r="H7" s="13"/>
      <c r="I7" s="13"/>
      <c r="J7" s="39"/>
      <c r="K7" s="34"/>
      <c r="L7">
        <v>96.980002999999996</v>
      </c>
      <c r="M7">
        <v>0.97099400000000002</v>
      </c>
      <c r="N7" s="13"/>
      <c r="O7" s="39">
        <f t="shared" si="0"/>
        <v>18997</v>
      </c>
      <c r="P7" s="34">
        <f>SUM(Budget_5D_Updated!J6:J10)</f>
        <v>172259.5</v>
      </c>
      <c r="Q7">
        <v>99.400002000000001</v>
      </c>
      <c r="R7">
        <v>0.99399999999999999</v>
      </c>
      <c r="S7" s="19"/>
      <c r="T7" s="41"/>
      <c r="U7" s="42"/>
      <c r="V7" s="19"/>
      <c r="W7" s="19"/>
      <c r="X7" s="19"/>
      <c r="Y7" s="41"/>
      <c r="Z7" s="42"/>
      <c r="AA7">
        <v>99.379997000000003</v>
      </c>
      <c r="AB7">
        <v>0.99399899999999997</v>
      </c>
      <c r="AC7" s="19"/>
      <c r="AD7" s="41"/>
      <c r="AE7" s="42"/>
      <c r="AF7">
        <v>99.440002000000007</v>
      </c>
      <c r="AG7">
        <v>0.99511799999999995</v>
      </c>
      <c r="AH7" s="25"/>
      <c r="AI7" s="48"/>
      <c r="AJ7" s="49"/>
      <c r="AK7" s="25"/>
      <c r="AL7" s="25"/>
      <c r="AM7" s="25"/>
      <c r="AN7" s="48"/>
      <c r="AO7" s="49"/>
      <c r="AP7">
        <v>99.339995999999999</v>
      </c>
      <c r="AQ7">
        <v>0.99508799999999997</v>
      </c>
      <c r="AR7" s="25"/>
      <c r="AS7" s="48"/>
      <c r="AT7" s="49"/>
    </row>
    <row r="8" spans="1:46" x14ac:dyDescent="0.2">
      <c r="A8" s="8" t="s">
        <v>49</v>
      </c>
      <c r="B8">
        <v>96.230002999999996</v>
      </c>
      <c r="C8">
        <v>0.97092000000000001</v>
      </c>
      <c r="D8" s="13"/>
      <c r="E8" s="33">
        <f>SUM(Budget_5D_Updated!I6:I15)</f>
        <v>46322</v>
      </c>
      <c r="F8" s="34">
        <f>SUM(Budget_5D_Updated!H6:H15)</f>
        <v>344519</v>
      </c>
      <c r="G8" s="13"/>
      <c r="H8" s="13"/>
      <c r="I8" s="13"/>
      <c r="J8" s="39"/>
      <c r="K8" s="34"/>
      <c r="L8">
        <v>96.809997999999993</v>
      </c>
      <c r="M8">
        <v>0.97098899999999999</v>
      </c>
      <c r="N8" s="13"/>
      <c r="O8" s="39">
        <f t="shared" si="0"/>
        <v>46322</v>
      </c>
      <c r="P8" s="34">
        <f>SUM(Budget_5D_Updated!J6:J15)</f>
        <v>344519.00000000006</v>
      </c>
      <c r="Q8">
        <v>99.370002999999997</v>
      </c>
      <c r="R8">
        <v>0.99399899999999997</v>
      </c>
      <c r="S8" s="19"/>
      <c r="T8" s="41"/>
      <c r="U8" s="42"/>
      <c r="V8" s="19"/>
      <c r="W8" s="19"/>
      <c r="X8" s="19"/>
      <c r="Y8" s="41"/>
      <c r="Z8" s="42"/>
      <c r="AA8">
        <v>99.379997000000003</v>
      </c>
      <c r="AB8">
        <v>0.99399899999999997</v>
      </c>
      <c r="AC8" s="19"/>
      <c r="AD8" s="41"/>
      <c r="AE8" s="42"/>
      <c r="AF8">
        <v>99.339995999999999</v>
      </c>
      <c r="AG8">
        <v>0.99472799999999995</v>
      </c>
      <c r="AH8" s="25"/>
      <c r="AI8" s="48"/>
      <c r="AJ8" s="49"/>
      <c r="AK8" s="25"/>
      <c r="AL8" s="25"/>
      <c r="AM8" s="25"/>
      <c r="AN8" s="48"/>
      <c r="AO8" s="49"/>
      <c r="AP8">
        <v>99.239998</v>
      </c>
      <c r="AQ8">
        <v>0.99470199999999998</v>
      </c>
      <c r="AR8" s="25"/>
      <c r="AS8" s="48"/>
      <c r="AT8" s="49"/>
    </row>
    <row r="9" spans="1:46" x14ac:dyDescent="0.2">
      <c r="A9" s="8" t="s">
        <v>55</v>
      </c>
      <c r="B9" s="14"/>
      <c r="C9" s="15"/>
      <c r="D9" s="15"/>
      <c r="E9" s="35"/>
      <c r="F9" s="36"/>
      <c r="G9" s="15"/>
      <c r="H9" s="15"/>
      <c r="I9" s="15"/>
      <c r="J9" s="35"/>
      <c r="K9" s="36"/>
      <c r="L9" s="15"/>
      <c r="M9" s="15"/>
      <c r="N9" s="15"/>
      <c r="O9" s="35"/>
      <c r="P9" s="36"/>
      <c r="Q9" s="20"/>
      <c r="R9" s="21"/>
      <c r="S9" s="21"/>
      <c r="T9" s="43"/>
      <c r="U9" s="44"/>
      <c r="V9" s="21"/>
      <c r="W9" s="21"/>
      <c r="X9" s="21"/>
      <c r="Y9" s="43"/>
      <c r="Z9" s="44"/>
      <c r="AA9" s="21"/>
      <c r="AB9" s="21"/>
      <c r="AC9" s="21"/>
      <c r="AD9" s="43"/>
      <c r="AE9" s="44"/>
      <c r="AF9" s="26"/>
      <c r="AG9" s="27"/>
      <c r="AH9" s="27"/>
      <c r="AI9" s="50"/>
      <c r="AJ9" s="51"/>
      <c r="AK9" s="27"/>
      <c r="AL9" s="27"/>
      <c r="AM9" s="27"/>
      <c r="AN9" s="50"/>
      <c r="AO9" s="51"/>
      <c r="AP9" s="27"/>
      <c r="AQ9" s="27"/>
      <c r="AR9" s="27"/>
      <c r="AS9" s="50"/>
      <c r="AT9" s="51"/>
    </row>
    <row r="10" spans="1:46" x14ac:dyDescent="0.2">
      <c r="A10" s="8" t="s">
        <v>56</v>
      </c>
      <c r="B10" s="16"/>
      <c r="C10" s="17"/>
      <c r="D10" s="17"/>
      <c r="E10" s="37"/>
      <c r="F10" s="38"/>
      <c r="G10" s="17"/>
      <c r="H10" s="17"/>
      <c r="I10" s="17"/>
      <c r="J10" s="37"/>
      <c r="K10" s="38"/>
      <c r="L10" s="17"/>
      <c r="M10" s="17"/>
      <c r="N10" s="17"/>
      <c r="O10" s="37"/>
      <c r="P10" s="38"/>
      <c r="Q10" s="22"/>
      <c r="R10" s="23"/>
      <c r="S10" s="23"/>
      <c r="T10" s="45"/>
      <c r="U10" s="46"/>
      <c r="V10" s="23"/>
      <c r="W10" s="23"/>
      <c r="X10" s="23"/>
      <c r="Y10" s="45"/>
      <c r="Z10" s="46"/>
      <c r="AA10" s="23"/>
      <c r="AB10" s="23"/>
      <c r="AC10" s="23"/>
      <c r="AD10" s="45"/>
      <c r="AE10" s="46"/>
      <c r="AF10" s="28"/>
      <c r="AG10" s="29"/>
      <c r="AH10" s="29"/>
      <c r="AI10" s="52"/>
      <c r="AJ10" s="53"/>
      <c r="AK10" s="29"/>
      <c r="AL10" s="29"/>
      <c r="AM10" s="29"/>
      <c r="AN10" s="52"/>
      <c r="AO10" s="53"/>
      <c r="AP10" s="29"/>
      <c r="AQ10" s="29"/>
      <c r="AR10" s="29"/>
      <c r="AS10" s="52"/>
      <c r="AT10" s="53"/>
    </row>
    <row r="12" spans="1:46" x14ac:dyDescent="0.2">
      <c r="A12" s="8"/>
      <c r="B12" s="59" t="s">
        <v>45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64" t="s">
        <v>7</v>
      </c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57" t="s">
        <v>44</v>
      </c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</row>
    <row r="13" spans="1:46" x14ac:dyDescent="0.2">
      <c r="A13" s="8"/>
      <c r="B13" s="59" t="s">
        <v>6</v>
      </c>
      <c r="C13" s="59"/>
      <c r="D13" s="59"/>
      <c r="E13" s="59"/>
      <c r="F13" s="59"/>
      <c r="G13" s="60" t="s">
        <v>65</v>
      </c>
      <c r="H13" s="59"/>
      <c r="I13" s="59"/>
      <c r="J13" s="59"/>
      <c r="K13" s="59"/>
      <c r="L13" s="60" t="s">
        <v>64</v>
      </c>
      <c r="M13" s="59"/>
      <c r="N13" s="59"/>
      <c r="O13" s="59"/>
      <c r="P13" s="59"/>
      <c r="Q13" s="61" t="s">
        <v>6</v>
      </c>
      <c r="R13" s="62"/>
      <c r="S13" s="62"/>
      <c r="T13" s="62"/>
      <c r="U13" s="63"/>
      <c r="V13" s="61" t="s">
        <v>65</v>
      </c>
      <c r="W13" s="62"/>
      <c r="X13" s="62"/>
      <c r="Y13" s="62"/>
      <c r="Z13" s="63"/>
      <c r="AA13" s="63" t="s">
        <v>64</v>
      </c>
      <c r="AB13" s="64"/>
      <c r="AC13" s="64"/>
      <c r="AD13" s="64"/>
      <c r="AE13" s="64"/>
      <c r="AF13" s="57" t="s">
        <v>6</v>
      </c>
      <c r="AG13" s="57"/>
      <c r="AH13" s="57"/>
      <c r="AI13" s="57"/>
      <c r="AJ13" s="57"/>
      <c r="AK13" s="58" t="s">
        <v>65</v>
      </c>
      <c r="AL13" s="57"/>
      <c r="AM13" s="57"/>
      <c r="AN13" s="57"/>
      <c r="AO13" s="57"/>
      <c r="AP13" s="58" t="s">
        <v>64</v>
      </c>
      <c r="AQ13" s="57"/>
      <c r="AR13" s="57"/>
      <c r="AS13" s="57"/>
      <c r="AT13" s="57"/>
    </row>
    <row r="14" spans="1:46" x14ac:dyDescent="0.2">
      <c r="A14" s="10" t="s">
        <v>54</v>
      </c>
      <c r="B14" s="9" t="s">
        <v>1</v>
      </c>
      <c r="C14" s="9" t="s">
        <v>50</v>
      </c>
      <c r="D14" s="9" t="s">
        <v>51</v>
      </c>
      <c r="E14" s="32" t="s">
        <v>61</v>
      </c>
      <c r="F14" s="32" t="s">
        <v>62</v>
      </c>
      <c r="G14" s="12" t="s">
        <v>1</v>
      </c>
      <c r="H14" s="9" t="s">
        <v>50</v>
      </c>
      <c r="I14" s="9" t="s">
        <v>51</v>
      </c>
      <c r="J14" s="32" t="s">
        <v>61</v>
      </c>
      <c r="K14" s="32" t="s">
        <v>62</v>
      </c>
      <c r="L14" s="12" t="s">
        <v>1</v>
      </c>
      <c r="M14" s="9" t="s">
        <v>50</v>
      </c>
      <c r="N14" s="9" t="s">
        <v>51</v>
      </c>
      <c r="O14" s="32" t="s">
        <v>61</v>
      </c>
      <c r="P14" s="32" t="s">
        <v>62</v>
      </c>
      <c r="Q14" s="18" t="s">
        <v>1</v>
      </c>
      <c r="R14" s="18" t="s">
        <v>50</v>
      </c>
      <c r="S14" s="18" t="s">
        <v>51</v>
      </c>
      <c r="T14" s="40" t="s">
        <v>61</v>
      </c>
      <c r="U14" s="40" t="s">
        <v>62</v>
      </c>
      <c r="V14" s="30" t="s">
        <v>1</v>
      </c>
      <c r="W14" s="18" t="s">
        <v>50</v>
      </c>
      <c r="X14" s="18" t="s">
        <v>51</v>
      </c>
      <c r="Y14" s="40" t="s">
        <v>61</v>
      </c>
      <c r="Z14" s="40" t="s">
        <v>62</v>
      </c>
      <c r="AA14" s="30" t="s">
        <v>1</v>
      </c>
      <c r="AB14" s="18" t="s">
        <v>50</v>
      </c>
      <c r="AC14" s="18" t="s">
        <v>51</v>
      </c>
      <c r="AD14" s="40" t="s">
        <v>61</v>
      </c>
      <c r="AE14" s="40" t="s">
        <v>62</v>
      </c>
      <c r="AF14" s="24" t="s">
        <v>1</v>
      </c>
      <c r="AG14" s="24" t="s">
        <v>50</v>
      </c>
      <c r="AH14" s="24" t="s">
        <v>51</v>
      </c>
      <c r="AI14" s="47" t="s">
        <v>61</v>
      </c>
      <c r="AJ14" s="47" t="s">
        <v>62</v>
      </c>
      <c r="AK14" s="31" t="s">
        <v>1</v>
      </c>
      <c r="AL14" s="24" t="s">
        <v>50</v>
      </c>
      <c r="AM14" s="24" t="s">
        <v>51</v>
      </c>
      <c r="AN14" s="47" t="s">
        <v>61</v>
      </c>
      <c r="AO14" s="47" t="s">
        <v>62</v>
      </c>
      <c r="AP14" s="31" t="s">
        <v>1</v>
      </c>
      <c r="AQ14" s="24" t="s">
        <v>50</v>
      </c>
      <c r="AR14" s="24" t="s">
        <v>51</v>
      </c>
      <c r="AS14" s="47" t="s">
        <v>61</v>
      </c>
      <c r="AT14" s="47" t="s">
        <v>62</v>
      </c>
    </row>
    <row r="15" spans="1:46" x14ac:dyDescent="0.2">
      <c r="A15" s="8" t="s">
        <v>46</v>
      </c>
      <c r="B15">
        <v>97.099997999999999</v>
      </c>
      <c r="C15">
        <v>0.97099999999999997</v>
      </c>
      <c r="D15" s="13"/>
      <c r="E15" s="33"/>
      <c r="F15" s="34"/>
      <c r="G15" s="13">
        <f>Result_5D_Updated!I39</f>
        <v>97.199996999999996</v>
      </c>
      <c r="H15" s="13"/>
      <c r="I15" s="13"/>
      <c r="J15" s="39"/>
      <c r="K15" s="34"/>
      <c r="L15">
        <v>97.099997999999999</v>
      </c>
      <c r="M15">
        <v>0.97099999999999997</v>
      </c>
      <c r="N15" s="13"/>
      <c r="O15" s="39"/>
      <c r="P15" s="34"/>
      <c r="Q15">
        <v>99.400002000000001</v>
      </c>
      <c r="R15">
        <v>0.99399999999999999</v>
      </c>
      <c r="S15" s="19"/>
      <c r="T15" s="41"/>
      <c r="U15" s="42"/>
      <c r="V15" s="19">
        <f>Result_5D_Updated!AA39</f>
        <v>99.5</v>
      </c>
      <c r="W15" s="19"/>
      <c r="X15" s="19"/>
      <c r="Y15" s="41"/>
      <c r="Z15" s="42"/>
      <c r="AA15">
        <v>99.400002000000001</v>
      </c>
      <c r="AB15">
        <v>0.99399999999999999</v>
      </c>
      <c r="AC15" s="19"/>
      <c r="AD15" s="41"/>
      <c r="AE15" s="42"/>
      <c r="AF15">
        <v>99.5</v>
      </c>
      <c r="AG15">
        <v>0.99599300000000002</v>
      </c>
      <c r="AH15" s="25"/>
      <c r="AI15" s="48"/>
      <c r="AJ15" s="49"/>
      <c r="AK15" s="25">
        <f>Result_5D_Updated!AR39</f>
        <v>99.5</v>
      </c>
      <c r="AL15" s="25"/>
      <c r="AM15" s="25"/>
      <c r="AN15" s="48"/>
      <c r="AO15" s="49"/>
      <c r="AP15">
        <v>99.599997999999999</v>
      </c>
      <c r="AQ15">
        <v>0.996</v>
      </c>
      <c r="AR15" s="25"/>
      <c r="AS15" s="48"/>
      <c r="AT15" s="49"/>
    </row>
    <row r="16" spans="1:46" x14ac:dyDescent="0.2">
      <c r="A16" s="8" t="s">
        <v>47</v>
      </c>
      <c r="B16">
        <v>97.099997999999999</v>
      </c>
      <c r="C16">
        <v>0.97099999999999997</v>
      </c>
      <c r="D16" s="13"/>
      <c r="E16" s="33"/>
      <c r="F16" s="34"/>
      <c r="G16" s="13">
        <f>Result_5D_Updated!I47</f>
        <v>97.199996999999996</v>
      </c>
      <c r="H16" s="13"/>
      <c r="I16" s="13"/>
      <c r="J16" s="39"/>
      <c r="K16" s="34"/>
      <c r="L16">
        <v>97.099997999999999</v>
      </c>
      <c r="M16">
        <v>0.97099999999999997</v>
      </c>
      <c r="N16" s="13"/>
      <c r="O16" s="39"/>
      <c r="P16" s="34"/>
      <c r="Q16">
        <v>99.400002000000001</v>
      </c>
      <c r="R16">
        <v>0.99399999999999999</v>
      </c>
      <c r="S16" s="19"/>
      <c r="T16" s="41"/>
      <c r="U16" s="42"/>
      <c r="V16" s="19">
        <f>Result_5D_Updated!AA47</f>
        <v>99.449996999999996</v>
      </c>
      <c r="W16" s="19"/>
      <c r="X16" s="19"/>
      <c r="Y16" s="41"/>
      <c r="Z16" s="42"/>
      <c r="AA16">
        <v>99.400002000000001</v>
      </c>
      <c r="AB16">
        <v>0.99399999999999999</v>
      </c>
      <c r="AC16" s="19"/>
      <c r="AD16" s="41"/>
      <c r="AE16" s="42"/>
      <c r="AF16">
        <v>99.550003000000004</v>
      </c>
      <c r="AG16">
        <v>0.99598600000000004</v>
      </c>
      <c r="AH16" s="25"/>
      <c r="AI16" s="48"/>
      <c r="AJ16" s="49"/>
      <c r="AK16" s="25">
        <f>Result_5D_Updated!AR47</f>
        <v>99.449996999999996</v>
      </c>
      <c r="AL16" s="25"/>
      <c r="AM16" s="25"/>
      <c r="AN16" s="48"/>
      <c r="AO16" s="49"/>
      <c r="AP16">
        <v>99.599997999999999</v>
      </c>
      <c r="AQ16">
        <v>0.996</v>
      </c>
      <c r="AR16" s="25"/>
      <c r="AS16" s="48"/>
      <c r="AT16" s="49"/>
    </row>
    <row r="17" spans="1:46" x14ac:dyDescent="0.2">
      <c r="A17" s="8" t="s">
        <v>48</v>
      </c>
      <c r="B17">
        <v>97.099997999999999</v>
      </c>
      <c r="C17">
        <v>0.97099999999999997</v>
      </c>
      <c r="D17" s="13"/>
      <c r="E17" s="33"/>
      <c r="F17" s="34"/>
      <c r="G17" s="13">
        <f>Result_5D_Updated!I55</f>
        <v>97.139999000000003</v>
      </c>
      <c r="H17" s="13"/>
      <c r="I17" s="13"/>
      <c r="J17" s="39"/>
      <c r="K17" s="34"/>
      <c r="L17">
        <v>96.68</v>
      </c>
      <c r="M17">
        <v>0.97099100000000005</v>
      </c>
      <c r="N17" s="13"/>
      <c r="O17" s="39"/>
      <c r="P17" s="34"/>
      <c r="Q17">
        <v>99.400002000000001</v>
      </c>
      <c r="R17">
        <v>0.99399999999999999</v>
      </c>
      <c r="S17" s="19"/>
      <c r="T17" s="41"/>
      <c r="U17" s="42"/>
      <c r="V17" s="19">
        <f>Result_5D_Updated!AA55</f>
        <v>99.419998000000007</v>
      </c>
      <c r="W17" s="19"/>
      <c r="X17" s="19"/>
      <c r="Y17" s="41"/>
      <c r="Z17" s="42"/>
      <c r="AA17">
        <v>99.400002000000001</v>
      </c>
      <c r="AB17">
        <v>0.99399999999999999</v>
      </c>
      <c r="AC17" s="19"/>
      <c r="AD17" s="41"/>
      <c r="AE17" s="42"/>
      <c r="AF17">
        <v>99.440002000000007</v>
      </c>
      <c r="AG17">
        <v>0.99511099999999997</v>
      </c>
      <c r="AH17" s="25"/>
      <c r="AI17" s="48"/>
      <c r="AJ17" s="49"/>
      <c r="AK17" s="25">
        <f>Result_5D_Updated!AR55</f>
        <v>99.419998000000007</v>
      </c>
      <c r="AL17" s="25"/>
      <c r="AM17" s="25"/>
      <c r="AN17" s="48"/>
      <c r="AO17" s="49"/>
      <c r="AP17">
        <v>99.480002999999996</v>
      </c>
      <c r="AQ17">
        <v>0.99512100000000003</v>
      </c>
      <c r="AR17" s="25"/>
      <c r="AS17" s="48"/>
      <c r="AT17" s="49"/>
    </row>
    <row r="18" spans="1:46" x14ac:dyDescent="0.2">
      <c r="A18" s="8" t="s">
        <v>49</v>
      </c>
      <c r="B18">
        <v>97.099997999999999</v>
      </c>
      <c r="C18">
        <v>0.97099999999999997</v>
      </c>
      <c r="D18" s="13"/>
      <c r="E18" s="33"/>
      <c r="F18" s="34"/>
      <c r="G18" s="13">
        <f>Result_5D_Updated!I63</f>
        <v>97.120002999999997</v>
      </c>
      <c r="H18" s="13"/>
      <c r="I18" s="13"/>
      <c r="J18" s="39"/>
      <c r="K18" s="34"/>
      <c r="L18">
        <v>95.349997999999999</v>
      </c>
      <c r="M18">
        <v>0.970947</v>
      </c>
      <c r="N18" s="13"/>
      <c r="O18" s="39"/>
      <c r="P18" s="34"/>
      <c r="Q18">
        <v>99.400002000000001</v>
      </c>
      <c r="R18">
        <v>0.99399999999999999</v>
      </c>
      <c r="S18" s="19"/>
      <c r="T18" s="41"/>
      <c r="U18" s="42"/>
      <c r="V18" s="19">
        <f>Result_5D_Updated!AA63</f>
        <v>99.410004000000001</v>
      </c>
      <c r="W18" s="19"/>
      <c r="X18" s="19"/>
      <c r="Y18" s="41"/>
      <c r="Z18" s="42"/>
      <c r="AA18">
        <v>99.400002000000001</v>
      </c>
      <c r="AB18">
        <v>0.99399999999999999</v>
      </c>
      <c r="AC18" s="19"/>
      <c r="AD18" s="41"/>
      <c r="AE18" s="42"/>
      <c r="AF18">
        <v>99.379997000000003</v>
      </c>
      <c r="AG18">
        <v>0.99472400000000005</v>
      </c>
      <c r="AH18" s="25"/>
      <c r="AI18" s="48"/>
      <c r="AJ18" s="49"/>
      <c r="AK18" s="25">
        <f>Result_5D_Updated!AR63</f>
        <v>99.410004000000001</v>
      </c>
      <c r="AL18" s="25"/>
      <c r="AM18" s="25"/>
      <c r="AN18" s="48"/>
      <c r="AO18" s="49"/>
      <c r="AP18">
        <v>99.43</v>
      </c>
      <c r="AQ18">
        <v>0.99473500000000004</v>
      </c>
      <c r="AR18" s="25"/>
      <c r="AS18" s="48"/>
      <c r="AT18" s="49"/>
    </row>
    <row r="19" spans="1:46" x14ac:dyDescent="0.2">
      <c r="A19" s="8" t="s">
        <v>55</v>
      </c>
      <c r="B19" s="14"/>
      <c r="C19" s="15"/>
      <c r="D19" s="15"/>
      <c r="E19" s="35"/>
      <c r="F19" s="36"/>
      <c r="G19" s="15"/>
      <c r="H19" s="15"/>
      <c r="I19" s="15"/>
      <c r="J19" s="35"/>
      <c r="K19" s="36"/>
      <c r="L19" s="15"/>
      <c r="M19" s="15"/>
      <c r="N19" s="15"/>
      <c r="O19" s="35"/>
      <c r="P19" s="36"/>
      <c r="Q19" s="20"/>
      <c r="R19" s="21"/>
      <c r="S19" s="21"/>
      <c r="T19" s="43"/>
      <c r="U19" s="44"/>
      <c r="V19" s="21"/>
      <c r="W19" s="21"/>
      <c r="X19" s="21"/>
      <c r="Y19" s="43"/>
      <c r="Z19" s="44"/>
      <c r="AA19" s="21"/>
      <c r="AB19" s="21"/>
      <c r="AC19" s="21"/>
      <c r="AD19" s="43"/>
      <c r="AE19" s="44"/>
      <c r="AF19" s="26"/>
      <c r="AG19" s="27"/>
      <c r="AH19" s="27"/>
      <c r="AI19" s="50"/>
      <c r="AJ19" s="51"/>
      <c r="AK19" s="27"/>
      <c r="AL19" s="27"/>
      <c r="AM19" s="27"/>
      <c r="AN19" s="50"/>
      <c r="AO19" s="51"/>
      <c r="AP19" s="27"/>
      <c r="AQ19" s="27"/>
      <c r="AR19" s="27"/>
      <c r="AS19" s="50"/>
      <c r="AT19" s="51"/>
    </row>
    <row r="20" spans="1:46" x14ac:dyDescent="0.2">
      <c r="A20" s="8" t="s">
        <v>56</v>
      </c>
      <c r="B20" s="16"/>
      <c r="C20" s="17"/>
      <c r="D20" s="17"/>
      <c r="E20" s="37"/>
      <c r="F20" s="38"/>
      <c r="G20" s="17"/>
      <c r="H20" s="17"/>
      <c r="I20" s="17"/>
      <c r="J20" s="37"/>
      <c r="K20" s="38"/>
      <c r="L20" s="17"/>
      <c r="M20" s="17"/>
      <c r="N20" s="17"/>
      <c r="O20" s="37"/>
      <c r="P20" s="38"/>
      <c r="Q20" s="22"/>
      <c r="R20" s="23"/>
      <c r="S20" s="23"/>
      <c r="T20" s="45"/>
      <c r="U20" s="46"/>
      <c r="V20" s="23"/>
      <c r="W20" s="23"/>
      <c r="X20" s="23"/>
      <c r="Y20" s="45"/>
      <c r="Z20" s="46"/>
      <c r="AA20" s="23"/>
      <c r="AB20" s="23"/>
      <c r="AC20" s="23"/>
      <c r="AD20" s="45"/>
      <c r="AE20" s="46"/>
      <c r="AF20" s="28"/>
      <c r="AG20" s="29"/>
      <c r="AH20" s="29"/>
      <c r="AI20" s="52"/>
      <c r="AJ20" s="53"/>
      <c r="AK20" s="29"/>
      <c r="AL20" s="29"/>
      <c r="AM20" s="29"/>
      <c r="AN20" s="52"/>
      <c r="AO20" s="53"/>
      <c r="AP20" s="29"/>
      <c r="AQ20" s="29"/>
      <c r="AR20" s="29"/>
      <c r="AS20" s="52"/>
      <c r="AT20" s="53"/>
    </row>
    <row r="22" spans="1:46" x14ac:dyDescent="0.2">
      <c r="A22" s="8"/>
      <c r="B22" s="59" t="s">
        <v>45</v>
      </c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64" t="s">
        <v>7</v>
      </c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57" t="s">
        <v>44</v>
      </c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</row>
    <row r="23" spans="1:46" x14ac:dyDescent="0.2">
      <c r="A23" s="8"/>
      <c r="B23" s="59" t="s">
        <v>6</v>
      </c>
      <c r="C23" s="59"/>
      <c r="D23" s="59"/>
      <c r="E23" s="59"/>
      <c r="F23" s="59"/>
      <c r="G23" s="60" t="s">
        <v>65</v>
      </c>
      <c r="H23" s="59"/>
      <c r="I23" s="59"/>
      <c r="J23" s="59"/>
      <c r="K23" s="59"/>
      <c r="L23" s="60" t="s">
        <v>64</v>
      </c>
      <c r="M23" s="59"/>
      <c r="N23" s="59"/>
      <c r="O23" s="59"/>
      <c r="P23" s="59"/>
      <c r="Q23" s="61" t="s">
        <v>6</v>
      </c>
      <c r="R23" s="62"/>
      <c r="S23" s="62"/>
      <c r="T23" s="62"/>
      <c r="U23" s="63"/>
      <c r="V23" s="61" t="s">
        <v>65</v>
      </c>
      <c r="W23" s="62"/>
      <c r="X23" s="62"/>
      <c r="Y23" s="62"/>
      <c r="Z23" s="63"/>
      <c r="AA23" s="63" t="s">
        <v>64</v>
      </c>
      <c r="AB23" s="64"/>
      <c r="AC23" s="64"/>
      <c r="AD23" s="64"/>
      <c r="AE23" s="64"/>
      <c r="AF23" s="57" t="s">
        <v>6</v>
      </c>
      <c r="AG23" s="57"/>
      <c r="AH23" s="57"/>
      <c r="AI23" s="57"/>
      <c r="AJ23" s="57"/>
      <c r="AK23" s="58" t="s">
        <v>65</v>
      </c>
      <c r="AL23" s="57"/>
      <c r="AM23" s="57"/>
      <c r="AN23" s="57"/>
      <c r="AO23" s="57"/>
      <c r="AP23" s="58" t="s">
        <v>64</v>
      </c>
      <c r="AQ23" s="57"/>
      <c r="AR23" s="57"/>
      <c r="AS23" s="57"/>
      <c r="AT23" s="57"/>
    </row>
    <row r="24" spans="1:46" x14ac:dyDescent="0.2">
      <c r="A24" s="10" t="s">
        <v>53</v>
      </c>
      <c r="B24" s="9" t="s">
        <v>1</v>
      </c>
      <c r="C24" s="9" t="s">
        <v>50</v>
      </c>
      <c r="D24" s="9" t="s">
        <v>51</v>
      </c>
      <c r="E24" s="32" t="s">
        <v>61</v>
      </c>
      <c r="F24" s="32" t="s">
        <v>62</v>
      </c>
      <c r="G24" s="12" t="s">
        <v>1</v>
      </c>
      <c r="H24" s="9" t="s">
        <v>50</v>
      </c>
      <c r="I24" s="9" t="s">
        <v>51</v>
      </c>
      <c r="J24" s="32" t="s">
        <v>61</v>
      </c>
      <c r="K24" s="32" t="s">
        <v>62</v>
      </c>
      <c r="L24" s="12" t="s">
        <v>1</v>
      </c>
      <c r="M24" s="9" t="s">
        <v>50</v>
      </c>
      <c r="N24" s="9" t="s">
        <v>51</v>
      </c>
      <c r="O24" s="32" t="s">
        <v>61</v>
      </c>
      <c r="P24" s="32" t="s">
        <v>62</v>
      </c>
      <c r="Q24" s="18" t="s">
        <v>1</v>
      </c>
      <c r="R24" s="18" t="s">
        <v>50</v>
      </c>
      <c r="S24" s="18" t="s">
        <v>51</v>
      </c>
      <c r="T24" s="40" t="s">
        <v>61</v>
      </c>
      <c r="U24" s="40" t="s">
        <v>62</v>
      </c>
      <c r="V24" s="30" t="s">
        <v>1</v>
      </c>
      <c r="W24" s="18" t="s">
        <v>50</v>
      </c>
      <c r="X24" s="18" t="s">
        <v>51</v>
      </c>
      <c r="Y24" s="40" t="s">
        <v>61</v>
      </c>
      <c r="Z24" s="40" t="s">
        <v>62</v>
      </c>
      <c r="AA24" s="30" t="s">
        <v>1</v>
      </c>
      <c r="AB24" s="18" t="s">
        <v>50</v>
      </c>
      <c r="AC24" s="18" t="s">
        <v>51</v>
      </c>
      <c r="AD24" s="40" t="s">
        <v>61</v>
      </c>
      <c r="AE24" s="40" t="s">
        <v>62</v>
      </c>
      <c r="AF24" s="24" t="s">
        <v>1</v>
      </c>
      <c r="AG24" s="24" t="s">
        <v>50</v>
      </c>
      <c r="AH24" s="24" t="s">
        <v>51</v>
      </c>
      <c r="AI24" s="47" t="s">
        <v>61</v>
      </c>
      <c r="AJ24" s="47" t="s">
        <v>62</v>
      </c>
      <c r="AK24" s="31" t="s">
        <v>1</v>
      </c>
      <c r="AL24" s="24" t="s">
        <v>50</v>
      </c>
      <c r="AM24" s="24" t="s">
        <v>51</v>
      </c>
      <c r="AN24" s="47" t="s">
        <v>61</v>
      </c>
      <c r="AO24" s="47" t="s">
        <v>62</v>
      </c>
      <c r="AP24" s="31" t="s">
        <v>1</v>
      </c>
      <c r="AQ24" s="24" t="s">
        <v>50</v>
      </c>
      <c r="AR24" s="24" t="s">
        <v>51</v>
      </c>
      <c r="AS24" s="47" t="s">
        <v>61</v>
      </c>
      <c r="AT24" s="47" t="s">
        <v>62</v>
      </c>
    </row>
    <row r="25" spans="1:46" x14ac:dyDescent="0.2">
      <c r="A25" s="8" t="s">
        <v>46</v>
      </c>
      <c r="B25">
        <v>91.300003000000004</v>
      </c>
      <c r="C25">
        <v>0.970495</v>
      </c>
      <c r="D25" s="13"/>
      <c r="E25" s="33"/>
      <c r="F25" s="34"/>
      <c r="G25" s="13">
        <f>Result_5D_Updated!I71</f>
        <v>97.199996999999996</v>
      </c>
      <c r="H25" s="13"/>
      <c r="I25" s="13"/>
      <c r="J25" s="39"/>
      <c r="K25" s="34"/>
      <c r="L25">
        <v>87.199996999999996</v>
      </c>
      <c r="M25">
        <v>0.96971499999999999</v>
      </c>
      <c r="N25" s="13"/>
      <c r="O25" s="39"/>
      <c r="P25" s="34"/>
      <c r="Q25">
        <v>99.400002000000001</v>
      </c>
      <c r="R25">
        <v>0.99399999999999999</v>
      </c>
      <c r="S25" s="19"/>
      <c r="T25" s="41"/>
      <c r="U25" s="42"/>
      <c r="V25" s="19">
        <f>Result_5D_Updated!AA71</f>
        <v>99.5</v>
      </c>
      <c r="W25" s="19"/>
      <c r="X25" s="19"/>
      <c r="Y25" s="41"/>
      <c r="Z25" s="42"/>
      <c r="AA25">
        <v>99.400002000000001</v>
      </c>
      <c r="AB25">
        <v>0.99399999999999999</v>
      </c>
      <c r="AC25" s="19"/>
      <c r="AD25" s="41"/>
      <c r="AE25" s="42"/>
      <c r="AF25">
        <v>99.599997999999999</v>
      </c>
      <c r="AG25">
        <v>0.996</v>
      </c>
      <c r="AH25" s="25"/>
      <c r="AI25" s="48"/>
      <c r="AJ25" s="49"/>
      <c r="AK25" s="25">
        <f>Result_5D_Updated!AR71</f>
        <v>99.5</v>
      </c>
      <c r="AL25" s="25"/>
      <c r="AM25" s="25"/>
      <c r="AN25" s="48"/>
      <c r="AO25" s="49"/>
      <c r="AP25">
        <v>98.5</v>
      </c>
      <c r="AQ25">
        <v>0.995699</v>
      </c>
      <c r="AR25" s="25"/>
      <c r="AS25" s="48"/>
      <c r="AT25" s="49"/>
    </row>
    <row r="26" spans="1:46" x14ac:dyDescent="0.2">
      <c r="A26" s="8" t="s">
        <v>47</v>
      </c>
      <c r="B26">
        <v>91.349997999999999</v>
      </c>
      <c r="C26">
        <v>0.97044900000000001</v>
      </c>
      <c r="D26" s="13"/>
      <c r="E26" s="33"/>
      <c r="F26" s="34"/>
      <c r="G26" s="13">
        <f>Result_5D_Updated!I79</f>
        <v>97.199996999999996</v>
      </c>
      <c r="H26" s="13"/>
      <c r="I26" s="13"/>
      <c r="J26" s="39"/>
      <c r="K26" s="34"/>
      <c r="L26">
        <v>88.199996999999996</v>
      </c>
      <c r="M26">
        <v>0.96985600000000005</v>
      </c>
      <c r="N26" s="13"/>
      <c r="O26" s="39"/>
      <c r="P26" s="34"/>
      <c r="Q26">
        <v>99.400002000000001</v>
      </c>
      <c r="R26">
        <v>0.99399999999999999</v>
      </c>
      <c r="S26" s="19"/>
      <c r="T26" s="41"/>
      <c r="U26" s="42"/>
      <c r="V26" s="19">
        <f>Result_5D_Updated!AA79</f>
        <v>99.449996999999996</v>
      </c>
      <c r="W26" s="19"/>
      <c r="X26" s="19"/>
      <c r="Y26" s="41"/>
      <c r="Z26" s="42"/>
      <c r="AA26">
        <v>99.400002000000001</v>
      </c>
      <c r="AB26">
        <v>0.99399999999999999</v>
      </c>
      <c r="AC26" s="19"/>
      <c r="AD26" s="41"/>
      <c r="AE26" s="42"/>
      <c r="AF26">
        <v>99.599997999999999</v>
      </c>
      <c r="AG26">
        <v>0.996</v>
      </c>
      <c r="AH26" s="25"/>
      <c r="AI26" s="48"/>
      <c r="AJ26" s="49"/>
      <c r="AK26" s="25">
        <f>Result_5D_Updated!AR79</f>
        <v>99.449996999999996</v>
      </c>
      <c r="AL26" s="25"/>
      <c r="AM26" s="25"/>
      <c r="AN26" s="48"/>
      <c r="AO26" s="49"/>
      <c r="AP26">
        <v>97.75</v>
      </c>
      <c r="AQ26">
        <v>0.99563800000000002</v>
      </c>
      <c r="AR26" s="25"/>
      <c r="AS26" s="48"/>
      <c r="AT26" s="49"/>
    </row>
    <row r="27" spans="1:46" x14ac:dyDescent="0.2">
      <c r="A27" s="8" t="s">
        <v>48</v>
      </c>
      <c r="B27">
        <v>90.5</v>
      </c>
      <c r="C27">
        <v>0.97039200000000003</v>
      </c>
      <c r="D27" s="13"/>
      <c r="E27" s="33"/>
      <c r="F27" s="34"/>
      <c r="G27" s="13">
        <f>Result_5D_Updated!I87</f>
        <v>97.120002999999997</v>
      </c>
      <c r="H27" s="13"/>
      <c r="I27" s="13"/>
      <c r="J27" s="39"/>
      <c r="K27" s="34"/>
      <c r="L27">
        <v>86.160004000000001</v>
      </c>
      <c r="M27">
        <v>0.96984999999999999</v>
      </c>
      <c r="N27" s="13"/>
      <c r="O27" s="39"/>
      <c r="P27" s="34"/>
      <c r="Q27">
        <v>99.32</v>
      </c>
      <c r="R27">
        <v>0.99399700000000002</v>
      </c>
      <c r="S27" s="19"/>
      <c r="T27" s="41"/>
      <c r="U27" s="42"/>
      <c r="V27" s="19">
        <f>Result_5D_Updated!AA87</f>
        <v>99.419998000000007</v>
      </c>
      <c r="W27" s="19"/>
      <c r="X27" s="19"/>
      <c r="Y27" s="41"/>
      <c r="Z27" s="42"/>
      <c r="AA27">
        <v>99.379997000000003</v>
      </c>
      <c r="AB27">
        <v>0.99399999999999999</v>
      </c>
      <c r="AC27" s="19"/>
      <c r="AD27" s="41"/>
      <c r="AE27" s="42"/>
      <c r="AF27">
        <v>99.459998999999996</v>
      </c>
      <c r="AG27">
        <v>0.99511899999999998</v>
      </c>
      <c r="AH27" s="25"/>
      <c r="AI27" s="48"/>
      <c r="AJ27" s="49"/>
      <c r="AK27" s="25">
        <f>Result_5D_Updated!AR87</f>
        <v>99.419998000000007</v>
      </c>
      <c r="AL27" s="25"/>
      <c r="AM27" s="25"/>
      <c r="AN27" s="48"/>
      <c r="AO27" s="49"/>
      <c r="AP27">
        <v>97.059997999999993</v>
      </c>
      <c r="AQ27">
        <v>0.99470999999999998</v>
      </c>
      <c r="AR27" s="25"/>
      <c r="AS27" s="48"/>
      <c r="AT27" s="49"/>
    </row>
    <row r="28" spans="1:46" x14ac:dyDescent="0.2">
      <c r="A28" s="8" t="s">
        <v>49</v>
      </c>
      <c r="B28">
        <v>89.099997999999999</v>
      </c>
      <c r="C28">
        <v>0.97025799999999995</v>
      </c>
      <c r="D28" s="13"/>
      <c r="E28" s="33"/>
      <c r="F28" s="34"/>
      <c r="G28" s="13">
        <f>Result_5D_Updated!I95</f>
        <v>96.750022999999999</v>
      </c>
      <c r="H28" s="13"/>
      <c r="I28" s="13"/>
      <c r="J28" s="39"/>
      <c r="K28" s="34"/>
      <c r="L28">
        <v>82.349997999999999</v>
      </c>
      <c r="M28">
        <v>0.96955999999999998</v>
      </c>
      <c r="N28" s="13"/>
      <c r="O28" s="39"/>
      <c r="P28" s="34"/>
      <c r="Q28">
        <v>99.199996999999996</v>
      </c>
      <c r="R28">
        <v>0.99399000000000004</v>
      </c>
      <c r="S28" s="19"/>
      <c r="T28" s="41"/>
      <c r="U28" s="42"/>
      <c r="V28" s="19">
        <f>Result_5D_Updated!AA95</f>
        <v>99.400002000000001</v>
      </c>
      <c r="W28" s="19"/>
      <c r="X28" s="19"/>
      <c r="Y28" s="41"/>
      <c r="Z28" s="42"/>
      <c r="AA28">
        <v>99.290001000000004</v>
      </c>
      <c r="AB28">
        <v>0.99399499999999996</v>
      </c>
      <c r="AC28" s="19"/>
      <c r="AD28" s="41"/>
      <c r="AE28" s="42"/>
      <c r="AF28">
        <v>99.360000999999997</v>
      </c>
      <c r="AG28">
        <v>0.99473199999999995</v>
      </c>
      <c r="AH28" s="25"/>
      <c r="AI28" s="48"/>
      <c r="AJ28" s="49"/>
      <c r="AK28" s="25">
        <f>Result_5D_Updated!AR95</f>
        <v>99.410004000000001</v>
      </c>
      <c r="AL28" s="25"/>
      <c r="AM28" s="25"/>
      <c r="AN28" s="48"/>
      <c r="AO28" s="49"/>
      <c r="AP28">
        <v>96.82</v>
      </c>
      <c r="AQ28">
        <v>0.99428099999999997</v>
      </c>
      <c r="AR28" s="25"/>
      <c r="AS28" s="48"/>
      <c r="AT28" s="49"/>
    </row>
    <row r="29" spans="1:46" x14ac:dyDescent="0.2">
      <c r="A29" s="8" t="s">
        <v>55</v>
      </c>
      <c r="D29" s="15"/>
      <c r="E29" s="35"/>
      <c r="F29" s="36"/>
      <c r="G29" s="15"/>
      <c r="H29" s="15"/>
      <c r="I29" s="15"/>
      <c r="J29" s="35"/>
      <c r="K29" s="36"/>
      <c r="L29" s="15"/>
      <c r="M29" s="15"/>
      <c r="N29" s="15"/>
      <c r="O29" s="35"/>
      <c r="P29" s="36"/>
      <c r="Q29" s="20"/>
      <c r="R29" s="21"/>
      <c r="S29" s="21"/>
      <c r="T29" s="43"/>
      <c r="U29" s="44"/>
      <c r="V29" s="21"/>
      <c r="W29" s="21"/>
      <c r="X29" s="21"/>
      <c r="Y29" s="43"/>
      <c r="Z29" s="44"/>
      <c r="AA29" s="21"/>
      <c r="AB29" s="21"/>
      <c r="AC29" s="21"/>
      <c r="AD29" s="43"/>
      <c r="AE29" s="44"/>
      <c r="AF29" s="26"/>
      <c r="AG29" s="27"/>
      <c r="AH29" s="27"/>
      <c r="AI29" s="50"/>
      <c r="AJ29" s="51"/>
      <c r="AK29" s="27"/>
      <c r="AL29" s="27"/>
      <c r="AM29" s="27"/>
      <c r="AN29" s="50"/>
      <c r="AO29" s="51"/>
      <c r="AP29" s="27"/>
      <c r="AQ29" s="27"/>
      <c r="AR29" s="27"/>
      <c r="AS29" s="50"/>
      <c r="AT29" s="51"/>
    </row>
    <row r="30" spans="1:46" x14ac:dyDescent="0.2">
      <c r="A30" s="8" t="s">
        <v>56</v>
      </c>
      <c r="B30" s="16"/>
      <c r="C30" s="17"/>
      <c r="D30" s="17"/>
      <c r="E30" s="37"/>
      <c r="F30" s="38"/>
      <c r="G30" s="17"/>
      <c r="H30" s="17"/>
      <c r="I30" s="17"/>
      <c r="J30" s="37"/>
      <c r="K30" s="38"/>
      <c r="L30" s="17"/>
      <c r="M30" s="17"/>
      <c r="N30" s="17"/>
      <c r="O30" s="37"/>
      <c r="P30" s="38"/>
      <c r="Q30" s="22"/>
      <c r="R30" s="23"/>
      <c r="S30" s="23"/>
      <c r="T30" s="45"/>
      <c r="U30" s="46"/>
      <c r="V30" s="23"/>
      <c r="W30" s="23"/>
      <c r="X30" s="23"/>
      <c r="Y30" s="45"/>
      <c r="Z30" s="46"/>
      <c r="AA30" s="23"/>
      <c r="AB30" s="23"/>
      <c r="AC30" s="23"/>
      <c r="AD30" s="45"/>
      <c r="AE30" s="46"/>
      <c r="AF30" s="28"/>
      <c r="AG30" s="29"/>
      <c r="AH30" s="29"/>
      <c r="AI30" s="52"/>
      <c r="AJ30" s="53"/>
      <c r="AK30" s="29"/>
      <c r="AL30" s="29"/>
      <c r="AM30" s="29"/>
      <c r="AN30" s="52"/>
      <c r="AO30" s="53"/>
      <c r="AP30" s="29"/>
      <c r="AQ30" s="29"/>
      <c r="AR30" s="29"/>
      <c r="AS30" s="52"/>
      <c r="AT30" s="53"/>
    </row>
    <row r="32" spans="1:46" x14ac:dyDescent="0.2">
      <c r="A32" s="8"/>
      <c r="B32" s="59" t="s">
        <v>45</v>
      </c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64" t="s">
        <v>7</v>
      </c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57" t="s">
        <v>44</v>
      </c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</row>
    <row r="33" spans="1:46" x14ac:dyDescent="0.2">
      <c r="A33" s="8"/>
      <c r="B33" s="59" t="s">
        <v>6</v>
      </c>
      <c r="C33" s="59"/>
      <c r="D33" s="59"/>
      <c r="E33" s="59"/>
      <c r="F33" s="59"/>
      <c r="G33" s="60" t="s">
        <v>65</v>
      </c>
      <c r="H33" s="59"/>
      <c r="I33" s="59"/>
      <c r="J33" s="59"/>
      <c r="K33" s="59"/>
      <c r="L33" s="60" t="s">
        <v>64</v>
      </c>
      <c r="M33" s="59"/>
      <c r="N33" s="59"/>
      <c r="O33" s="59"/>
      <c r="P33" s="59"/>
      <c r="Q33" s="61" t="s">
        <v>6</v>
      </c>
      <c r="R33" s="62"/>
      <c r="S33" s="62"/>
      <c r="T33" s="62"/>
      <c r="U33" s="63"/>
      <c r="V33" s="61" t="s">
        <v>65</v>
      </c>
      <c r="W33" s="62"/>
      <c r="X33" s="62"/>
      <c r="Y33" s="62"/>
      <c r="Z33" s="63"/>
      <c r="AA33" s="63" t="s">
        <v>64</v>
      </c>
      <c r="AB33" s="64"/>
      <c r="AC33" s="64"/>
      <c r="AD33" s="64"/>
      <c r="AE33" s="64"/>
      <c r="AF33" s="57" t="s">
        <v>6</v>
      </c>
      <c r="AG33" s="57"/>
      <c r="AH33" s="57"/>
      <c r="AI33" s="57"/>
      <c r="AJ33" s="57"/>
      <c r="AK33" s="58" t="s">
        <v>65</v>
      </c>
      <c r="AL33" s="57"/>
      <c r="AM33" s="57"/>
      <c r="AN33" s="57"/>
      <c r="AO33" s="57"/>
      <c r="AP33" s="58" t="s">
        <v>64</v>
      </c>
      <c r="AQ33" s="57"/>
      <c r="AR33" s="57"/>
      <c r="AS33" s="57"/>
      <c r="AT33" s="57"/>
    </row>
    <row r="34" spans="1:46" x14ac:dyDescent="0.2">
      <c r="A34" s="10" t="s">
        <v>58</v>
      </c>
      <c r="B34" s="9" t="s">
        <v>1</v>
      </c>
      <c r="C34" s="9" t="s">
        <v>50</v>
      </c>
      <c r="D34" s="9" t="s">
        <v>51</v>
      </c>
      <c r="E34" s="32" t="s">
        <v>61</v>
      </c>
      <c r="F34" s="32" t="s">
        <v>62</v>
      </c>
      <c r="G34" s="12" t="s">
        <v>1</v>
      </c>
      <c r="H34" s="9" t="s">
        <v>50</v>
      </c>
      <c r="I34" s="9" t="s">
        <v>51</v>
      </c>
      <c r="J34" s="32" t="s">
        <v>61</v>
      </c>
      <c r="K34" s="32" t="s">
        <v>62</v>
      </c>
      <c r="L34" s="12" t="s">
        <v>1</v>
      </c>
      <c r="M34" s="9" t="s">
        <v>50</v>
      </c>
      <c r="N34" s="9" t="s">
        <v>51</v>
      </c>
      <c r="O34" s="32" t="s">
        <v>61</v>
      </c>
      <c r="P34" s="32" t="s">
        <v>62</v>
      </c>
      <c r="Q34" s="18" t="s">
        <v>1</v>
      </c>
      <c r="R34" s="18" t="s">
        <v>50</v>
      </c>
      <c r="S34" s="18" t="s">
        <v>51</v>
      </c>
      <c r="T34" s="40" t="s">
        <v>61</v>
      </c>
      <c r="U34" s="40" t="s">
        <v>62</v>
      </c>
      <c r="V34" s="30" t="s">
        <v>1</v>
      </c>
      <c r="W34" s="18" t="s">
        <v>50</v>
      </c>
      <c r="X34" s="18" t="s">
        <v>51</v>
      </c>
      <c r="Y34" s="40" t="s">
        <v>61</v>
      </c>
      <c r="Z34" s="40" t="s">
        <v>62</v>
      </c>
      <c r="AA34" s="30" t="s">
        <v>1</v>
      </c>
      <c r="AB34" s="18" t="s">
        <v>50</v>
      </c>
      <c r="AC34" s="18" t="s">
        <v>51</v>
      </c>
      <c r="AD34" s="40" t="s">
        <v>61</v>
      </c>
      <c r="AE34" s="40" t="s">
        <v>62</v>
      </c>
      <c r="AF34" s="24" t="s">
        <v>1</v>
      </c>
      <c r="AG34" s="24" t="s">
        <v>50</v>
      </c>
      <c r="AH34" s="24" t="s">
        <v>51</v>
      </c>
      <c r="AI34" s="47" t="s">
        <v>61</v>
      </c>
      <c r="AJ34" s="47" t="s">
        <v>62</v>
      </c>
      <c r="AK34" s="31" t="s">
        <v>1</v>
      </c>
      <c r="AL34" s="24" t="s">
        <v>50</v>
      </c>
      <c r="AM34" s="24" t="s">
        <v>51</v>
      </c>
      <c r="AN34" s="47" t="s">
        <v>61</v>
      </c>
      <c r="AO34" s="47" t="s">
        <v>62</v>
      </c>
      <c r="AP34" s="31" t="s">
        <v>1</v>
      </c>
      <c r="AQ34" s="24" t="s">
        <v>50</v>
      </c>
      <c r="AR34" s="24" t="s">
        <v>51</v>
      </c>
      <c r="AS34" s="47" t="s">
        <v>61</v>
      </c>
      <c r="AT34" s="47" t="s">
        <v>62</v>
      </c>
    </row>
    <row r="35" spans="1:46" x14ac:dyDescent="0.2">
      <c r="A35" s="8" t="s">
        <v>46</v>
      </c>
      <c r="B35">
        <v>87.699996999999996</v>
      </c>
      <c r="C35">
        <v>0.97028000000000003</v>
      </c>
      <c r="D35" s="13"/>
      <c r="E35" s="33"/>
      <c r="F35" s="34"/>
      <c r="G35" s="13"/>
      <c r="H35" s="13"/>
      <c r="I35" s="13"/>
      <c r="J35" s="39"/>
      <c r="K35" s="34"/>
      <c r="L35">
        <v>73.199996999999996</v>
      </c>
      <c r="M35">
        <v>0.96829699999999996</v>
      </c>
      <c r="N35" s="13"/>
      <c r="O35" s="39"/>
      <c r="P35" s="34"/>
      <c r="Q35">
        <v>99.400002000000001</v>
      </c>
      <c r="R35">
        <v>0.99399999999999999</v>
      </c>
      <c r="S35" s="19"/>
      <c r="T35" s="41"/>
      <c r="U35" s="42"/>
      <c r="V35" s="19"/>
      <c r="W35" s="19"/>
      <c r="X35" s="19"/>
      <c r="Y35" s="41"/>
      <c r="Z35" s="42"/>
      <c r="AA35" s="2">
        <v>99.400002000000001</v>
      </c>
      <c r="AB35" s="2">
        <v>0.99399999999999999</v>
      </c>
      <c r="AC35" s="19"/>
      <c r="AD35" s="41"/>
      <c r="AE35" s="42"/>
      <c r="AF35">
        <v>98.400002000000001</v>
      </c>
      <c r="AG35">
        <v>0.99559799999999998</v>
      </c>
      <c r="AH35" s="25"/>
      <c r="AI35" s="48"/>
      <c r="AJ35" s="49"/>
      <c r="AK35" s="25"/>
      <c r="AL35" s="25"/>
      <c r="AM35" s="25"/>
      <c r="AN35" s="48"/>
      <c r="AO35" s="49"/>
      <c r="AP35">
        <v>98.5</v>
      </c>
      <c r="AQ35">
        <v>0.99565099999999995</v>
      </c>
      <c r="AR35" s="25"/>
      <c r="AS35" s="48"/>
      <c r="AT35" s="49"/>
    </row>
    <row r="36" spans="1:46" x14ac:dyDescent="0.2">
      <c r="A36" s="8" t="s">
        <v>47</v>
      </c>
      <c r="B36">
        <v>87.099997999999999</v>
      </c>
      <c r="C36">
        <v>0.97018899999999997</v>
      </c>
      <c r="D36" s="13"/>
      <c r="E36" s="33"/>
      <c r="F36" s="34"/>
      <c r="G36" s="13"/>
      <c r="H36" s="13"/>
      <c r="I36" s="13"/>
      <c r="J36" s="39"/>
      <c r="K36" s="34"/>
      <c r="L36">
        <v>72.349997999999999</v>
      </c>
      <c r="M36">
        <v>0.96809500000000004</v>
      </c>
      <c r="N36" s="13"/>
      <c r="O36" s="39"/>
      <c r="P36" s="34"/>
      <c r="Q36">
        <v>99.400002000000001</v>
      </c>
      <c r="R36">
        <v>0.99399999999999999</v>
      </c>
      <c r="S36" s="19"/>
      <c r="T36" s="41"/>
      <c r="U36" s="42"/>
      <c r="V36" s="19"/>
      <c r="W36" s="19"/>
      <c r="X36" s="19"/>
      <c r="Y36" s="41"/>
      <c r="Z36" s="42"/>
      <c r="AA36" s="2">
        <v>99.400002000000001</v>
      </c>
      <c r="AB36" s="2">
        <v>0.99399999999999999</v>
      </c>
      <c r="AC36" s="19"/>
      <c r="AD36" s="41"/>
      <c r="AE36" s="42"/>
      <c r="AF36">
        <v>97.199996999999996</v>
      </c>
      <c r="AG36">
        <v>0.99550300000000003</v>
      </c>
      <c r="AH36" s="25"/>
      <c r="AI36" s="48"/>
      <c r="AJ36" s="49"/>
      <c r="AK36" s="25"/>
      <c r="AL36" s="25"/>
      <c r="AM36" s="25"/>
      <c r="AN36" s="48"/>
      <c r="AO36" s="49"/>
      <c r="AP36">
        <v>98.349997999999999</v>
      </c>
      <c r="AQ36">
        <v>0.99566900000000003</v>
      </c>
      <c r="AR36" s="25"/>
      <c r="AS36" s="48"/>
      <c r="AT36" s="49"/>
    </row>
    <row r="37" spans="1:46" x14ac:dyDescent="0.2">
      <c r="A37" s="8" t="s">
        <v>48</v>
      </c>
      <c r="B37">
        <v>84.980002999999996</v>
      </c>
      <c r="C37">
        <v>0.96993600000000002</v>
      </c>
      <c r="D37" s="13"/>
      <c r="E37" s="33"/>
      <c r="F37" s="34"/>
      <c r="G37" s="13"/>
      <c r="H37" s="13"/>
      <c r="I37" s="13"/>
      <c r="J37" s="39"/>
      <c r="K37" s="34"/>
      <c r="L37">
        <v>67.419998000000007</v>
      </c>
      <c r="M37">
        <v>0.96721100000000004</v>
      </c>
      <c r="N37" s="13"/>
      <c r="O37" s="39"/>
      <c r="P37" s="34"/>
      <c r="Q37">
        <v>99.220000999999996</v>
      </c>
      <c r="R37">
        <v>0.99399700000000002</v>
      </c>
      <c r="S37" s="19"/>
      <c r="T37" s="41"/>
      <c r="U37" s="42"/>
      <c r="V37" s="19"/>
      <c r="W37" s="19"/>
      <c r="X37" s="19"/>
      <c r="Y37" s="41"/>
      <c r="Z37" s="42"/>
      <c r="AA37" s="2">
        <v>99.379997000000003</v>
      </c>
      <c r="AB37" s="2">
        <v>0.99399999999999999</v>
      </c>
      <c r="AC37" s="19"/>
      <c r="AD37" s="41"/>
      <c r="AE37" s="42"/>
      <c r="AF37">
        <v>94.019997000000004</v>
      </c>
      <c r="AG37">
        <v>0.99440300000000004</v>
      </c>
      <c r="AH37" s="25"/>
      <c r="AI37" s="48"/>
      <c r="AJ37" s="49"/>
      <c r="AK37" s="25"/>
      <c r="AL37" s="25"/>
      <c r="AM37" s="25"/>
      <c r="AN37" s="48"/>
      <c r="AO37" s="49"/>
      <c r="AP37">
        <v>96.300003000000004</v>
      </c>
      <c r="AQ37">
        <v>0.99465700000000001</v>
      </c>
      <c r="AR37" s="25"/>
      <c r="AS37" s="48"/>
      <c r="AT37" s="49"/>
    </row>
    <row r="38" spans="1:46" x14ac:dyDescent="0.2">
      <c r="A38" s="8" t="s">
        <v>49</v>
      </c>
      <c r="B38">
        <v>82.690002000000007</v>
      </c>
      <c r="C38">
        <v>0.96962700000000002</v>
      </c>
      <c r="D38" s="13"/>
      <c r="E38" s="33"/>
      <c r="F38" s="34"/>
      <c r="G38" s="13"/>
      <c r="H38" s="13"/>
      <c r="I38" s="13"/>
      <c r="J38" s="39"/>
      <c r="K38" s="34"/>
      <c r="L38">
        <v>64.199996999999996</v>
      </c>
      <c r="M38">
        <v>0.96619500000000003</v>
      </c>
      <c r="N38" s="13"/>
      <c r="O38" s="39"/>
      <c r="P38" s="34"/>
      <c r="Q38">
        <v>99.190002000000007</v>
      </c>
      <c r="R38">
        <v>0.99398500000000001</v>
      </c>
      <c r="S38" s="19"/>
      <c r="T38" s="41"/>
      <c r="U38" s="42"/>
      <c r="V38" s="19"/>
      <c r="W38" s="19"/>
      <c r="X38" s="19"/>
      <c r="Y38" s="41"/>
      <c r="Z38" s="42"/>
      <c r="AA38" s="2">
        <v>99.330001999999993</v>
      </c>
      <c r="AB38" s="2">
        <v>0.99399800000000005</v>
      </c>
      <c r="AC38" s="19"/>
      <c r="AD38" s="41"/>
      <c r="AE38" s="42"/>
      <c r="AF38">
        <v>89.660004000000001</v>
      </c>
      <c r="AG38">
        <v>0.993587</v>
      </c>
      <c r="AH38" s="25"/>
      <c r="AI38" s="48"/>
      <c r="AJ38" s="49"/>
      <c r="AK38" s="25"/>
      <c r="AL38" s="25"/>
      <c r="AM38" s="25"/>
      <c r="AN38" s="48"/>
      <c r="AO38" s="49"/>
      <c r="AP38">
        <v>94.550003000000004</v>
      </c>
      <c r="AQ38">
        <v>0.99409199999999998</v>
      </c>
      <c r="AR38" s="25"/>
      <c r="AS38" s="48"/>
      <c r="AT38" s="49"/>
    </row>
    <row r="39" spans="1:46" x14ac:dyDescent="0.2">
      <c r="A39" s="8" t="s">
        <v>55</v>
      </c>
      <c r="B39" s="14"/>
      <c r="C39" s="15"/>
      <c r="D39" s="15"/>
      <c r="E39" s="35"/>
      <c r="F39" s="36"/>
      <c r="G39" s="15"/>
      <c r="H39" s="15"/>
      <c r="I39" s="15"/>
      <c r="J39" s="35"/>
      <c r="K39" s="36"/>
      <c r="L39" s="15"/>
      <c r="M39" s="15"/>
      <c r="N39" s="15"/>
      <c r="O39" s="35"/>
      <c r="P39" s="36"/>
      <c r="Q39" s="20"/>
      <c r="R39" s="21"/>
      <c r="S39" s="21"/>
      <c r="T39" s="43"/>
      <c r="U39" s="44"/>
      <c r="V39" s="21"/>
      <c r="W39" s="21"/>
      <c r="X39" s="21"/>
      <c r="Y39" s="43"/>
      <c r="Z39" s="44"/>
      <c r="AA39" s="21"/>
      <c r="AB39" s="21"/>
      <c r="AC39" s="21"/>
      <c r="AD39" s="43"/>
      <c r="AE39" s="44"/>
      <c r="AF39" s="26"/>
      <c r="AG39" s="27"/>
      <c r="AH39" s="27"/>
      <c r="AI39" s="50"/>
      <c r="AJ39" s="51"/>
      <c r="AK39" s="27"/>
      <c r="AL39" s="27"/>
      <c r="AM39" s="27"/>
      <c r="AN39" s="50"/>
      <c r="AO39" s="51"/>
      <c r="AP39" s="27"/>
      <c r="AQ39" s="27"/>
      <c r="AR39" s="27"/>
      <c r="AS39" s="50"/>
      <c r="AT39" s="51"/>
    </row>
    <row r="40" spans="1:46" x14ac:dyDescent="0.2">
      <c r="A40" s="8" t="s">
        <v>56</v>
      </c>
      <c r="B40" s="16"/>
      <c r="C40" s="17"/>
      <c r="D40" s="17"/>
      <c r="E40" s="37"/>
      <c r="F40" s="38"/>
      <c r="G40" s="17"/>
      <c r="H40" s="17"/>
      <c r="I40" s="17"/>
      <c r="J40" s="37"/>
      <c r="K40" s="38"/>
      <c r="L40" s="17"/>
      <c r="M40" s="17"/>
      <c r="N40" s="17"/>
      <c r="O40" s="37"/>
      <c r="P40" s="38"/>
      <c r="Q40" s="22"/>
      <c r="R40" s="23"/>
      <c r="S40" s="23"/>
      <c r="T40" s="45"/>
      <c r="U40" s="46"/>
      <c r="V40" s="23"/>
      <c r="W40" s="23"/>
      <c r="X40" s="23"/>
      <c r="Y40" s="45"/>
      <c r="Z40" s="46"/>
      <c r="AA40" s="23"/>
      <c r="AB40" s="23"/>
      <c r="AC40" s="23"/>
      <c r="AD40" s="45"/>
      <c r="AE40" s="46"/>
      <c r="AF40" s="28"/>
      <c r="AG40" s="29"/>
      <c r="AH40" s="29"/>
      <c r="AI40" s="52"/>
      <c r="AJ40" s="53"/>
      <c r="AK40" s="29"/>
      <c r="AL40" s="29"/>
      <c r="AM40" s="29"/>
      <c r="AN40" s="52"/>
      <c r="AO40" s="53"/>
      <c r="AP40" s="29"/>
      <c r="AQ40" s="29"/>
      <c r="AR40" s="29"/>
      <c r="AS40" s="52"/>
      <c r="AT40" s="53"/>
    </row>
    <row r="42" spans="1:46" x14ac:dyDescent="0.2">
      <c r="A42" s="8"/>
      <c r="B42" s="59" t="s">
        <v>45</v>
      </c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64" t="s">
        <v>7</v>
      </c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57" t="s">
        <v>44</v>
      </c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</row>
    <row r="43" spans="1:46" x14ac:dyDescent="0.2">
      <c r="A43" s="8"/>
      <c r="B43" s="59" t="s">
        <v>6</v>
      </c>
      <c r="C43" s="59"/>
      <c r="D43" s="59"/>
      <c r="E43" s="59"/>
      <c r="F43" s="59"/>
      <c r="G43" s="60" t="s">
        <v>65</v>
      </c>
      <c r="H43" s="59"/>
      <c r="I43" s="59"/>
      <c r="J43" s="59"/>
      <c r="K43" s="59"/>
      <c r="L43" s="60" t="s">
        <v>64</v>
      </c>
      <c r="M43" s="59"/>
      <c r="N43" s="59"/>
      <c r="O43" s="59"/>
      <c r="P43" s="59"/>
      <c r="Q43" s="61" t="s">
        <v>6</v>
      </c>
      <c r="R43" s="62"/>
      <c r="S43" s="62"/>
      <c r="T43" s="62"/>
      <c r="U43" s="63"/>
      <c r="V43" s="61" t="s">
        <v>65</v>
      </c>
      <c r="W43" s="62"/>
      <c r="X43" s="62"/>
      <c r="Y43" s="62"/>
      <c r="Z43" s="63"/>
      <c r="AA43" s="63" t="s">
        <v>64</v>
      </c>
      <c r="AB43" s="64"/>
      <c r="AC43" s="64"/>
      <c r="AD43" s="64"/>
      <c r="AE43" s="64"/>
      <c r="AF43" s="57" t="s">
        <v>6</v>
      </c>
      <c r="AG43" s="57"/>
      <c r="AH43" s="57"/>
      <c r="AI43" s="57"/>
      <c r="AJ43" s="57"/>
      <c r="AK43" s="58" t="s">
        <v>65</v>
      </c>
      <c r="AL43" s="57"/>
      <c r="AM43" s="57"/>
      <c r="AN43" s="57"/>
      <c r="AO43" s="57"/>
      <c r="AP43" s="58" t="s">
        <v>64</v>
      </c>
      <c r="AQ43" s="57"/>
      <c r="AR43" s="57"/>
      <c r="AS43" s="57"/>
      <c r="AT43" s="57"/>
    </row>
    <row r="44" spans="1:46" x14ac:dyDescent="0.2">
      <c r="A44" s="10" t="s">
        <v>57</v>
      </c>
      <c r="B44" s="9" t="s">
        <v>1</v>
      </c>
      <c r="C44" s="9" t="s">
        <v>50</v>
      </c>
      <c r="D44" s="9" t="s">
        <v>51</v>
      </c>
      <c r="E44" s="32" t="s">
        <v>61</v>
      </c>
      <c r="F44" s="32" t="s">
        <v>62</v>
      </c>
      <c r="G44" s="12" t="s">
        <v>1</v>
      </c>
      <c r="H44" s="9" t="s">
        <v>50</v>
      </c>
      <c r="I44" s="9" t="s">
        <v>51</v>
      </c>
      <c r="J44" s="32" t="s">
        <v>61</v>
      </c>
      <c r="K44" s="32" t="s">
        <v>62</v>
      </c>
      <c r="L44" s="12" t="s">
        <v>1</v>
      </c>
      <c r="M44" s="9" t="s">
        <v>50</v>
      </c>
      <c r="N44" s="9" t="s">
        <v>51</v>
      </c>
      <c r="O44" s="32" t="s">
        <v>61</v>
      </c>
      <c r="P44" s="32" t="s">
        <v>62</v>
      </c>
      <c r="Q44" s="18" t="s">
        <v>1</v>
      </c>
      <c r="R44" s="18" t="s">
        <v>50</v>
      </c>
      <c r="S44" s="18" t="s">
        <v>51</v>
      </c>
      <c r="T44" s="40" t="s">
        <v>61</v>
      </c>
      <c r="U44" s="40" t="s">
        <v>62</v>
      </c>
      <c r="V44" s="30" t="s">
        <v>1</v>
      </c>
      <c r="W44" s="18" t="s">
        <v>50</v>
      </c>
      <c r="X44" s="18" t="s">
        <v>51</v>
      </c>
      <c r="Y44" s="40" t="s">
        <v>61</v>
      </c>
      <c r="Z44" s="40" t="s">
        <v>62</v>
      </c>
      <c r="AA44" s="30" t="s">
        <v>1</v>
      </c>
      <c r="AB44" s="18" t="s">
        <v>50</v>
      </c>
      <c r="AC44" s="18" t="s">
        <v>51</v>
      </c>
      <c r="AD44" s="40" t="s">
        <v>61</v>
      </c>
      <c r="AE44" s="40" t="s">
        <v>62</v>
      </c>
      <c r="AF44" s="24" t="s">
        <v>1</v>
      </c>
      <c r="AG44" s="24" t="s">
        <v>50</v>
      </c>
      <c r="AH44" s="24" t="s">
        <v>51</v>
      </c>
      <c r="AI44" s="47" t="s">
        <v>61</v>
      </c>
      <c r="AJ44" s="47" t="s">
        <v>62</v>
      </c>
      <c r="AK44" s="31" t="s">
        <v>1</v>
      </c>
      <c r="AL44" s="24" t="s">
        <v>50</v>
      </c>
      <c r="AM44" s="24" t="s">
        <v>51</v>
      </c>
      <c r="AN44" s="47" t="s">
        <v>61</v>
      </c>
      <c r="AO44" s="47" t="s">
        <v>62</v>
      </c>
      <c r="AP44" s="31" t="s">
        <v>1</v>
      </c>
      <c r="AQ44" s="24" t="s">
        <v>50</v>
      </c>
      <c r="AR44" s="24" t="s">
        <v>51</v>
      </c>
      <c r="AS44" s="47" t="s">
        <v>61</v>
      </c>
      <c r="AT44" s="47" t="s">
        <v>62</v>
      </c>
    </row>
    <row r="45" spans="1:46" x14ac:dyDescent="0.2">
      <c r="A45" s="8" t="s">
        <v>46</v>
      </c>
      <c r="B45">
        <v>95.599997999999999</v>
      </c>
      <c r="C45">
        <v>0.97089899999999996</v>
      </c>
      <c r="D45" s="13"/>
      <c r="E45" s="33"/>
      <c r="F45" s="34"/>
      <c r="G45" s="13">
        <f>Result_5D_Updated!I140</f>
        <v>96.800003000000004</v>
      </c>
      <c r="H45" s="13"/>
      <c r="I45" s="13"/>
      <c r="J45" s="39"/>
      <c r="K45" s="34"/>
      <c r="L45">
        <v>94.599997999999999</v>
      </c>
      <c r="M45">
        <v>0.97087299999999999</v>
      </c>
      <c r="N45" s="13"/>
      <c r="O45" s="39"/>
      <c r="P45" s="34"/>
      <c r="Q45">
        <v>99.400002000000001</v>
      </c>
      <c r="R45">
        <v>0.99399999999999999</v>
      </c>
      <c r="S45" s="19"/>
      <c r="T45" s="41"/>
      <c r="U45" s="42"/>
      <c r="V45" s="19">
        <f>Result_5D_Updated!AA140</f>
        <v>99.5</v>
      </c>
      <c r="W45" s="19"/>
      <c r="X45" s="19"/>
      <c r="Y45" s="41"/>
      <c r="Z45" s="42"/>
      <c r="AA45">
        <v>99.400002000000001</v>
      </c>
      <c r="AB45">
        <v>0.99399999999999999</v>
      </c>
      <c r="AC45" s="19"/>
      <c r="AD45" s="41"/>
      <c r="AE45" s="42"/>
      <c r="AF45">
        <v>99.5</v>
      </c>
      <c r="AG45">
        <v>0.99599199999999999</v>
      </c>
      <c r="AH45" s="25"/>
      <c r="AI45" s="48"/>
      <c r="AJ45" s="49"/>
      <c r="AK45" s="25">
        <f>Result_5D_Updated!AR140</f>
        <v>99.5</v>
      </c>
      <c r="AL45" s="25"/>
      <c r="AM45" s="25"/>
      <c r="AN45" s="48"/>
      <c r="AO45" s="49"/>
      <c r="AP45">
        <v>99.599997999999999</v>
      </c>
      <c r="AQ45">
        <v>0.996</v>
      </c>
      <c r="AR45" s="25"/>
      <c r="AS45" s="48"/>
      <c r="AT45" s="49"/>
    </row>
    <row r="46" spans="1:46" x14ac:dyDescent="0.2">
      <c r="A46" s="8" t="s">
        <v>47</v>
      </c>
      <c r="B46">
        <v>95.449996999999996</v>
      </c>
      <c r="C46">
        <v>0.970858</v>
      </c>
      <c r="D46" s="13"/>
      <c r="E46" s="33"/>
      <c r="F46" s="34"/>
      <c r="G46" s="13">
        <f>Result_5D_Updated!I148</f>
        <v>96.199996999999996</v>
      </c>
      <c r="H46" s="13"/>
      <c r="I46" s="13"/>
      <c r="J46" s="39"/>
      <c r="K46" s="34"/>
      <c r="L46">
        <v>92.550003000000004</v>
      </c>
      <c r="M46">
        <v>0.97072400000000003</v>
      </c>
      <c r="N46" s="13"/>
      <c r="O46" s="39"/>
      <c r="P46" s="34"/>
      <c r="Q46">
        <v>99.400002000000001</v>
      </c>
      <c r="R46">
        <v>0.99399999999999999</v>
      </c>
      <c r="S46" s="19"/>
      <c r="T46" s="41"/>
      <c r="U46" s="42"/>
      <c r="V46" s="19">
        <f>Result_5D_Updated!AA148</f>
        <v>99.449996999999996</v>
      </c>
      <c r="W46" s="19"/>
      <c r="X46" s="19"/>
      <c r="Y46" s="41"/>
      <c r="Z46" s="42"/>
      <c r="AA46">
        <v>99.400002000000001</v>
      </c>
      <c r="AB46">
        <v>0.99399999999999999</v>
      </c>
      <c r="AC46" s="19"/>
      <c r="AD46" s="41"/>
      <c r="AE46" s="42"/>
      <c r="AF46">
        <v>99.550003000000004</v>
      </c>
      <c r="AG46">
        <v>0.99599300000000002</v>
      </c>
      <c r="AH46" s="25"/>
      <c r="AI46" s="48"/>
      <c r="AJ46" s="49"/>
      <c r="AK46" s="25">
        <f>Result_5D_Updated!AR148</f>
        <v>99.449996999999996</v>
      </c>
      <c r="AL46" s="25"/>
      <c r="AM46" s="25"/>
      <c r="AN46" s="48"/>
      <c r="AO46" s="49"/>
      <c r="AP46">
        <v>99.550003000000004</v>
      </c>
      <c r="AQ46">
        <v>0.99599300000000002</v>
      </c>
      <c r="AR46" s="25"/>
      <c r="AS46" s="48"/>
      <c r="AT46" s="49"/>
    </row>
    <row r="47" spans="1:46" x14ac:dyDescent="0.2">
      <c r="A47" s="8" t="s">
        <v>48</v>
      </c>
      <c r="B47">
        <v>95.980002999999996</v>
      </c>
      <c r="C47">
        <v>0.97087100000000004</v>
      </c>
      <c r="D47" s="13"/>
      <c r="E47" s="33"/>
      <c r="F47" s="34"/>
      <c r="G47" s="13">
        <f>Result_5D_Updated!I156</f>
        <v>95.639961</v>
      </c>
      <c r="H47" s="13"/>
      <c r="I47" s="13"/>
      <c r="J47" s="39"/>
      <c r="K47" s="34"/>
      <c r="L47">
        <v>91.580001999999993</v>
      </c>
      <c r="M47">
        <v>0.97061600000000003</v>
      </c>
      <c r="N47" s="13"/>
      <c r="O47" s="39"/>
      <c r="P47" s="34"/>
      <c r="Q47">
        <v>99.360000999999997</v>
      </c>
      <c r="R47">
        <v>0.99399899999999997</v>
      </c>
      <c r="S47" s="19"/>
      <c r="T47" s="41"/>
      <c r="U47" s="42"/>
      <c r="V47" s="19">
        <f>Result_5D_Updated!AA156</f>
        <v>99.419998000000007</v>
      </c>
      <c r="W47" s="19"/>
      <c r="X47" s="19"/>
      <c r="Y47" s="41"/>
      <c r="Z47" s="42"/>
      <c r="AA47">
        <v>99.400002000000001</v>
      </c>
      <c r="AB47">
        <v>0.99399999999999999</v>
      </c>
      <c r="AC47" s="19"/>
      <c r="AD47" s="41"/>
      <c r="AE47" s="42"/>
      <c r="AF47">
        <v>99.400002000000001</v>
      </c>
      <c r="AG47">
        <v>0.99511099999999997</v>
      </c>
      <c r="AH47" s="25"/>
      <c r="AI47" s="48"/>
      <c r="AJ47" s="49"/>
      <c r="AK47" s="25">
        <f>Result_5D_Updated!AR156</f>
        <v>99.419998000000007</v>
      </c>
      <c r="AL47" s="25"/>
      <c r="AM47" s="25"/>
      <c r="AN47" s="48"/>
      <c r="AO47" s="49"/>
      <c r="AP47">
        <v>98.959998999999996</v>
      </c>
      <c r="AQ47">
        <v>0.99509899999999996</v>
      </c>
      <c r="AR47" s="25"/>
      <c r="AS47" s="48"/>
      <c r="AT47" s="49"/>
    </row>
    <row r="48" spans="1:46" x14ac:dyDescent="0.2">
      <c r="A48" s="8" t="s">
        <v>49</v>
      </c>
      <c r="B48">
        <v>95.620002999999997</v>
      </c>
      <c r="C48">
        <v>0.97085699999999997</v>
      </c>
      <c r="D48" s="13"/>
      <c r="E48" s="33"/>
      <c r="F48" s="34"/>
      <c r="G48" s="13">
        <f>Result_5D_Updated!I164</f>
        <v>95.990020999999999</v>
      </c>
      <c r="H48" s="13"/>
      <c r="I48" s="13"/>
      <c r="J48" s="39"/>
      <c r="K48" s="34"/>
      <c r="L48">
        <v>89.790001000000004</v>
      </c>
      <c r="M48">
        <v>0.97044600000000003</v>
      </c>
      <c r="N48" s="13"/>
      <c r="O48" s="39"/>
      <c r="P48" s="34"/>
      <c r="Q48">
        <v>99.360000999999997</v>
      </c>
      <c r="R48">
        <v>0.99399599999999999</v>
      </c>
      <c r="S48" s="19"/>
      <c r="T48" s="41"/>
      <c r="U48" s="42"/>
      <c r="V48" s="19">
        <f>Result_5D_Updated!AA164</f>
        <v>99.410004000000001</v>
      </c>
      <c r="W48" s="19"/>
      <c r="X48" s="19"/>
      <c r="Y48" s="41"/>
      <c r="Z48" s="42"/>
      <c r="AA48">
        <v>99.389999000000003</v>
      </c>
      <c r="AB48">
        <v>0.99399899999999997</v>
      </c>
      <c r="AC48" s="19"/>
      <c r="AD48" s="41"/>
      <c r="AE48" s="42"/>
      <c r="AF48">
        <v>99.32</v>
      </c>
      <c r="AG48">
        <v>0.99472300000000002</v>
      </c>
      <c r="AH48" s="25"/>
      <c r="AI48" s="48"/>
      <c r="AJ48" s="49"/>
      <c r="AK48" s="25">
        <f>Result_5D_Updated!AR164</f>
        <v>99.339995999999999</v>
      </c>
      <c r="AL48" s="25"/>
      <c r="AM48" s="25"/>
      <c r="AN48" s="48"/>
      <c r="AO48" s="49"/>
      <c r="AP48">
        <v>98.589995999999999</v>
      </c>
      <c r="AQ48">
        <v>0.99467399999999995</v>
      </c>
      <c r="AR48" s="25"/>
      <c r="AS48" s="48"/>
      <c r="AT48" s="49"/>
    </row>
    <row r="49" spans="1:46" x14ac:dyDescent="0.2">
      <c r="A49" s="8" t="s">
        <v>55</v>
      </c>
      <c r="B49" s="14"/>
      <c r="C49" s="15"/>
      <c r="D49" s="15"/>
      <c r="E49" s="35"/>
      <c r="F49" s="36"/>
      <c r="G49" s="15"/>
      <c r="H49" s="15"/>
      <c r="I49" s="15"/>
      <c r="J49" s="35"/>
      <c r="K49" s="36"/>
      <c r="L49" s="15"/>
      <c r="M49" s="15"/>
      <c r="N49" s="15"/>
      <c r="O49" s="35"/>
      <c r="P49" s="36"/>
      <c r="Q49" s="20"/>
      <c r="R49" s="21"/>
      <c r="S49" s="21"/>
      <c r="T49" s="43"/>
      <c r="U49" s="44"/>
      <c r="V49" s="21"/>
      <c r="W49" s="21"/>
      <c r="X49" s="21"/>
      <c r="Y49" s="43"/>
      <c r="Z49" s="44"/>
      <c r="AA49" s="21"/>
      <c r="AB49" s="21"/>
      <c r="AC49" s="21"/>
      <c r="AD49" s="43"/>
      <c r="AE49" s="44"/>
      <c r="AF49" s="26"/>
      <c r="AG49" s="27"/>
      <c r="AH49" s="27"/>
      <c r="AI49" s="50"/>
      <c r="AJ49" s="51"/>
      <c r="AK49" s="27"/>
      <c r="AL49" s="27"/>
      <c r="AM49" s="27"/>
      <c r="AN49" s="50"/>
      <c r="AO49" s="51"/>
      <c r="AP49" s="27"/>
      <c r="AQ49" s="27"/>
      <c r="AR49" s="27"/>
      <c r="AS49" s="50"/>
      <c r="AT49" s="51"/>
    </row>
    <row r="50" spans="1:46" x14ac:dyDescent="0.2">
      <c r="A50" s="8" t="s">
        <v>56</v>
      </c>
      <c r="B50" s="16"/>
      <c r="C50" s="17"/>
      <c r="D50" s="17"/>
      <c r="E50" s="37"/>
      <c r="F50" s="38"/>
      <c r="G50" s="17"/>
      <c r="H50" s="17"/>
      <c r="I50" s="17"/>
      <c r="J50" s="37"/>
      <c r="K50" s="38"/>
      <c r="L50" s="17"/>
      <c r="M50" s="17"/>
      <c r="N50" s="17"/>
      <c r="O50" s="37"/>
      <c r="P50" s="38"/>
      <c r="Q50" s="22"/>
      <c r="R50" s="23"/>
      <c r="S50" s="23"/>
      <c r="T50" s="45"/>
      <c r="U50" s="46"/>
      <c r="V50" s="23"/>
      <c r="W50" s="23"/>
      <c r="X50" s="23"/>
      <c r="Y50" s="45"/>
      <c r="Z50" s="46"/>
      <c r="AA50" s="23"/>
      <c r="AB50" s="23"/>
      <c r="AC50" s="23"/>
      <c r="AD50" s="45"/>
      <c r="AE50" s="46"/>
      <c r="AF50" s="28"/>
      <c r="AG50" s="29"/>
      <c r="AH50" s="29"/>
      <c r="AI50" s="52"/>
      <c r="AJ50" s="53"/>
      <c r="AK50" s="29"/>
      <c r="AL50" s="29"/>
      <c r="AM50" s="29"/>
      <c r="AN50" s="52"/>
      <c r="AO50" s="53"/>
      <c r="AP50" s="29"/>
      <c r="AQ50" s="29"/>
      <c r="AR50" s="29"/>
      <c r="AS50" s="52"/>
      <c r="AT50" s="53"/>
    </row>
    <row r="51" spans="1:46" s="5" customFormat="1" x14ac:dyDescent="0.2"/>
    <row r="52" spans="1:46" s="5" customFormat="1" x14ac:dyDescent="0.2">
      <c r="A52" s="8" t="s">
        <v>66</v>
      </c>
      <c r="B52" s="5" t="s">
        <v>67</v>
      </c>
      <c r="C52" s="5" t="s">
        <v>15</v>
      </c>
      <c r="D52" s="5" t="s">
        <v>68</v>
      </c>
    </row>
    <row r="53" spans="1:46" x14ac:dyDescent="0.2">
      <c r="A53" s="11" t="s">
        <v>37</v>
      </c>
      <c r="B53" s="11" t="s">
        <v>59</v>
      </c>
      <c r="C53" s="11" t="s">
        <v>60</v>
      </c>
      <c r="D53" s="11" t="s">
        <v>49</v>
      </c>
      <c r="E53" s="11"/>
    </row>
    <row r="54" spans="1:46" x14ac:dyDescent="0.2">
      <c r="A54" s="11" t="s">
        <v>37</v>
      </c>
      <c r="B54" s="11" t="s">
        <v>59</v>
      </c>
      <c r="C54" s="11" t="s">
        <v>60</v>
      </c>
      <c r="D54" s="11" t="s">
        <v>55</v>
      </c>
      <c r="E54" s="11"/>
    </row>
    <row r="55" spans="1:46" x14ac:dyDescent="0.2">
      <c r="A55" s="11" t="s">
        <v>37</v>
      </c>
      <c r="B55" s="11" t="s">
        <v>59</v>
      </c>
      <c r="C55" s="11" t="s">
        <v>63</v>
      </c>
      <c r="D55" s="11" t="s">
        <v>49</v>
      </c>
      <c r="E55" s="11"/>
    </row>
    <row r="56" spans="1:46" x14ac:dyDescent="0.2">
      <c r="A56" s="11" t="s">
        <v>60</v>
      </c>
      <c r="B56" s="11" t="s">
        <v>59</v>
      </c>
      <c r="C56" s="11" t="s">
        <v>69</v>
      </c>
      <c r="D56" s="11" t="s">
        <v>49</v>
      </c>
    </row>
    <row r="57" spans="1:46" x14ac:dyDescent="0.2">
      <c r="A57" s="11" t="s">
        <v>60</v>
      </c>
      <c r="B57" s="11" t="s">
        <v>70</v>
      </c>
      <c r="C57" s="11" t="s">
        <v>69</v>
      </c>
      <c r="D57" s="11" t="s">
        <v>49</v>
      </c>
    </row>
    <row r="61" spans="1:46" x14ac:dyDescent="0.2">
      <c r="A61" s="8" t="s">
        <v>66</v>
      </c>
      <c r="B61" s="5" t="s">
        <v>67</v>
      </c>
      <c r="C61" s="5" t="s">
        <v>15</v>
      </c>
      <c r="D61" s="5" t="s">
        <v>68</v>
      </c>
      <c r="E61" s="5"/>
    </row>
    <row r="62" spans="1:46" x14ac:dyDescent="0.2">
      <c r="A62" s="11" t="s">
        <v>37</v>
      </c>
      <c r="B62" s="11" t="s">
        <v>59</v>
      </c>
      <c r="C62" s="11" t="s">
        <v>60</v>
      </c>
      <c r="D62" s="11" t="s">
        <v>49</v>
      </c>
      <c r="E62" s="11"/>
    </row>
    <row r="63" spans="1:46" x14ac:dyDescent="0.2">
      <c r="A63" s="11" t="s">
        <v>37</v>
      </c>
      <c r="B63" s="11" t="s">
        <v>59</v>
      </c>
      <c r="C63" s="11" t="s">
        <v>60</v>
      </c>
      <c r="D63" s="11" t="s">
        <v>55</v>
      </c>
      <c r="E63" s="11"/>
    </row>
    <row r="64" spans="1:46" x14ac:dyDescent="0.2">
      <c r="A64" s="11" t="s">
        <v>37</v>
      </c>
      <c r="B64" s="11" t="s">
        <v>59</v>
      </c>
      <c r="C64" s="11" t="s">
        <v>63</v>
      </c>
      <c r="D64" s="11" t="s">
        <v>49</v>
      </c>
      <c r="E64" s="11"/>
    </row>
    <row r="65" spans="1:4" x14ac:dyDescent="0.2">
      <c r="A65" s="11" t="s">
        <v>91</v>
      </c>
      <c r="B65" s="11" t="s">
        <v>59</v>
      </c>
      <c r="C65" s="11" t="s">
        <v>69</v>
      </c>
      <c r="D65" s="11" t="s">
        <v>49</v>
      </c>
    </row>
    <row r="66" spans="1:4" x14ac:dyDescent="0.2">
      <c r="A66" s="11" t="s">
        <v>91</v>
      </c>
      <c r="B66" s="11" t="s">
        <v>70</v>
      </c>
      <c r="C66" s="11" t="s">
        <v>69</v>
      </c>
      <c r="D66" s="11" t="s">
        <v>49</v>
      </c>
    </row>
  </sheetData>
  <mergeCells count="60">
    <mergeCell ref="B2:P2"/>
    <mergeCell ref="Q2:AE2"/>
    <mergeCell ref="AF2:AT2"/>
    <mergeCell ref="B3:F3"/>
    <mergeCell ref="G3:K3"/>
    <mergeCell ref="L3:P3"/>
    <mergeCell ref="Q3:U3"/>
    <mergeCell ref="V3:Z3"/>
    <mergeCell ref="AA3:AE3"/>
    <mergeCell ref="AF3:AJ3"/>
    <mergeCell ref="AK3:AO3"/>
    <mergeCell ref="AP3:AT3"/>
    <mergeCell ref="B12:P12"/>
    <mergeCell ref="Q12:AE12"/>
    <mergeCell ref="AF12:AT12"/>
    <mergeCell ref="AA13:AE13"/>
    <mergeCell ref="AF13:AJ13"/>
    <mergeCell ref="AK13:AO13"/>
    <mergeCell ref="AP13:AT13"/>
    <mergeCell ref="B22:P22"/>
    <mergeCell ref="Q22:AE22"/>
    <mergeCell ref="AF22:AT22"/>
    <mergeCell ref="B13:F13"/>
    <mergeCell ref="G13:K13"/>
    <mergeCell ref="L13:P13"/>
    <mergeCell ref="Q13:U13"/>
    <mergeCell ref="V13:Z13"/>
    <mergeCell ref="AF23:AJ23"/>
    <mergeCell ref="AK23:AO23"/>
    <mergeCell ref="AP23:AT23"/>
    <mergeCell ref="B32:P32"/>
    <mergeCell ref="Q32:AE32"/>
    <mergeCell ref="AF32:AT32"/>
    <mergeCell ref="B23:F23"/>
    <mergeCell ref="G23:K23"/>
    <mergeCell ref="L23:P23"/>
    <mergeCell ref="Q23:U23"/>
    <mergeCell ref="V23:Z23"/>
    <mergeCell ref="AA23:AE23"/>
    <mergeCell ref="AF33:AJ33"/>
    <mergeCell ref="AK33:AO33"/>
    <mergeCell ref="AP33:AT33"/>
    <mergeCell ref="B42:P42"/>
    <mergeCell ref="Q42:AE42"/>
    <mergeCell ref="AF42:AT42"/>
    <mergeCell ref="B33:F33"/>
    <mergeCell ref="G33:K33"/>
    <mergeCell ref="L33:P33"/>
    <mergeCell ref="Q33:U33"/>
    <mergeCell ref="V33:Z33"/>
    <mergeCell ref="AA33:AE33"/>
    <mergeCell ref="AF43:AJ43"/>
    <mergeCell ref="AK43:AO43"/>
    <mergeCell ref="AP43:AT43"/>
    <mergeCell ref="B43:F43"/>
    <mergeCell ref="G43:K43"/>
    <mergeCell ref="L43:P43"/>
    <mergeCell ref="Q43:U43"/>
    <mergeCell ref="V43:Z43"/>
    <mergeCell ref="AA43:AE43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"/>
  <sheetViews>
    <sheetView workbookViewId="0">
      <selection activeCell="G63" sqref="G63"/>
    </sheetView>
  </sheetViews>
  <sheetFormatPr baseColWidth="10" defaultRowHeight="16" x14ac:dyDescent="0.2"/>
  <cols>
    <col min="1" max="1" width="11.33203125" customWidth="1"/>
  </cols>
  <sheetData>
    <row r="1" spans="1:46" x14ac:dyDescent="0.2">
      <c r="A1" s="11" t="s">
        <v>37</v>
      </c>
      <c r="B1" s="11" t="s">
        <v>59</v>
      </c>
      <c r="C1" s="11" t="s">
        <v>60</v>
      </c>
      <c r="D1" s="11" t="s">
        <v>49</v>
      </c>
      <c r="E1" s="11"/>
    </row>
    <row r="2" spans="1:46" x14ac:dyDescent="0.2">
      <c r="A2" s="8"/>
      <c r="B2" s="59" t="s">
        <v>45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4" t="s">
        <v>7</v>
      </c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57" t="s">
        <v>44</v>
      </c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</row>
    <row r="3" spans="1:46" x14ac:dyDescent="0.2">
      <c r="A3" s="8"/>
      <c r="B3" s="59" t="s">
        <v>6</v>
      </c>
      <c r="C3" s="59"/>
      <c r="D3" s="59"/>
      <c r="E3" s="59"/>
      <c r="F3" s="59"/>
      <c r="G3" s="60" t="s">
        <v>65</v>
      </c>
      <c r="H3" s="59"/>
      <c r="I3" s="59"/>
      <c r="J3" s="59"/>
      <c r="K3" s="59"/>
      <c r="L3" s="60" t="s">
        <v>64</v>
      </c>
      <c r="M3" s="59"/>
      <c r="N3" s="59"/>
      <c r="O3" s="59"/>
      <c r="P3" s="59"/>
      <c r="Q3" s="61" t="s">
        <v>6</v>
      </c>
      <c r="R3" s="62"/>
      <c r="S3" s="62"/>
      <c r="T3" s="62"/>
      <c r="U3" s="63"/>
      <c r="V3" s="61" t="s">
        <v>65</v>
      </c>
      <c r="W3" s="62"/>
      <c r="X3" s="62"/>
      <c r="Y3" s="62"/>
      <c r="Z3" s="63"/>
      <c r="AA3" s="63" t="s">
        <v>64</v>
      </c>
      <c r="AB3" s="64"/>
      <c r="AC3" s="64"/>
      <c r="AD3" s="64"/>
      <c r="AE3" s="64"/>
      <c r="AF3" s="57" t="s">
        <v>6</v>
      </c>
      <c r="AG3" s="57"/>
      <c r="AH3" s="57"/>
      <c r="AI3" s="57"/>
      <c r="AJ3" s="57"/>
      <c r="AK3" s="58" t="s">
        <v>65</v>
      </c>
      <c r="AL3" s="57"/>
      <c r="AM3" s="57"/>
      <c r="AN3" s="57"/>
      <c r="AO3" s="57"/>
      <c r="AP3" s="58" t="s">
        <v>64</v>
      </c>
      <c r="AQ3" s="57"/>
      <c r="AR3" s="57"/>
      <c r="AS3" s="57"/>
      <c r="AT3" s="57"/>
    </row>
    <row r="4" spans="1:46" x14ac:dyDescent="0.2">
      <c r="A4" s="10" t="s">
        <v>52</v>
      </c>
      <c r="B4" s="9" t="s">
        <v>1</v>
      </c>
      <c r="C4" s="9" t="s">
        <v>50</v>
      </c>
      <c r="D4" s="9" t="s">
        <v>51</v>
      </c>
      <c r="E4" s="32" t="s">
        <v>61</v>
      </c>
      <c r="F4" s="32" t="s">
        <v>62</v>
      </c>
      <c r="G4" s="12" t="s">
        <v>1</v>
      </c>
      <c r="H4" s="9" t="s">
        <v>50</v>
      </c>
      <c r="I4" s="9" t="s">
        <v>51</v>
      </c>
      <c r="J4" s="32" t="s">
        <v>61</v>
      </c>
      <c r="K4" s="32" t="s">
        <v>62</v>
      </c>
      <c r="L4" s="12" t="s">
        <v>1</v>
      </c>
      <c r="M4" s="9" t="s">
        <v>50</v>
      </c>
      <c r="N4" s="9" t="s">
        <v>51</v>
      </c>
      <c r="O4" s="32" t="s">
        <v>61</v>
      </c>
      <c r="P4" s="32" t="s">
        <v>62</v>
      </c>
      <c r="Q4" s="18" t="s">
        <v>1</v>
      </c>
      <c r="R4" s="18" t="s">
        <v>50</v>
      </c>
      <c r="S4" s="18" t="s">
        <v>51</v>
      </c>
      <c r="T4" s="40" t="s">
        <v>61</v>
      </c>
      <c r="U4" s="40" t="s">
        <v>62</v>
      </c>
      <c r="V4" s="30" t="s">
        <v>1</v>
      </c>
      <c r="W4" s="18" t="s">
        <v>50</v>
      </c>
      <c r="X4" s="18" t="s">
        <v>51</v>
      </c>
      <c r="Y4" s="40" t="s">
        <v>61</v>
      </c>
      <c r="Z4" s="40" t="s">
        <v>62</v>
      </c>
      <c r="AA4" s="30" t="s">
        <v>1</v>
      </c>
      <c r="AB4" s="18" t="s">
        <v>50</v>
      </c>
      <c r="AC4" s="18" t="s">
        <v>51</v>
      </c>
      <c r="AD4" s="40" t="s">
        <v>61</v>
      </c>
      <c r="AE4" s="40" t="s">
        <v>62</v>
      </c>
      <c r="AF4" s="24" t="s">
        <v>1</v>
      </c>
      <c r="AG4" s="24" t="s">
        <v>50</v>
      </c>
      <c r="AH4" s="24" t="s">
        <v>51</v>
      </c>
      <c r="AI4" s="47" t="s">
        <v>61</v>
      </c>
      <c r="AJ4" s="47" t="s">
        <v>62</v>
      </c>
      <c r="AK4" s="31" t="s">
        <v>1</v>
      </c>
      <c r="AL4" s="24" t="s">
        <v>50</v>
      </c>
      <c r="AM4" s="24" t="s">
        <v>51</v>
      </c>
      <c r="AN4" s="47" t="s">
        <v>61</v>
      </c>
      <c r="AO4" s="47" t="s">
        <v>62</v>
      </c>
      <c r="AP4" s="31" t="s">
        <v>1</v>
      </c>
      <c r="AQ4" s="24" t="s">
        <v>50</v>
      </c>
      <c r="AR4" s="24" t="s">
        <v>51</v>
      </c>
      <c r="AS4" s="47" t="s">
        <v>61</v>
      </c>
      <c r="AT4" s="47" t="s">
        <v>62</v>
      </c>
    </row>
    <row r="5" spans="1:46" x14ac:dyDescent="0.2">
      <c r="A5" s="8" t="s">
        <v>46</v>
      </c>
      <c r="B5">
        <v>97.099997999999999</v>
      </c>
      <c r="C5">
        <v>0.97099999999999997</v>
      </c>
      <c r="D5" s="13"/>
      <c r="E5" s="33">
        <f>Budget_5D_Updated!I6</f>
        <v>2194</v>
      </c>
      <c r="F5" s="34">
        <f>Budget_5D_Updated!H6</f>
        <v>63626</v>
      </c>
      <c r="G5" s="13"/>
      <c r="H5" s="13"/>
      <c r="I5" s="13"/>
      <c r="J5" s="39"/>
      <c r="K5" s="34"/>
      <c r="L5">
        <v>97.099997999999999</v>
      </c>
      <c r="M5">
        <v>0.97099999999999997</v>
      </c>
      <c r="N5" s="13"/>
      <c r="O5" s="39">
        <f>E5</f>
        <v>2194</v>
      </c>
      <c r="P5" s="34">
        <f>Budget_5D_Updated!J6</f>
        <v>34451.9</v>
      </c>
      <c r="Q5">
        <v>99.400002000000001</v>
      </c>
      <c r="R5">
        <v>0.99399999999999999</v>
      </c>
      <c r="S5" s="19"/>
      <c r="T5" s="41"/>
      <c r="U5" s="42"/>
      <c r="V5" s="19"/>
      <c r="W5" s="19"/>
      <c r="X5" s="19"/>
      <c r="Y5" s="41"/>
      <c r="Z5" s="42"/>
      <c r="AA5">
        <v>99.400002000000001</v>
      </c>
      <c r="AB5">
        <v>0.99399999999999999</v>
      </c>
      <c r="AC5" s="19"/>
      <c r="AD5" s="41"/>
      <c r="AE5" s="42"/>
      <c r="AF5">
        <v>99.599997999999999</v>
      </c>
      <c r="AG5">
        <v>0.996</v>
      </c>
      <c r="AH5" s="25"/>
      <c r="AI5" s="48"/>
      <c r="AJ5" s="49"/>
      <c r="AK5" s="25"/>
      <c r="AL5" s="25"/>
      <c r="AM5" s="25"/>
      <c r="AN5" s="48"/>
      <c r="AO5" s="49"/>
      <c r="AP5">
        <v>99.300003000000004</v>
      </c>
      <c r="AQ5">
        <v>0.99595900000000004</v>
      </c>
      <c r="AR5" s="25"/>
      <c r="AS5" s="48"/>
      <c r="AT5" s="49"/>
    </row>
    <row r="6" spans="1:46" x14ac:dyDescent="0.2">
      <c r="A6" s="8" t="s">
        <v>47</v>
      </c>
      <c r="B6">
        <v>97.099997999999999</v>
      </c>
      <c r="C6">
        <v>0.97099999999999997</v>
      </c>
      <c r="D6" s="13"/>
      <c r="E6" s="33">
        <f>SUM(Budget_5D_Updated!I6:I7)</f>
        <v>5206</v>
      </c>
      <c r="F6" s="34">
        <f>SUM(Budget_5D_Updated!H6:H7)</f>
        <v>117842</v>
      </c>
      <c r="G6" s="13"/>
      <c r="H6" s="13"/>
      <c r="I6" s="13"/>
      <c r="J6" s="39"/>
      <c r="K6" s="34"/>
      <c r="L6">
        <v>97.099997999999999</v>
      </c>
      <c r="M6">
        <v>0.97099999999999997</v>
      </c>
      <c r="N6" s="13"/>
      <c r="O6" s="39">
        <f t="shared" ref="O6:O8" si="0">E6</f>
        <v>5206</v>
      </c>
      <c r="P6" s="34">
        <f>SUM(Budget_5D_Updated!J6:J7)</f>
        <v>68903.8</v>
      </c>
      <c r="Q6">
        <v>99.400002000000001</v>
      </c>
      <c r="R6">
        <v>0.99399999999999999</v>
      </c>
      <c r="S6" s="19"/>
      <c r="T6" s="41"/>
      <c r="U6" s="42"/>
      <c r="V6" s="19"/>
      <c r="W6" s="19"/>
      <c r="X6" s="19"/>
      <c r="Y6" s="41"/>
      <c r="Z6" s="42"/>
      <c r="AA6">
        <v>99.400002000000001</v>
      </c>
      <c r="AB6">
        <v>0.99399999999999999</v>
      </c>
      <c r="AC6" s="19"/>
      <c r="AD6" s="41"/>
      <c r="AE6" s="42"/>
      <c r="AF6">
        <v>99.599997999999999</v>
      </c>
      <c r="AG6">
        <v>0.996</v>
      </c>
      <c r="AH6" s="25"/>
      <c r="AI6" s="48"/>
      <c r="AJ6" s="49"/>
      <c r="AK6" s="25"/>
      <c r="AL6" s="25"/>
      <c r="AM6" s="25"/>
      <c r="AN6" s="48"/>
      <c r="AO6" s="49"/>
      <c r="AP6">
        <v>99.449996999999996</v>
      </c>
      <c r="AQ6">
        <v>0.99596899999999999</v>
      </c>
      <c r="AR6" s="25"/>
      <c r="AS6" s="48"/>
      <c r="AT6" s="49"/>
    </row>
    <row r="7" spans="1:46" x14ac:dyDescent="0.2">
      <c r="A7" s="8" t="s">
        <v>48</v>
      </c>
      <c r="B7">
        <v>97.099997999999999</v>
      </c>
      <c r="C7">
        <v>0.97099999999999997</v>
      </c>
      <c r="D7" s="13"/>
      <c r="E7" s="33">
        <f>SUM(Budget_5D_Updated!I6:I10)</f>
        <v>18997</v>
      </c>
      <c r="F7" s="34">
        <f>SUM(Budget_5D_Updated!H6:H10)</f>
        <v>257518</v>
      </c>
      <c r="G7" s="13"/>
      <c r="H7" s="13"/>
      <c r="I7" s="13"/>
      <c r="J7" s="39"/>
      <c r="K7" s="34"/>
      <c r="L7">
        <v>96.839995999999999</v>
      </c>
      <c r="M7">
        <v>0.97099400000000002</v>
      </c>
      <c r="N7" s="13"/>
      <c r="O7" s="39">
        <f t="shared" si="0"/>
        <v>18997</v>
      </c>
      <c r="P7" s="34">
        <f>SUM(Budget_5D_Updated!J6:J10)</f>
        <v>172259.5</v>
      </c>
      <c r="Q7">
        <v>99.400002000000001</v>
      </c>
      <c r="R7">
        <v>0.99399999999999999</v>
      </c>
      <c r="S7" s="19"/>
      <c r="T7" s="41"/>
      <c r="U7" s="42"/>
      <c r="V7" s="19"/>
      <c r="W7" s="19"/>
      <c r="X7" s="19"/>
      <c r="Y7" s="41"/>
      <c r="Z7" s="42"/>
      <c r="AA7">
        <v>99.379997000000003</v>
      </c>
      <c r="AB7">
        <v>0.99399899999999997</v>
      </c>
      <c r="AC7" s="19"/>
      <c r="AD7" s="41"/>
      <c r="AE7" s="42"/>
      <c r="AF7">
        <v>99.260002</v>
      </c>
      <c r="AG7">
        <v>0.99509999999999998</v>
      </c>
      <c r="AH7" s="25"/>
      <c r="AI7" s="48"/>
      <c r="AJ7" s="49"/>
      <c r="AK7" s="25"/>
      <c r="AL7" s="25"/>
      <c r="AM7" s="25"/>
      <c r="AN7" s="48"/>
      <c r="AO7" s="49"/>
      <c r="AP7">
        <v>99.239998</v>
      </c>
      <c r="AQ7">
        <v>0.99508799999999997</v>
      </c>
      <c r="AR7" s="25"/>
      <c r="AS7" s="48"/>
      <c r="AT7" s="49"/>
    </row>
    <row r="8" spans="1:46" x14ac:dyDescent="0.2">
      <c r="A8" s="8" t="s">
        <v>49</v>
      </c>
      <c r="B8">
        <v>97.099997999999999</v>
      </c>
      <c r="C8">
        <v>0.97099999999999997</v>
      </c>
      <c r="D8" s="13"/>
      <c r="E8" s="33">
        <f>SUM(Budget_5D_Updated!I6:I15)</f>
        <v>46322</v>
      </c>
      <c r="F8" s="34">
        <f>SUM(Budget_5D_Updated!H6:H15)</f>
        <v>344519</v>
      </c>
      <c r="G8" s="13"/>
      <c r="H8" s="13"/>
      <c r="I8" s="13"/>
      <c r="J8" s="39"/>
      <c r="K8" s="34"/>
      <c r="L8">
        <v>95.93</v>
      </c>
      <c r="M8">
        <v>0.97096700000000002</v>
      </c>
      <c r="N8" s="13"/>
      <c r="O8" s="39">
        <f t="shared" si="0"/>
        <v>46322</v>
      </c>
      <c r="P8" s="34">
        <f>SUM(Budget_5D_Updated!J6:J15)</f>
        <v>344519.00000000006</v>
      </c>
      <c r="Q8">
        <v>99.400002000000001</v>
      </c>
      <c r="R8">
        <v>0.99399999999999999</v>
      </c>
      <c r="S8" s="19"/>
      <c r="T8" s="41"/>
      <c r="U8" s="42"/>
      <c r="V8" s="19"/>
      <c r="W8" s="19"/>
      <c r="X8" s="19"/>
      <c r="Y8" s="41"/>
      <c r="Z8" s="42"/>
      <c r="AA8">
        <v>99.300003000000004</v>
      </c>
      <c r="AB8">
        <v>0.99399599999999999</v>
      </c>
      <c r="AC8" s="19"/>
      <c r="AD8" s="41"/>
      <c r="AE8" s="42"/>
      <c r="AF8">
        <v>99.059997999999993</v>
      </c>
      <c r="AG8">
        <v>0.99469399999999997</v>
      </c>
      <c r="AH8" s="25"/>
      <c r="AI8" s="48"/>
      <c r="AJ8" s="49"/>
      <c r="AK8" s="25"/>
      <c r="AL8" s="25"/>
      <c r="AM8" s="25"/>
      <c r="AN8" s="48"/>
      <c r="AO8" s="49"/>
      <c r="AP8">
        <v>98.910004000000001</v>
      </c>
      <c r="AQ8">
        <v>0.99468599999999996</v>
      </c>
      <c r="AR8" s="25"/>
      <c r="AS8" s="48"/>
      <c r="AT8" s="49"/>
    </row>
    <row r="9" spans="1:46" x14ac:dyDescent="0.2">
      <c r="A9" s="8" t="s">
        <v>55</v>
      </c>
      <c r="B9" s="14"/>
      <c r="C9" s="15"/>
      <c r="D9" s="15"/>
      <c r="E9" s="35"/>
      <c r="F9" s="36"/>
      <c r="G9" s="15"/>
      <c r="H9" s="15"/>
      <c r="I9" s="15"/>
      <c r="J9" s="35"/>
      <c r="K9" s="36"/>
      <c r="L9" s="15"/>
      <c r="M9" s="15"/>
      <c r="N9" s="15"/>
      <c r="O9" s="35"/>
      <c r="P9" s="36"/>
      <c r="Q9" s="20"/>
      <c r="R9" s="21"/>
      <c r="S9" s="21"/>
      <c r="T9" s="43"/>
      <c r="U9" s="44"/>
      <c r="V9" s="21"/>
      <c r="W9" s="21"/>
      <c r="X9" s="21"/>
      <c r="Y9" s="43"/>
      <c r="Z9" s="44"/>
      <c r="AA9" s="21"/>
      <c r="AB9" s="21"/>
      <c r="AC9" s="21"/>
      <c r="AD9" s="43"/>
      <c r="AE9" s="44"/>
      <c r="AF9" s="26"/>
      <c r="AG9" s="27"/>
      <c r="AH9" s="27"/>
      <c r="AI9" s="50"/>
      <c r="AJ9" s="51"/>
      <c r="AK9" s="27"/>
      <c r="AL9" s="27"/>
      <c r="AM9" s="27"/>
      <c r="AN9" s="50"/>
      <c r="AO9" s="51"/>
      <c r="AP9" s="27"/>
      <c r="AQ9" s="27"/>
      <c r="AR9" s="27"/>
      <c r="AS9" s="50"/>
      <c r="AT9" s="51"/>
    </row>
    <row r="10" spans="1:46" x14ac:dyDescent="0.2">
      <c r="A10" s="8" t="s">
        <v>56</v>
      </c>
      <c r="B10" s="16"/>
      <c r="C10" s="17"/>
      <c r="D10" s="17"/>
      <c r="E10" s="37"/>
      <c r="F10" s="38"/>
      <c r="G10" s="17"/>
      <c r="H10" s="17"/>
      <c r="I10" s="17"/>
      <c r="J10" s="37"/>
      <c r="K10" s="38"/>
      <c r="L10" s="17"/>
      <c r="M10" s="17"/>
      <c r="N10" s="17"/>
      <c r="O10" s="37"/>
      <c r="P10" s="38"/>
      <c r="Q10" s="22"/>
      <c r="R10" s="23"/>
      <c r="S10" s="23"/>
      <c r="T10" s="45"/>
      <c r="U10" s="46"/>
      <c r="V10" s="23"/>
      <c r="W10" s="23"/>
      <c r="X10" s="23"/>
      <c r="Y10" s="45"/>
      <c r="Z10" s="46"/>
      <c r="AA10" s="23"/>
      <c r="AB10" s="23"/>
      <c r="AC10" s="23"/>
      <c r="AD10" s="45"/>
      <c r="AE10" s="46"/>
      <c r="AF10" s="28"/>
      <c r="AG10" s="29"/>
      <c r="AH10" s="29"/>
      <c r="AI10" s="52"/>
      <c r="AJ10" s="53"/>
      <c r="AK10" s="29"/>
      <c r="AL10" s="29"/>
      <c r="AM10" s="29"/>
      <c r="AN10" s="52"/>
      <c r="AO10" s="53"/>
      <c r="AP10" s="29"/>
      <c r="AQ10" s="29"/>
      <c r="AR10" s="29"/>
      <c r="AS10" s="52"/>
      <c r="AT10" s="53"/>
    </row>
    <row r="12" spans="1:46" x14ac:dyDescent="0.2">
      <c r="A12" s="8"/>
      <c r="B12" s="59" t="s">
        <v>45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64" t="s">
        <v>7</v>
      </c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57" t="s">
        <v>44</v>
      </c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</row>
    <row r="13" spans="1:46" x14ac:dyDescent="0.2">
      <c r="A13" s="8"/>
      <c r="B13" s="59" t="s">
        <v>6</v>
      </c>
      <c r="C13" s="59"/>
      <c r="D13" s="59"/>
      <c r="E13" s="59"/>
      <c r="F13" s="59"/>
      <c r="G13" s="60" t="s">
        <v>65</v>
      </c>
      <c r="H13" s="59"/>
      <c r="I13" s="59"/>
      <c r="J13" s="59"/>
      <c r="K13" s="59"/>
      <c r="L13" s="60" t="s">
        <v>64</v>
      </c>
      <c r="M13" s="59"/>
      <c r="N13" s="59"/>
      <c r="O13" s="59"/>
      <c r="P13" s="59"/>
      <c r="Q13" s="61" t="s">
        <v>6</v>
      </c>
      <c r="R13" s="62"/>
      <c r="S13" s="62"/>
      <c r="T13" s="62"/>
      <c r="U13" s="63"/>
      <c r="V13" s="61" t="s">
        <v>65</v>
      </c>
      <c r="W13" s="62"/>
      <c r="X13" s="62"/>
      <c r="Y13" s="62"/>
      <c r="Z13" s="63"/>
      <c r="AA13" s="63" t="s">
        <v>64</v>
      </c>
      <c r="AB13" s="64"/>
      <c r="AC13" s="64"/>
      <c r="AD13" s="64"/>
      <c r="AE13" s="64"/>
      <c r="AF13" s="57" t="s">
        <v>6</v>
      </c>
      <c r="AG13" s="57"/>
      <c r="AH13" s="57"/>
      <c r="AI13" s="57"/>
      <c r="AJ13" s="57"/>
      <c r="AK13" s="58" t="s">
        <v>65</v>
      </c>
      <c r="AL13" s="57"/>
      <c r="AM13" s="57"/>
      <c r="AN13" s="57"/>
      <c r="AO13" s="57"/>
      <c r="AP13" s="58" t="s">
        <v>64</v>
      </c>
      <c r="AQ13" s="57"/>
      <c r="AR13" s="57"/>
      <c r="AS13" s="57"/>
      <c r="AT13" s="57"/>
    </row>
    <row r="14" spans="1:46" x14ac:dyDescent="0.2">
      <c r="A14" s="10" t="s">
        <v>54</v>
      </c>
      <c r="B14" s="9" t="s">
        <v>1</v>
      </c>
      <c r="C14" s="9" t="s">
        <v>50</v>
      </c>
      <c r="D14" s="9" t="s">
        <v>51</v>
      </c>
      <c r="E14" s="32" t="s">
        <v>61</v>
      </c>
      <c r="F14" s="32" t="s">
        <v>62</v>
      </c>
      <c r="G14" s="12" t="s">
        <v>1</v>
      </c>
      <c r="H14" s="9" t="s">
        <v>50</v>
      </c>
      <c r="I14" s="9" t="s">
        <v>51</v>
      </c>
      <c r="J14" s="32" t="s">
        <v>61</v>
      </c>
      <c r="K14" s="32" t="s">
        <v>62</v>
      </c>
      <c r="L14" s="12" t="s">
        <v>1</v>
      </c>
      <c r="M14" s="9" t="s">
        <v>50</v>
      </c>
      <c r="N14" s="9" t="s">
        <v>51</v>
      </c>
      <c r="O14" s="32" t="s">
        <v>61</v>
      </c>
      <c r="P14" s="32" t="s">
        <v>62</v>
      </c>
      <c r="Q14" s="18" t="s">
        <v>1</v>
      </c>
      <c r="R14" s="18" t="s">
        <v>50</v>
      </c>
      <c r="S14" s="18" t="s">
        <v>51</v>
      </c>
      <c r="T14" s="40" t="s">
        <v>61</v>
      </c>
      <c r="U14" s="40" t="s">
        <v>62</v>
      </c>
      <c r="V14" s="30" t="s">
        <v>1</v>
      </c>
      <c r="W14" s="18" t="s">
        <v>50</v>
      </c>
      <c r="X14" s="18" t="s">
        <v>51</v>
      </c>
      <c r="Y14" s="40" t="s">
        <v>61</v>
      </c>
      <c r="Z14" s="40" t="s">
        <v>62</v>
      </c>
      <c r="AA14" s="30" t="s">
        <v>1</v>
      </c>
      <c r="AB14" s="18" t="s">
        <v>50</v>
      </c>
      <c r="AC14" s="18" t="s">
        <v>51</v>
      </c>
      <c r="AD14" s="40" t="s">
        <v>61</v>
      </c>
      <c r="AE14" s="40" t="s">
        <v>62</v>
      </c>
      <c r="AF14" s="24" t="s">
        <v>1</v>
      </c>
      <c r="AG14" s="24" t="s">
        <v>50</v>
      </c>
      <c r="AH14" s="24" t="s">
        <v>51</v>
      </c>
      <c r="AI14" s="47" t="s">
        <v>61</v>
      </c>
      <c r="AJ14" s="47" t="s">
        <v>62</v>
      </c>
      <c r="AK14" s="31" t="s">
        <v>1</v>
      </c>
      <c r="AL14" s="24" t="s">
        <v>50</v>
      </c>
      <c r="AM14" s="24" t="s">
        <v>51</v>
      </c>
      <c r="AN14" s="47" t="s">
        <v>61</v>
      </c>
      <c r="AO14" s="47" t="s">
        <v>62</v>
      </c>
      <c r="AP14" s="31" t="s">
        <v>1</v>
      </c>
      <c r="AQ14" s="24" t="s">
        <v>50</v>
      </c>
      <c r="AR14" s="24" t="s">
        <v>51</v>
      </c>
      <c r="AS14" s="47" t="s">
        <v>61</v>
      </c>
      <c r="AT14" s="47" t="s">
        <v>62</v>
      </c>
    </row>
    <row r="15" spans="1:46" x14ac:dyDescent="0.2">
      <c r="A15" s="8" t="s">
        <v>46</v>
      </c>
      <c r="B15">
        <v>97.099997999999999</v>
      </c>
      <c r="C15">
        <v>0.97099999999999997</v>
      </c>
      <c r="D15" s="13"/>
      <c r="E15" s="33"/>
      <c r="F15" s="34"/>
      <c r="G15" s="13">
        <f>Result_5D_Updated!I39</f>
        <v>97.199996999999996</v>
      </c>
      <c r="H15" s="13"/>
      <c r="I15" s="13"/>
      <c r="J15" s="39"/>
      <c r="K15" s="34"/>
      <c r="L15">
        <v>97.099997999999999</v>
      </c>
      <c r="M15">
        <v>0.97099999999999997</v>
      </c>
      <c r="N15" s="13"/>
      <c r="O15" s="39"/>
      <c r="P15" s="34"/>
      <c r="Q15">
        <v>99.400002000000001</v>
      </c>
      <c r="R15">
        <v>0.99399999999999999</v>
      </c>
      <c r="S15" s="19"/>
      <c r="T15" s="41"/>
      <c r="U15" s="42"/>
      <c r="V15" s="19">
        <f>Result_5D_Updated!AA39</f>
        <v>99.5</v>
      </c>
      <c r="W15" s="19"/>
      <c r="X15" s="19"/>
      <c r="Y15" s="41"/>
      <c r="Z15" s="42"/>
      <c r="AA15">
        <v>99.400002000000001</v>
      </c>
      <c r="AB15">
        <v>0.99399999999999999</v>
      </c>
      <c r="AC15" s="19"/>
      <c r="AD15" s="41"/>
      <c r="AE15" s="42"/>
      <c r="AF15">
        <v>99.599997999999999</v>
      </c>
      <c r="AG15">
        <v>0.996</v>
      </c>
      <c r="AH15" s="25"/>
      <c r="AI15" s="48"/>
      <c r="AJ15" s="49"/>
      <c r="AK15" s="25">
        <f>Result_5D_Updated!AR39</f>
        <v>99.5</v>
      </c>
      <c r="AL15" s="25"/>
      <c r="AM15" s="25"/>
      <c r="AN15" s="48"/>
      <c r="AO15" s="49"/>
      <c r="AP15">
        <v>99.599997999999999</v>
      </c>
      <c r="AQ15">
        <v>0.996</v>
      </c>
      <c r="AR15" s="25"/>
      <c r="AS15" s="48"/>
      <c r="AT15" s="49"/>
    </row>
    <row r="16" spans="1:46" x14ac:dyDescent="0.2">
      <c r="A16" s="8" t="s">
        <v>47</v>
      </c>
      <c r="B16">
        <v>97.099997999999999</v>
      </c>
      <c r="C16">
        <v>0.97099999999999997</v>
      </c>
      <c r="D16" s="13"/>
      <c r="E16" s="33"/>
      <c r="F16" s="34"/>
      <c r="G16" s="13">
        <f>Result_5D_Updated!I47</f>
        <v>97.199996999999996</v>
      </c>
      <c r="H16" s="13"/>
      <c r="I16" s="13"/>
      <c r="J16" s="39"/>
      <c r="K16" s="34"/>
      <c r="L16">
        <v>97.099997999999999</v>
      </c>
      <c r="M16">
        <v>0.97099999999999997</v>
      </c>
      <c r="N16" s="13"/>
      <c r="O16" s="39"/>
      <c r="P16" s="34"/>
      <c r="Q16">
        <v>99.400002000000001</v>
      </c>
      <c r="R16">
        <v>0.99399999999999999</v>
      </c>
      <c r="S16" s="19"/>
      <c r="T16" s="41"/>
      <c r="U16" s="42"/>
      <c r="V16" s="19">
        <f>Result_5D_Updated!AA47</f>
        <v>99.449996999999996</v>
      </c>
      <c r="W16" s="19"/>
      <c r="X16" s="19"/>
      <c r="Y16" s="41"/>
      <c r="Z16" s="42"/>
      <c r="AA16">
        <v>99.400002000000001</v>
      </c>
      <c r="AB16">
        <v>0.99399999999999999</v>
      </c>
      <c r="AC16" s="19"/>
      <c r="AD16" s="41"/>
      <c r="AE16" s="42"/>
      <c r="AF16">
        <v>99.599997999999999</v>
      </c>
      <c r="AG16">
        <v>0.996</v>
      </c>
      <c r="AH16" s="25"/>
      <c r="AI16" s="48"/>
      <c r="AJ16" s="49"/>
      <c r="AK16" s="25">
        <f>Result_5D_Updated!AR47</f>
        <v>99.449996999999996</v>
      </c>
      <c r="AL16" s="25"/>
      <c r="AM16" s="25"/>
      <c r="AN16" s="48"/>
      <c r="AO16" s="49"/>
      <c r="AP16">
        <v>99.599997999999999</v>
      </c>
      <c r="AQ16">
        <v>0.996</v>
      </c>
      <c r="AR16" s="25"/>
      <c r="AS16" s="48"/>
      <c r="AT16" s="49"/>
    </row>
    <row r="17" spans="1:46" x14ac:dyDescent="0.2">
      <c r="A17" s="8" t="s">
        <v>48</v>
      </c>
      <c r="B17">
        <v>97.099997999999999</v>
      </c>
      <c r="C17">
        <v>0.97099999999999997</v>
      </c>
      <c r="D17" s="13"/>
      <c r="E17" s="33"/>
      <c r="F17" s="34"/>
      <c r="G17" s="13">
        <f>Result_5D_Updated!I55</f>
        <v>97.139999000000003</v>
      </c>
      <c r="H17" s="13"/>
      <c r="I17" s="13"/>
      <c r="J17" s="39"/>
      <c r="K17" s="34"/>
      <c r="L17">
        <v>97.099997999999999</v>
      </c>
      <c r="M17">
        <v>0.97099999999999997</v>
      </c>
      <c r="N17" s="13"/>
      <c r="O17" s="39"/>
      <c r="P17" s="34"/>
      <c r="Q17">
        <v>99.400002000000001</v>
      </c>
      <c r="R17">
        <v>0.99399999999999999</v>
      </c>
      <c r="S17" s="19"/>
      <c r="T17" s="41"/>
      <c r="U17" s="42"/>
      <c r="V17" s="19">
        <f>Result_5D_Updated!AA55</f>
        <v>99.419998000000007</v>
      </c>
      <c r="W17" s="19"/>
      <c r="X17" s="19"/>
      <c r="Y17" s="41"/>
      <c r="Z17" s="42"/>
      <c r="AA17">
        <v>99.400002000000001</v>
      </c>
      <c r="AB17">
        <v>0.99399999999999999</v>
      </c>
      <c r="AC17" s="19"/>
      <c r="AD17" s="41"/>
      <c r="AE17" s="42"/>
      <c r="AF17">
        <v>99.480002999999996</v>
      </c>
      <c r="AG17">
        <v>0.99512100000000003</v>
      </c>
      <c r="AH17" s="25"/>
      <c r="AI17" s="48"/>
      <c r="AJ17" s="49"/>
      <c r="AK17" s="25">
        <f>Result_5D_Updated!AR55</f>
        <v>99.419998000000007</v>
      </c>
      <c r="AL17" s="25"/>
      <c r="AM17" s="25"/>
      <c r="AN17" s="48"/>
      <c r="AO17" s="49"/>
      <c r="AP17">
        <v>99.480002999999996</v>
      </c>
      <c r="AQ17">
        <v>0.99512100000000003</v>
      </c>
      <c r="AR17" s="25"/>
      <c r="AS17" s="48"/>
      <c r="AT17" s="49"/>
    </row>
    <row r="18" spans="1:46" x14ac:dyDescent="0.2">
      <c r="A18" s="8" t="s">
        <v>49</v>
      </c>
      <c r="B18">
        <v>97.099997999999999</v>
      </c>
      <c r="C18">
        <v>0.97099999999999997</v>
      </c>
      <c r="D18" s="13"/>
      <c r="E18" s="33"/>
      <c r="F18" s="34"/>
      <c r="G18" s="13">
        <f>Result_5D_Updated!I63</f>
        <v>97.120002999999997</v>
      </c>
      <c r="H18" s="13"/>
      <c r="I18" s="13"/>
      <c r="J18" s="39"/>
      <c r="K18" s="34"/>
      <c r="L18">
        <v>97.099997999999999</v>
      </c>
      <c r="M18">
        <v>0.97099999999999997</v>
      </c>
      <c r="N18" s="13"/>
      <c r="O18" s="39"/>
      <c r="P18" s="34"/>
      <c r="Q18">
        <v>99.400002000000001</v>
      </c>
      <c r="R18">
        <v>0.99399999999999999</v>
      </c>
      <c r="S18" s="19"/>
      <c r="T18" s="41"/>
      <c r="U18" s="42"/>
      <c r="V18" s="19">
        <f>Result_5D_Updated!AA63</f>
        <v>99.410004000000001</v>
      </c>
      <c r="W18" s="19"/>
      <c r="X18" s="19"/>
      <c r="Y18" s="41"/>
      <c r="Z18" s="42"/>
      <c r="AA18">
        <v>99.400002000000001</v>
      </c>
      <c r="AB18">
        <v>0.99399999999999999</v>
      </c>
      <c r="AC18" s="19"/>
      <c r="AD18" s="41"/>
      <c r="AE18" s="42"/>
      <c r="AF18">
        <v>99.440002000000007</v>
      </c>
      <c r="AG18">
        <v>0.99473500000000004</v>
      </c>
      <c r="AH18" s="25"/>
      <c r="AI18" s="48"/>
      <c r="AJ18" s="49"/>
      <c r="AK18" s="25">
        <f>Result_5D_Updated!AR63</f>
        <v>99.410004000000001</v>
      </c>
      <c r="AL18" s="25"/>
      <c r="AM18" s="25"/>
      <c r="AN18" s="48"/>
      <c r="AO18" s="49"/>
      <c r="AP18">
        <v>99.440002000000007</v>
      </c>
      <c r="AQ18">
        <v>0.99473500000000004</v>
      </c>
      <c r="AR18" s="25"/>
      <c r="AS18" s="48"/>
      <c r="AT18" s="49"/>
    </row>
    <row r="19" spans="1:46" x14ac:dyDescent="0.2">
      <c r="A19" s="8" t="s">
        <v>55</v>
      </c>
      <c r="B19" s="14"/>
      <c r="C19" s="15"/>
      <c r="D19" s="15"/>
      <c r="E19" s="35"/>
      <c r="F19" s="36"/>
      <c r="G19" s="15"/>
      <c r="H19" s="15"/>
      <c r="I19" s="15"/>
      <c r="J19" s="35"/>
      <c r="K19" s="36"/>
      <c r="L19" s="15"/>
      <c r="M19" s="15"/>
      <c r="N19" s="15"/>
      <c r="O19" s="35"/>
      <c r="P19" s="36"/>
      <c r="Q19" s="20"/>
      <c r="R19" s="21"/>
      <c r="S19" s="21"/>
      <c r="T19" s="43"/>
      <c r="U19" s="44"/>
      <c r="V19" s="21"/>
      <c r="W19" s="21"/>
      <c r="X19" s="21"/>
      <c r="Y19" s="43"/>
      <c r="Z19" s="44"/>
      <c r="AA19" s="21"/>
      <c r="AB19" s="21"/>
      <c r="AC19" s="21"/>
      <c r="AD19" s="43"/>
      <c r="AE19" s="44"/>
      <c r="AF19" s="26"/>
      <c r="AG19" s="27"/>
      <c r="AH19" s="27"/>
      <c r="AI19" s="50"/>
      <c r="AJ19" s="51"/>
      <c r="AK19" s="27"/>
      <c r="AL19" s="27"/>
      <c r="AM19" s="27"/>
      <c r="AN19" s="50"/>
      <c r="AO19" s="51"/>
      <c r="AP19" s="27"/>
      <c r="AQ19" s="27"/>
      <c r="AR19" s="27"/>
      <c r="AS19" s="50"/>
      <c r="AT19" s="51"/>
    </row>
    <row r="20" spans="1:46" x14ac:dyDescent="0.2">
      <c r="A20" s="8" t="s">
        <v>56</v>
      </c>
      <c r="B20" s="16"/>
      <c r="C20" s="17"/>
      <c r="D20" s="17"/>
      <c r="E20" s="37"/>
      <c r="F20" s="38"/>
      <c r="G20" s="17"/>
      <c r="H20" s="17"/>
      <c r="I20" s="17"/>
      <c r="J20" s="37"/>
      <c r="K20" s="38"/>
      <c r="L20" s="17"/>
      <c r="M20" s="17"/>
      <c r="N20" s="17"/>
      <c r="O20" s="37"/>
      <c r="P20" s="38"/>
      <c r="Q20" s="22"/>
      <c r="R20" s="23"/>
      <c r="S20" s="23"/>
      <c r="T20" s="45"/>
      <c r="U20" s="46"/>
      <c r="V20" s="23"/>
      <c r="W20" s="23"/>
      <c r="X20" s="23"/>
      <c r="Y20" s="45"/>
      <c r="Z20" s="46"/>
      <c r="AA20" s="23"/>
      <c r="AB20" s="23"/>
      <c r="AC20" s="23"/>
      <c r="AD20" s="45"/>
      <c r="AE20" s="46"/>
      <c r="AF20" s="28"/>
      <c r="AG20" s="29"/>
      <c r="AH20" s="29"/>
      <c r="AI20" s="52"/>
      <c r="AJ20" s="53"/>
      <c r="AK20" s="29"/>
      <c r="AL20" s="29"/>
      <c r="AM20" s="29"/>
      <c r="AN20" s="52"/>
      <c r="AO20" s="53"/>
      <c r="AP20" s="29"/>
      <c r="AQ20" s="29"/>
      <c r="AR20" s="29"/>
      <c r="AS20" s="52"/>
      <c r="AT20" s="53"/>
    </row>
    <row r="22" spans="1:46" x14ac:dyDescent="0.2">
      <c r="A22" s="8"/>
      <c r="B22" s="59" t="s">
        <v>45</v>
      </c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64" t="s">
        <v>7</v>
      </c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57" t="s">
        <v>44</v>
      </c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</row>
    <row r="23" spans="1:46" x14ac:dyDescent="0.2">
      <c r="A23" s="8"/>
      <c r="B23" s="59" t="s">
        <v>6</v>
      </c>
      <c r="C23" s="59"/>
      <c r="D23" s="59"/>
      <c r="E23" s="59"/>
      <c r="F23" s="59"/>
      <c r="G23" s="60" t="s">
        <v>65</v>
      </c>
      <c r="H23" s="59"/>
      <c r="I23" s="59"/>
      <c r="J23" s="59"/>
      <c r="K23" s="59"/>
      <c r="L23" s="60" t="s">
        <v>64</v>
      </c>
      <c r="M23" s="59"/>
      <c r="N23" s="59"/>
      <c r="O23" s="59"/>
      <c r="P23" s="59"/>
      <c r="Q23" s="61" t="s">
        <v>6</v>
      </c>
      <c r="R23" s="62"/>
      <c r="S23" s="62"/>
      <c r="T23" s="62"/>
      <c r="U23" s="63"/>
      <c r="V23" s="61" t="s">
        <v>65</v>
      </c>
      <c r="W23" s="62"/>
      <c r="X23" s="62"/>
      <c r="Y23" s="62"/>
      <c r="Z23" s="63"/>
      <c r="AA23" s="63" t="s">
        <v>64</v>
      </c>
      <c r="AB23" s="64"/>
      <c r="AC23" s="64"/>
      <c r="AD23" s="64"/>
      <c r="AE23" s="64"/>
      <c r="AF23" s="57" t="s">
        <v>6</v>
      </c>
      <c r="AG23" s="57"/>
      <c r="AH23" s="57"/>
      <c r="AI23" s="57"/>
      <c r="AJ23" s="57"/>
      <c r="AK23" s="58" t="s">
        <v>65</v>
      </c>
      <c r="AL23" s="57"/>
      <c r="AM23" s="57"/>
      <c r="AN23" s="57"/>
      <c r="AO23" s="57"/>
      <c r="AP23" s="58" t="s">
        <v>64</v>
      </c>
      <c r="AQ23" s="57"/>
      <c r="AR23" s="57"/>
      <c r="AS23" s="57"/>
      <c r="AT23" s="57"/>
    </row>
    <row r="24" spans="1:46" x14ac:dyDescent="0.2">
      <c r="A24" s="10" t="s">
        <v>53</v>
      </c>
      <c r="B24" s="9" t="s">
        <v>1</v>
      </c>
      <c r="C24" s="9" t="s">
        <v>50</v>
      </c>
      <c r="D24" s="9" t="s">
        <v>51</v>
      </c>
      <c r="E24" s="32" t="s">
        <v>61</v>
      </c>
      <c r="F24" s="32" t="s">
        <v>62</v>
      </c>
      <c r="G24" s="12" t="s">
        <v>1</v>
      </c>
      <c r="H24" s="9" t="s">
        <v>50</v>
      </c>
      <c r="I24" s="9" t="s">
        <v>51</v>
      </c>
      <c r="J24" s="32" t="s">
        <v>61</v>
      </c>
      <c r="K24" s="32" t="s">
        <v>62</v>
      </c>
      <c r="L24" s="12" t="s">
        <v>1</v>
      </c>
      <c r="M24" s="9" t="s">
        <v>50</v>
      </c>
      <c r="N24" s="9" t="s">
        <v>51</v>
      </c>
      <c r="O24" s="32" t="s">
        <v>61</v>
      </c>
      <c r="P24" s="32" t="s">
        <v>62</v>
      </c>
      <c r="Q24" s="18" t="s">
        <v>1</v>
      </c>
      <c r="R24" s="18" t="s">
        <v>50</v>
      </c>
      <c r="S24" s="18" t="s">
        <v>51</v>
      </c>
      <c r="T24" s="40" t="s">
        <v>61</v>
      </c>
      <c r="U24" s="40" t="s">
        <v>62</v>
      </c>
      <c r="V24" s="30" t="s">
        <v>1</v>
      </c>
      <c r="W24" s="18" t="s">
        <v>50</v>
      </c>
      <c r="X24" s="18" t="s">
        <v>51</v>
      </c>
      <c r="Y24" s="40" t="s">
        <v>61</v>
      </c>
      <c r="Z24" s="40" t="s">
        <v>62</v>
      </c>
      <c r="AA24" s="30" t="s">
        <v>1</v>
      </c>
      <c r="AB24" s="18" t="s">
        <v>50</v>
      </c>
      <c r="AC24" s="18" t="s">
        <v>51</v>
      </c>
      <c r="AD24" s="40" t="s">
        <v>61</v>
      </c>
      <c r="AE24" s="40" t="s">
        <v>62</v>
      </c>
      <c r="AF24" s="24" t="s">
        <v>1</v>
      </c>
      <c r="AG24" s="24" t="s">
        <v>50</v>
      </c>
      <c r="AH24" s="24" t="s">
        <v>51</v>
      </c>
      <c r="AI24" s="47" t="s">
        <v>61</v>
      </c>
      <c r="AJ24" s="47" t="s">
        <v>62</v>
      </c>
      <c r="AK24" s="31" t="s">
        <v>1</v>
      </c>
      <c r="AL24" s="24" t="s">
        <v>50</v>
      </c>
      <c r="AM24" s="24" t="s">
        <v>51</v>
      </c>
      <c r="AN24" s="47" t="s">
        <v>61</v>
      </c>
      <c r="AO24" s="47" t="s">
        <v>62</v>
      </c>
      <c r="AP24" s="31" t="s">
        <v>1</v>
      </c>
      <c r="AQ24" s="24" t="s">
        <v>50</v>
      </c>
      <c r="AR24" s="24" t="s">
        <v>51</v>
      </c>
      <c r="AS24" s="47" t="s">
        <v>61</v>
      </c>
      <c r="AT24" s="47" t="s">
        <v>62</v>
      </c>
    </row>
    <row r="25" spans="1:46" x14ac:dyDescent="0.2">
      <c r="A25" s="8" t="s">
        <v>46</v>
      </c>
      <c r="B25">
        <v>97.099997999999999</v>
      </c>
      <c r="C25">
        <v>0.97099999999999997</v>
      </c>
      <c r="D25" s="13"/>
      <c r="E25" s="33"/>
      <c r="F25" s="34"/>
      <c r="G25" s="13">
        <f>Result_5D_Updated!I71</f>
        <v>97.199996999999996</v>
      </c>
      <c r="H25" s="13"/>
      <c r="I25" s="13"/>
      <c r="J25" s="39"/>
      <c r="K25" s="34"/>
      <c r="L25">
        <v>93.099997999999999</v>
      </c>
      <c r="M25">
        <v>0.97072899999999995</v>
      </c>
      <c r="N25" s="13"/>
      <c r="O25" s="39"/>
      <c r="P25" s="34"/>
      <c r="Q25">
        <v>99.400002000000001</v>
      </c>
      <c r="R25">
        <v>0.99399999999999999</v>
      </c>
      <c r="S25" s="19"/>
      <c r="T25" s="41"/>
      <c r="U25" s="42"/>
      <c r="V25" s="19">
        <f>Result_5D_Updated!AA71</f>
        <v>99.5</v>
      </c>
      <c r="W25" s="19"/>
      <c r="X25" s="19"/>
      <c r="Y25" s="41"/>
      <c r="Z25" s="42"/>
      <c r="AA25">
        <v>99.400002000000001</v>
      </c>
      <c r="AB25">
        <v>0.99399999999999999</v>
      </c>
      <c r="AC25" s="19"/>
      <c r="AD25" s="41"/>
      <c r="AE25" s="42"/>
      <c r="AF25">
        <v>99.599997999999999</v>
      </c>
      <c r="AG25">
        <v>0.996</v>
      </c>
      <c r="AH25" s="25"/>
      <c r="AI25" s="48"/>
      <c r="AJ25" s="49"/>
      <c r="AK25" s="25">
        <f>Result_5D_Updated!AR71</f>
        <v>99.5</v>
      </c>
      <c r="AL25" s="25"/>
      <c r="AM25" s="25"/>
      <c r="AN25" s="48"/>
      <c r="AO25" s="49"/>
      <c r="AP25">
        <v>99.599997999999999</v>
      </c>
      <c r="AQ25">
        <v>0.996</v>
      </c>
      <c r="AR25" s="25"/>
      <c r="AS25" s="48"/>
      <c r="AT25" s="49"/>
    </row>
    <row r="26" spans="1:46" x14ac:dyDescent="0.2">
      <c r="A26" s="8" t="s">
        <v>47</v>
      </c>
      <c r="B26">
        <v>97.099997999999999</v>
      </c>
      <c r="C26">
        <v>0.97099999999999997</v>
      </c>
      <c r="D26" s="13"/>
      <c r="E26" s="33"/>
      <c r="F26" s="34"/>
      <c r="G26" s="13">
        <f>Result_5D_Updated!I79</f>
        <v>97.199996999999996</v>
      </c>
      <c r="H26" s="13"/>
      <c r="I26" s="13"/>
      <c r="J26" s="39"/>
      <c r="K26" s="34"/>
      <c r="L26">
        <v>92.449996999999996</v>
      </c>
      <c r="M26">
        <v>0.97070299999999998</v>
      </c>
      <c r="N26" s="13"/>
      <c r="O26" s="39"/>
      <c r="P26" s="34"/>
      <c r="Q26">
        <v>99.400002000000001</v>
      </c>
      <c r="R26">
        <v>0.99399999999999999</v>
      </c>
      <c r="S26" s="19"/>
      <c r="T26" s="41"/>
      <c r="U26" s="42"/>
      <c r="V26" s="19">
        <f>Result_5D_Updated!AA79</f>
        <v>99.449996999999996</v>
      </c>
      <c r="W26" s="19"/>
      <c r="X26" s="19"/>
      <c r="Y26" s="41"/>
      <c r="Z26" s="42"/>
      <c r="AA26">
        <v>99.400002000000001</v>
      </c>
      <c r="AB26">
        <v>0.99399999999999999</v>
      </c>
      <c r="AC26" s="19"/>
      <c r="AD26" s="41"/>
      <c r="AE26" s="42"/>
      <c r="AF26">
        <v>99.599997999999999</v>
      </c>
      <c r="AG26">
        <v>0.996</v>
      </c>
      <c r="AH26" s="25"/>
      <c r="AI26" s="48"/>
      <c r="AJ26" s="49"/>
      <c r="AK26" s="25">
        <f>Result_5D_Updated!AR79</f>
        <v>99.449996999999996</v>
      </c>
      <c r="AL26" s="25"/>
      <c r="AM26" s="25"/>
      <c r="AN26" s="48"/>
      <c r="AO26" s="49"/>
      <c r="AP26">
        <v>99.550003000000004</v>
      </c>
      <c r="AQ26">
        <v>0.99599099999999996</v>
      </c>
      <c r="AR26" s="25"/>
      <c r="AS26" s="48"/>
      <c r="AT26" s="49"/>
    </row>
    <row r="27" spans="1:46" x14ac:dyDescent="0.2">
      <c r="A27" s="8" t="s">
        <v>48</v>
      </c>
      <c r="B27">
        <v>97.099997999999999</v>
      </c>
      <c r="C27">
        <v>0.97099999999999997</v>
      </c>
      <c r="D27" s="13"/>
      <c r="E27" s="33"/>
      <c r="F27" s="34"/>
      <c r="G27" s="13">
        <f>Result_5D_Updated!I87</f>
        <v>97.120002999999997</v>
      </c>
      <c r="H27" s="13"/>
      <c r="I27" s="13"/>
      <c r="J27" s="39"/>
      <c r="K27" s="34"/>
      <c r="L27">
        <v>90.959998999999996</v>
      </c>
      <c r="M27">
        <v>0.97058</v>
      </c>
      <c r="N27" s="13"/>
      <c r="O27" s="39"/>
      <c r="P27" s="34"/>
      <c r="Q27">
        <v>99.400002000000001</v>
      </c>
      <c r="R27">
        <v>0.99399999999999999</v>
      </c>
      <c r="S27" s="19"/>
      <c r="T27" s="41"/>
      <c r="U27" s="42"/>
      <c r="V27" s="19">
        <f>Result_5D_Updated!AA87</f>
        <v>99.419998000000007</v>
      </c>
      <c r="W27" s="19"/>
      <c r="X27" s="19"/>
      <c r="Y27" s="41"/>
      <c r="Z27" s="42"/>
      <c r="AA27">
        <v>99.379997000000003</v>
      </c>
      <c r="AB27">
        <v>0.99399999999999999</v>
      </c>
      <c r="AC27" s="19"/>
      <c r="AD27" s="41"/>
      <c r="AE27" s="42"/>
      <c r="AF27">
        <v>99.440002000000007</v>
      </c>
      <c r="AG27">
        <v>0.99511700000000003</v>
      </c>
      <c r="AH27" s="25"/>
      <c r="AI27" s="48"/>
      <c r="AJ27" s="49"/>
      <c r="AK27" s="25">
        <f>Result_5D_Updated!AR87</f>
        <v>99.419998000000007</v>
      </c>
      <c r="AL27" s="25"/>
      <c r="AM27" s="25"/>
      <c r="AN27" s="48"/>
      <c r="AO27" s="49"/>
      <c r="AP27">
        <v>99.239998</v>
      </c>
      <c r="AQ27">
        <v>0.99510399999999999</v>
      </c>
      <c r="AR27" s="25"/>
      <c r="AS27" s="48"/>
      <c r="AT27" s="49"/>
    </row>
    <row r="28" spans="1:46" x14ac:dyDescent="0.2">
      <c r="A28" s="8" t="s">
        <v>49</v>
      </c>
      <c r="B28">
        <v>97.089995999999999</v>
      </c>
      <c r="C28">
        <v>0.97099999999999997</v>
      </c>
      <c r="D28" s="13"/>
      <c r="E28" s="33"/>
      <c r="F28" s="34"/>
      <c r="G28" s="13">
        <f>Result_5D_Updated!I95</f>
        <v>96.750022999999999</v>
      </c>
      <c r="H28" s="13"/>
      <c r="I28" s="13"/>
      <c r="J28" s="39"/>
      <c r="K28" s="34"/>
      <c r="L28">
        <v>89.459998999999996</v>
      </c>
      <c r="M28">
        <v>0.97037600000000002</v>
      </c>
      <c r="N28" s="13"/>
      <c r="O28" s="39"/>
      <c r="P28" s="34"/>
      <c r="Q28">
        <v>99.400002000000001</v>
      </c>
      <c r="R28">
        <v>0.99399999999999999</v>
      </c>
      <c r="S28" s="19"/>
      <c r="T28" s="41"/>
      <c r="U28" s="42"/>
      <c r="V28" s="19">
        <f>Result_5D_Updated!AA95</f>
        <v>99.400002000000001</v>
      </c>
      <c r="W28" s="19"/>
      <c r="X28" s="19"/>
      <c r="Y28" s="41"/>
      <c r="Z28" s="42"/>
      <c r="AA28">
        <v>99.330001999999993</v>
      </c>
      <c r="AB28">
        <v>0.99399599999999999</v>
      </c>
      <c r="AC28" s="19"/>
      <c r="AD28" s="41"/>
      <c r="AE28" s="42"/>
      <c r="AF28">
        <v>99.290001000000004</v>
      </c>
      <c r="AG28">
        <v>0.99472499999999997</v>
      </c>
      <c r="AH28" s="25"/>
      <c r="AI28" s="48"/>
      <c r="AJ28" s="49"/>
      <c r="AK28" s="25">
        <f>Result_5D_Updated!AR95</f>
        <v>99.410004000000001</v>
      </c>
      <c r="AL28" s="25"/>
      <c r="AM28" s="25"/>
      <c r="AN28" s="48"/>
      <c r="AO28" s="49"/>
      <c r="AP28">
        <v>99.089995999999999</v>
      </c>
      <c r="AQ28">
        <v>0.99470800000000004</v>
      </c>
      <c r="AR28" s="25"/>
      <c r="AS28" s="48"/>
      <c r="AT28" s="49"/>
    </row>
    <row r="29" spans="1:46" x14ac:dyDescent="0.2">
      <c r="A29" s="8" t="s">
        <v>55</v>
      </c>
      <c r="B29" s="14"/>
      <c r="C29" s="15"/>
      <c r="D29" s="15"/>
      <c r="E29" s="35"/>
      <c r="F29" s="36"/>
      <c r="G29" s="15"/>
      <c r="H29" s="15"/>
      <c r="I29" s="15"/>
      <c r="J29" s="35"/>
      <c r="K29" s="36"/>
      <c r="L29" s="15"/>
      <c r="M29" s="15"/>
      <c r="N29" s="15"/>
      <c r="O29" s="35"/>
      <c r="P29" s="36"/>
      <c r="Q29" s="20"/>
      <c r="R29" s="21"/>
      <c r="S29" s="21"/>
      <c r="T29" s="43"/>
      <c r="U29" s="44"/>
      <c r="V29" s="21"/>
      <c r="W29" s="21"/>
      <c r="X29" s="21"/>
      <c r="Y29" s="43"/>
      <c r="Z29" s="44"/>
      <c r="AA29" s="21"/>
      <c r="AB29" s="21"/>
      <c r="AC29" s="21"/>
      <c r="AD29" s="43"/>
      <c r="AE29" s="44"/>
      <c r="AF29" s="26"/>
      <c r="AG29" s="27"/>
      <c r="AH29" s="27"/>
      <c r="AI29" s="50"/>
      <c r="AJ29" s="51"/>
      <c r="AK29" s="27"/>
      <c r="AL29" s="27"/>
      <c r="AM29" s="27"/>
      <c r="AN29" s="50"/>
      <c r="AO29" s="51"/>
      <c r="AP29" s="27"/>
      <c r="AQ29" s="27"/>
      <c r="AR29" s="27"/>
      <c r="AS29" s="50"/>
      <c r="AT29" s="51"/>
    </row>
    <row r="30" spans="1:46" x14ac:dyDescent="0.2">
      <c r="A30" s="8" t="s">
        <v>56</v>
      </c>
      <c r="B30" s="16"/>
      <c r="C30" s="17"/>
      <c r="D30" s="17"/>
      <c r="E30" s="37"/>
      <c r="F30" s="38"/>
      <c r="G30" s="17"/>
      <c r="H30" s="17"/>
      <c r="I30" s="17"/>
      <c r="J30" s="37"/>
      <c r="K30" s="38"/>
      <c r="L30" s="17"/>
      <c r="M30" s="17"/>
      <c r="N30" s="17"/>
      <c r="O30" s="37"/>
      <c r="P30" s="38"/>
      <c r="Q30" s="22"/>
      <c r="R30" s="23"/>
      <c r="S30" s="23"/>
      <c r="T30" s="45"/>
      <c r="U30" s="46"/>
      <c r="V30" s="23"/>
      <c r="W30" s="23"/>
      <c r="X30" s="23"/>
      <c r="Y30" s="45"/>
      <c r="Z30" s="46"/>
      <c r="AA30" s="23"/>
      <c r="AB30" s="23"/>
      <c r="AC30" s="23"/>
      <c r="AD30" s="45"/>
      <c r="AE30" s="46"/>
      <c r="AF30" s="28"/>
      <c r="AG30" s="29"/>
      <c r="AH30" s="29"/>
      <c r="AI30" s="52"/>
      <c r="AJ30" s="53"/>
      <c r="AK30" s="29"/>
      <c r="AL30" s="29"/>
      <c r="AM30" s="29"/>
      <c r="AN30" s="52"/>
      <c r="AO30" s="53"/>
      <c r="AP30" s="29"/>
      <c r="AQ30" s="29"/>
      <c r="AR30" s="29"/>
      <c r="AS30" s="52"/>
      <c r="AT30" s="53"/>
    </row>
    <row r="32" spans="1:46" x14ac:dyDescent="0.2">
      <c r="A32" s="8"/>
      <c r="B32" s="59" t="s">
        <v>45</v>
      </c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64" t="s">
        <v>7</v>
      </c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57" t="s">
        <v>44</v>
      </c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</row>
    <row r="33" spans="1:46" x14ac:dyDescent="0.2">
      <c r="A33" s="8"/>
      <c r="B33" s="59" t="s">
        <v>6</v>
      </c>
      <c r="C33" s="59"/>
      <c r="D33" s="59"/>
      <c r="E33" s="59"/>
      <c r="F33" s="59"/>
      <c r="G33" s="60" t="s">
        <v>65</v>
      </c>
      <c r="H33" s="59"/>
      <c r="I33" s="59"/>
      <c r="J33" s="59"/>
      <c r="K33" s="59"/>
      <c r="L33" s="60" t="s">
        <v>64</v>
      </c>
      <c r="M33" s="59"/>
      <c r="N33" s="59"/>
      <c r="O33" s="59"/>
      <c r="P33" s="59"/>
      <c r="Q33" s="61" t="s">
        <v>6</v>
      </c>
      <c r="R33" s="62"/>
      <c r="S33" s="62"/>
      <c r="T33" s="62"/>
      <c r="U33" s="63"/>
      <c r="V33" s="61" t="s">
        <v>65</v>
      </c>
      <c r="W33" s="62"/>
      <c r="X33" s="62"/>
      <c r="Y33" s="62"/>
      <c r="Z33" s="63"/>
      <c r="AA33" s="63" t="s">
        <v>64</v>
      </c>
      <c r="AB33" s="64"/>
      <c r="AC33" s="64"/>
      <c r="AD33" s="64"/>
      <c r="AE33" s="64"/>
      <c r="AF33" s="57" t="s">
        <v>6</v>
      </c>
      <c r="AG33" s="57"/>
      <c r="AH33" s="57"/>
      <c r="AI33" s="57"/>
      <c r="AJ33" s="57"/>
      <c r="AK33" s="58" t="s">
        <v>65</v>
      </c>
      <c r="AL33" s="57"/>
      <c r="AM33" s="57"/>
      <c r="AN33" s="57"/>
      <c r="AO33" s="57"/>
      <c r="AP33" s="58" t="s">
        <v>64</v>
      </c>
      <c r="AQ33" s="57"/>
      <c r="AR33" s="57"/>
      <c r="AS33" s="57"/>
      <c r="AT33" s="57"/>
    </row>
    <row r="34" spans="1:46" x14ac:dyDescent="0.2">
      <c r="A34" s="10" t="s">
        <v>58</v>
      </c>
      <c r="B34" s="9" t="s">
        <v>1</v>
      </c>
      <c r="C34" s="9" t="s">
        <v>50</v>
      </c>
      <c r="D34" s="9" t="s">
        <v>51</v>
      </c>
      <c r="E34" s="32" t="s">
        <v>61</v>
      </c>
      <c r="F34" s="32" t="s">
        <v>62</v>
      </c>
      <c r="G34" s="12" t="s">
        <v>1</v>
      </c>
      <c r="H34" s="9" t="s">
        <v>50</v>
      </c>
      <c r="I34" s="9" t="s">
        <v>51</v>
      </c>
      <c r="J34" s="32" t="s">
        <v>61</v>
      </c>
      <c r="K34" s="32" t="s">
        <v>62</v>
      </c>
      <c r="L34" s="12" t="s">
        <v>1</v>
      </c>
      <c r="M34" s="9" t="s">
        <v>50</v>
      </c>
      <c r="N34" s="9" t="s">
        <v>51</v>
      </c>
      <c r="O34" s="32" t="s">
        <v>61</v>
      </c>
      <c r="P34" s="32" t="s">
        <v>62</v>
      </c>
      <c r="Q34" s="18" t="s">
        <v>1</v>
      </c>
      <c r="R34" s="18" t="s">
        <v>50</v>
      </c>
      <c r="S34" s="18" t="s">
        <v>51</v>
      </c>
      <c r="T34" s="40" t="s">
        <v>61</v>
      </c>
      <c r="U34" s="40" t="s">
        <v>62</v>
      </c>
      <c r="V34" s="30" t="s">
        <v>1</v>
      </c>
      <c r="W34" s="18" t="s">
        <v>50</v>
      </c>
      <c r="X34" s="18" t="s">
        <v>51</v>
      </c>
      <c r="Y34" s="40" t="s">
        <v>61</v>
      </c>
      <c r="Z34" s="40" t="s">
        <v>62</v>
      </c>
      <c r="AA34" s="30" t="s">
        <v>1</v>
      </c>
      <c r="AB34" s="18" t="s">
        <v>50</v>
      </c>
      <c r="AC34" s="18" t="s">
        <v>51</v>
      </c>
      <c r="AD34" s="40" t="s">
        <v>61</v>
      </c>
      <c r="AE34" s="40" t="s">
        <v>62</v>
      </c>
      <c r="AF34" s="24" t="s">
        <v>1</v>
      </c>
      <c r="AG34" s="24" t="s">
        <v>50</v>
      </c>
      <c r="AH34" s="24" t="s">
        <v>51</v>
      </c>
      <c r="AI34" s="47" t="s">
        <v>61</v>
      </c>
      <c r="AJ34" s="47" t="s">
        <v>62</v>
      </c>
      <c r="AK34" s="31" t="s">
        <v>1</v>
      </c>
      <c r="AL34" s="24" t="s">
        <v>50</v>
      </c>
      <c r="AM34" s="24" t="s">
        <v>51</v>
      </c>
      <c r="AN34" s="47" t="s">
        <v>61</v>
      </c>
      <c r="AO34" s="47" t="s">
        <v>62</v>
      </c>
      <c r="AP34" s="31" t="s">
        <v>1</v>
      </c>
      <c r="AQ34" s="24" t="s">
        <v>50</v>
      </c>
      <c r="AR34" s="24" t="s">
        <v>51</v>
      </c>
      <c r="AS34" s="47" t="s">
        <v>61</v>
      </c>
      <c r="AT34" s="47" t="s">
        <v>62</v>
      </c>
    </row>
    <row r="35" spans="1:46" x14ac:dyDescent="0.2">
      <c r="A35" s="8" t="s">
        <v>46</v>
      </c>
      <c r="B35">
        <v>97</v>
      </c>
      <c r="C35">
        <v>0.97099899999999995</v>
      </c>
      <c r="D35" s="13"/>
      <c r="E35" s="33"/>
      <c r="F35" s="34"/>
      <c r="G35" s="13"/>
      <c r="H35" s="13"/>
      <c r="I35" s="13"/>
      <c r="J35" s="39"/>
      <c r="K35" s="34"/>
      <c r="L35">
        <v>93.699996999999996</v>
      </c>
      <c r="M35">
        <v>0.97080100000000003</v>
      </c>
      <c r="N35" s="13"/>
      <c r="O35" s="39"/>
      <c r="P35" s="34"/>
      <c r="Q35">
        <v>99.400002000000001</v>
      </c>
      <c r="R35">
        <v>0.99399999999999999</v>
      </c>
      <c r="S35" s="19"/>
      <c r="T35" s="41"/>
      <c r="U35" s="42"/>
      <c r="V35" s="19"/>
      <c r="W35" s="19"/>
      <c r="X35" s="19"/>
      <c r="Y35" s="41"/>
      <c r="Z35" s="42"/>
      <c r="AA35">
        <v>99.400002000000001</v>
      </c>
      <c r="AB35">
        <v>0.99399999999999999</v>
      </c>
      <c r="AC35" s="19"/>
      <c r="AD35" s="41"/>
      <c r="AE35" s="42"/>
      <c r="AF35">
        <v>99.5</v>
      </c>
      <c r="AG35">
        <v>0.99598900000000001</v>
      </c>
      <c r="AH35" s="25"/>
      <c r="AI35" s="48"/>
      <c r="AJ35" s="49"/>
      <c r="AK35" s="25"/>
      <c r="AL35" s="25"/>
      <c r="AM35" s="25"/>
      <c r="AN35" s="48"/>
      <c r="AO35" s="49"/>
      <c r="AP35">
        <v>99.5</v>
      </c>
      <c r="AQ35">
        <v>0.99599400000000005</v>
      </c>
      <c r="AR35" s="25"/>
      <c r="AS35" s="48"/>
      <c r="AT35" s="49"/>
    </row>
    <row r="36" spans="1:46" x14ac:dyDescent="0.2">
      <c r="A36" s="8" t="s">
        <v>47</v>
      </c>
      <c r="B36">
        <v>96.949996999999996</v>
      </c>
      <c r="C36">
        <v>0.970997</v>
      </c>
      <c r="D36" s="13"/>
      <c r="E36" s="33"/>
      <c r="F36" s="34"/>
      <c r="G36" s="13"/>
      <c r="H36" s="13"/>
      <c r="I36" s="13"/>
      <c r="J36" s="39"/>
      <c r="K36" s="34"/>
      <c r="L36">
        <v>92.650002000000001</v>
      </c>
      <c r="M36">
        <v>0.97071099999999999</v>
      </c>
      <c r="N36" s="13"/>
      <c r="O36" s="39"/>
      <c r="P36" s="34"/>
      <c r="Q36">
        <v>99.349997999999999</v>
      </c>
      <c r="R36">
        <v>0.99399499999999996</v>
      </c>
      <c r="S36" s="19"/>
      <c r="T36" s="41"/>
      <c r="U36" s="42"/>
      <c r="V36" s="19"/>
      <c r="W36" s="19"/>
      <c r="X36" s="19"/>
      <c r="Y36" s="41"/>
      <c r="Z36" s="42"/>
      <c r="AA36">
        <v>99.400002000000001</v>
      </c>
      <c r="AB36">
        <v>0.99399999999999999</v>
      </c>
      <c r="AC36" s="19"/>
      <c r="AD36" s="41"/>
      <c r="AE36" s="42"/>
      <c r="AF36">
        <v>99.550003000000004</v>
      </c>
      <c r="AG36">
        <v>0.99598600000000004</v>
      </c>
      <c r="AH36" s="25"/>
      <c r="AI36" s="48"/>
      <c r="AJ36" s="49"/>
      <c r="AK36" s="25"/>
      <c r="AL36" s="25"/>
      <c r="AM36" s="25"/>
      <c r="AN36" s="48"/>
      <c r="AO36" s="49"/>
      <c r="AP36">
        <v>99.449996999999996</v>
      </c>
      <c r="AQ36">
        <v>0.99599000000000004</v>
      </c>
      <c r="AR36" s="25"/>
      <c r="AS36" s="48"/>
      <c r="AT36" s="49"/>
    </row>
    <row r="37" spans="1:46" x14ac:dyDescent="0.2">
      <c r="A37" s="8" t="s">
        <v>48</v>
      </c>
      <c r="B37">
        <v>96.480002999999996</v>
      </c>
      <c r="C37">
        <v>0.97097299999999997</v>
      </c>
      <c r="D37" s="13"/>
      <c r="E37" s="33"/>
      <c r="F37" s="34"/>
      <c r="G37" s="13"/>
      <c r="H37" s="13"/>
      <c r="I37" s="13"/>
      <c r="J37" s="39"/>
      <c r="K37" s="34"/>
      <c r="L37">
        <v>89.220000999999996</v>
      </c>
      <c r="M37">
        <v>0.97054700000000005</v>
      </c>
      <c r="N37" s="13"/>
      <c r="O37" s="39"/>
      <c r="P37" s="34"/>
      <c r="Q37">
        <v>99.360000999999997</v>
      </c>
      <c r="R37">
        <v>0.99399700000000002</v>
      </c>
      <c r="S37" s="19"/>
      <c r="T37" s="41"/>
      <c r="U37" s="42"/>
      <c r="V37" s="19"/>
      <c r="W37" s="19"/>
      <c r="X37" s="19"/>
      <c r="Y37" s="41"/>
      <c r="Z37" s="42"/>
      <c r="AA37">
        <v>99.239998</v>
      </c>
      <c r="AB37">
        <v>0.99399400000000004</v>
      </c>
      <c r="AC37" s="19"/>
      <c r="AD37" s="41"/>
      <c r="AE37" s="42"/>
      <c r="AF37">
        <v>99.279999000000004</v>
      </c>
      <c r="AG37">
        <v>0.99510200000000004</v>
      </c>
      <c r="AH37" s="25"/>
      <c r="AI37" s="48"/>
      <c r="AJ37" s="49"/>
      <c r="AK37" s="25"/>
      <c r="AL37" s="25"/>
      <c r="AM37" s="25"/>
      <c r="AN37" s="48"/>
      <c r="AO37" s="49"/>
      <c r="AP37">
        <v>99.260002</v>
      </c>
      <c r="AQ37">
        <v>0.99509899999999996</v>
      </c>
      <c r="AR37" s="25"/>
      <c r="AS37" s="48"/>
      <c r="AT37" s="49"/>
    </row>
    <row r="38" spans="1:46" x14ac:dyDescent="0.2">
      <c r="A38" s="8" t="s">
        <v>49</v>
      </c>
      <c r="B38">
        <v>96.449996999999996</v>
      </c>
      <c r="C38">
        <v>0.97095900000000002</v>
      </c>
      <c r="D38" s="13"/>
      <c r="E38" s="33"/>
      <c r="F38" s="34"/>
      <c r="G38" s="13"/>
      <c r="H38" s="13"/>
      <c r="I38" s="13"/>
      <c r="J38" s="39"/>
      <c r="K38" s="34"/>
      <c r="L38">
        <v>85.540001000000004</v>
      </c>
      <c r="M38">
        <v>0.97020399999999996</v>
      </c>
      <c r="N38" s="13"/>
      <c r="O38" s="39"/>
      <c r="P38" s="34"/>
      <c r="Q38">
        <v>99.360000999999997</v>
      </c>
      <c r="R38">
        <v>0.99399599999999999</v>
      </c>
      <c r="S38" s="19"/>
      <c r="T38" s="41"/>
      <c r="U38" s="42"/>
      <c r="V38" s="19"/>
      <c r="W38" s="19"/>
      <c r="X38" s="19"/>
      <c r="Y38" s="41"/>
      <c r="Z38" s="42"/>
      <c r="AA38">
        <v>99.019997000000004</v>
      </c>
      <c r="AB38">
        <v>0.99397599999999997</v>
      </c>
      <c r="AC38" s="19"/>
      <c r="AD38" s="41"/>
      <c r="AE38" s="42"/>
      <c r="AF38">
        <v>99.099997999999999</v>
      </c>
      <c r="AG38">
        <v>0.99470400000000003</v>
      </c>
      <c r="AH38" s="25"/>
      <c r="AI38" s="48"/>
      <c r="AJ38" s="49"/>
      <c r="AK38" s="25"/>
      <c r="AL38" s="25"/>
      <c r="AM38" s="25"/>
      <c r="AN38" s="48"/>
      <c r="AO38" s="49"/>
      <c r="AP38">
        <v>99.230002999999996</v>
      </c>
      <c r="AQ38">
        <v>0.99470499999999995</v>
      </c>
      <c r="AR38" s="25"/>
      <c r="AS38" s="48"/>
      <c r="AT38" s="49"/>
    </row>
    <row r="39" spans="1:46" x14ac:dyDescent="0.2">
      <c r="A39" s="8" t="s">
        <v>55</v>
      </c>
      <c r="B39" s="14"/>
      <c r="C39" s="15"/>
      <c r="D39" s="15"/>
      <c r="E39" s="35"/>
      <c r="F39" s="36"/>
      <c r="G39" s="15"/>
      <c r="H39" s="15"/>
      <c r="I39" s="15"/>
      <c r="J39" s="35"/>
      <c r="K39" s="36"/>
      <c r="L39" s="15"/>
      <c r="M39" s="15"/>
      <c r="N39" s="15"/>
      <c r="O39" s="35"/>
      <c r="P39" s="36"/>
      <c r="Q39" s="20"/>
      <c r="R39" s="21"/>
      <c r="S39" s="21"/>
      <c r="T39" s="43"/>
      <c r="U39" s="44"/>
      <c r="V39" s="21"/>
      <c r="W39" s="21"/>
      <c r="X39" s="21"/>
      <c r="Y39" s="43"/>
      <c r="Z39" s="44"/>
      <c r="AA39" s="21"/>
      <c r="AB39" s="21"/>
      <c r="AC39" s="21"/>
      <c r="AD39" s="43"/>
      <c r="AE39" s="44"/>
      <c r="AF39" s="26"/>
      <c r="AG39" s="27"/>
      <c r="AH39" s="27"/>
      <c r="AI39" s="50"/>
      <c r="AJ39" s="51"/>
      <c r="AK39" s="27"/>
      <c r="AL39" s="27"/>
      <c r="AM39" s="27"/>
      <c r="AN39" s="50"/>
      <c r="AO39" s="51"/>
      <c r="AP39" s="27"/>
      <c r="AQ39" s="27"/>
      <c r="AR39" s="27"/>
      <c r="AS39" s="50"/>
      <c r="AT39" s="51"/>
    </row>
    <row r="40" spans="1:46" x14ac:dyDescent="0.2">
      <c r="A40" s="8" t="s">
        <v>56</v>
      </c>
      <c r="B40" s="16"/>
      <c r="C40" s="17"/>
      <c r="D40" s="17"/>
      <c r="E40" s="37"/>
      <c r="F40" s="38"/>
      <c r="G40" s="17"/>
      <c r="H40" s="17"/>
      <c r="I40" s="17"/>
      <c r="J40" s="37"/>
      <c r="K40" s="38"/>
      <c r="L40" s="17"/>
      <c r="M40" s="17"/>
      <c r="N40" s="17"/>
      <c r="O40" s="37"/>
      <c r="P40" s="38"/>
      <c r="Q40" s="22"/>
      <c r="R40" s="23"/>
      <c r="S40" s="23"/>
      <c r="T40" s="45"/>
      <c r="U40" s="46"/>
      <c r="V40" s="23"/>
      <c r="W40" s="23"/>
      <c r="X40" s="23"/>
      <c r="Y40" s="45"/>
      <c r="Z40" s="46"/>
      <c r="AA40" s="23"/>
      <c r="AB40" s="23"/>
      <c r="AC40" s="23"/>
      <c r="AD40" s="45"/>
      <c r="AE40" s="46"/>
      <c r="AF40" s="28"/>
      <c r="AG40" s="29"/>
      <c r="AH40" s="29"/>
      <c r="AI40" s="52"/>
      <c r="AJ40" s="53"/>
      <c r="AK40" s="29"/>
      <c r="AL40" s="29"/>
      <c r="AM40" s="29"/>
      <c r="AN40" s="52"/>
      <c r="AO40" s="53"/>
      <c r="AP40" s="29"/>
      <c r="AQ40" s="29"/>
      <c r="AR40" s="29"/>
      <c r="AS40" s="52"/>
      <c r="AT40" s="53"/>
    </row>
    <row r="42" spans="1:46" x14ac:dyDescent="0.2">
      <c r="A42" s="8"/>
      <c r="B42" s="59" t="s">
        <v>45</v>
      </c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64" t="s">
        <v>7</v>
      </c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57" t="s">
        <v>44</v>
      </c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</row>
    <row r="43" spans="1:46" x14ac:dyDescent="0.2">
      <c r="A43" s="8"/>
      <c r="B43" s="59" t="s">
        <v>6</v>
      </c>
      <c r="C43" s="59"/>
      <c r="D43" s="59"/>
      <c r="E43" s="59"/>
      <c r="F43" s="59"/>
      <c r="G43" s="60" t="s">
        <v>65</v>
      </c>
      <c r="H43" s="59"/>
      <c r="I43" s="59"/>
      <c r="J43" s="59"/>
      <c r="K43" s="59"/>
      <c r="L43" s="60" t="s">
        <v>64</v>
      </c>
      <c r="M43" s="59"/>
      <c r="N43" s="59"/>
      <c r="O43" s="59"/>
      <c r="P43" s="59"/>
      <c r="Q43" s="61" t="s">
        <v>6</v>
      </c>
      <c r="R43" s="62"/>
      <c r="S43" s="62"/>
      <c r="T43" s="62"/>
      <c r="U43" s="63"/>
      <c r="V43" s="61" t="s">
        <v>65</v>
      </c>
      <c r="W43" s="62"/>
      <c r="X43" s="62"/>
      <c r="Y43" s="62"/>
      <c r="Z43" s="63"/>
      <c r="AA43" s="63" t="s">
        <v>64</v>
      </c>
      <c r="AB43" s="64"/>
      <c r="AC43" s="64"/>
      <c r="AD43" s="64"/>
      <c r="AE43" s="64"/>
      <c r="AF43" s="57" t="s">
        <v>6</v>
      </c>
      <c r="AG43" s="57"/>
      <c r="AH43" s="57"/>
      <c r="AI43" s="57"/>
      <c r="AJ43" s="57"/>
      <c r="AK43" s="58" t="s">
        <v>65</v>
      </c>
      <c r="AL43" s="57"/>
      <c r="AM43" s="57"/>
      <c r="AN43" s="57"/>
      <c r="AO43" s="57"/>
      <c r="AP43" s="58" t="s">
        <v>64</v>
      </c>
      <c r="AQ43" s="57"/>
      <c r="AR43" s="57"/>
      <c r="AS43" s="57"/>
      <c r="AT43" s="57"/>
    </row>
    <row r="44" spans="1:46" x14ac:dyDescent="0.2">
      <c r="A44" s="10" t="s">
        <v>57</v>
      </c>
      <c r="B44" s="9" t="s">
        <v>1</v>
      </c>
      <c r="C44" s="9" t="s">
        <v>50</v>
      </c>
      <c r="D44" s="9" t="s">
        <v>51</v>
      </c>
      <c r="E44" s="32" t="s">
        <v>61</v>
      </c>
      <c r="F44" s="32" t="s">
        <v>62</v>
      </c>
      <c r="G44" s="12" t="s">
        <v>1</v>
      </c>
      <c r="H44" s="9" t="s">
        <v>50</v>
      </c>
      <c r="I44" s="9" t="s">
        <v>51</v>
      </c>
      <c r="J44" s="32" t="s">
        <v>61</v>
      </c>
      <c r="K44" s="32" t="s">
        <v>62</v>
      </c>
      <c r="L44" s="12" t="s">
        <v>1</v>
      </c>
      <c r="M44" s="9" t="s">
        <v>50</v>
      </c>
      <c r="N44" s="9" t="s">
        <v>51</v>
      </c>
      <c r="O44" s="32" t="s">
        <v>61</v>
      </c>
      <c r="P44" s="32" t="s">
        <v>62</v>
      </c>
      <c r="Q44" s="18" t="s">
        <v>1</v>
      </c>
      <c r="R44" s="18" t="s">
        <v>50</v>
      </c>
      <c r="S44" s="18" t="s">
        <v>51</v>
      </c>
      <c r="T44" s="40" t="s">
        <v>61</v>
      </c>
      <c r="U44" s="40" t="s">
        <v>62</v>
      </c>
      <c r="V44" s="30" t="s">
        <v>1</v>
      </c>
      <c r="W44" s="18" t="s">
        <v>50</v>
      </c>
      <c r="X44" s="18" t="s">
        <v>51</v>
      </c>
      <c r="Y44" s="40" t="s">
        <v>61</v>
      </c>
      <c r="Z44" s="40" t="s">
        <v>62</v>
      </c>
      <c r="AA44" s="30" t="s">
        <v>1</v>
      </c>
      <c r="AB44" s="18" t="s">
        <v>50</v>
      </c>
      <c r="AC44" s="18" t="s">
        <v>51</v>
      </c>
      <c r="AD44" s="40" t="s">
        <v>61</v>
      </c>
      <c r="AE44" s="40" t="s">
        <v>62</v>
      </c>
      <c r="AF44" s="24" t="s">
        <v>1</v>
      </c>
      <c r="AG44" s="24" t="s">
        <v>50</v>
      </c>
      <c r="AH44" s="24" t="s">
        <v>51</v>
      </c>
      <c r="AI44" s="47" t="s">
        <v>61</v>
      </c>
      <c r="AJ44" s="47" t="s">
        <v>62</v>
      </c>
      <c r="AK44" s="31" t="s">
        <v>1</v>
      </c>
      <c r="AL44" s="24" t="s">
        <v>50</v>
      </c>
      <c r="AM44" s="24" t="s">
        <v>51</v>
      </c>
      <c r="AN44" s="47" t="s">
        <v>61</v>
      </c>
      <c r="AO44" s="47" t="s">
        <v>62</v>
      </c>
      <c r="AP44" s="31" t="s">
        <v>1</v>
      </c>
      <c r="AQ44" s="24" t="s">
        <v>50</v>
      </c>
      <c r="AR44" s="24" t="s">
        <v>51</v>
      </c>
      <c r="AS44" s="47" t="s">
        <v>61</v>
      </c>
      <c r="AT44" s="47" t="s">
        <v>62</v>
      </c>
    </row>
    <row r="45" spans="1:46" x14ac:dyDescent="0.2">
      <c r="A45" s="8" t="s">
        <v>46</v>
      </c>
      <c r="B45">
        <v>97.099997999999999</v>
      </c>
      <c r="C45">
        <v>0.97099999999999997</v>
      </c>
      <c r="D45" s="13"/>
      <c r="E45" s="33"/>
      <c r="F45" s="34"/>
      <c r="G45" s="13">
        <f>Result_5D_Updated!I140</f>
        <v>96.800003000000004</v>
      </c>
      <c r="H45" s="13"/>
      <c r="I45" s="13"/>
      <c r="J45" s="39"/>
      <c r="K45" s="34"/>
      <c r="L45">
        <v>97</v>
      </c>
      <c r="M45">
        <v>0.97099899999999995</v>
      </c>
      <c r="N45" s="13"/>
      <c r="O45" s="39"/>
      <c r="P45" s="34"/>
      <c r="Q45">
        <v>99.300003000000004</v>
      </c>
      <c r="R45">
        <v>0.99399800000000005</v>
      </c>
      <c r="S45" s="19"/>
      <c r="T45" s="41"/>
      <c r="U45" s="42"/>
      <c r="V45" s="19">
        <f>Result_5D_Updated!AA140</f>
        <v>99.5</v>
      </c>
      <c r="W45" s="19"/>
      <c r="X45" s="19"/>
      <c r="Y45" s="41"/>
      <c r="Z45" s="42"/>
      <c r="AA45">
        <v>99.400002000000001</v>
      </c>
      <c r="AB45">
        <v>0.99399999999999999</v>
      </c>
      <c r="AC45" s="19"/>
      <c r="AD45" s="41"/>
      <c r="AE45" s="42"/>
      <c r="AF45">
        <v>99.599997999999999</v>
      </c>
      <c r="AG45">
        <v>0.996</v>
      </c>
      <c r="AH45" s="25"/>
      <c r="AI45" s="48"/>
      <c r="AJ45" s="49"/>
      <c r="AK45" s="25">
        <f>Result_5D_Updated!AR140</f>
        <v>99.5</v>
      </c>
      <c r="AL45" s="25"/>
      <c r="AM45" s="25"/>
      <c r="AN45" s="48"/>
      <c r="AO45" s="49"/>
      <c r="AP45">
        <v>99.300003000000004</v>
      </c>
      <c r="AQ45">
        <v>0.99597899999999995</v>
      </c>
      <c r="AR45" s="25"/>
      <c r="AS45" s="48"/>
      <c r="AT45" s="49"/>
    </row>
    <row r="46" spans="1:46" x14ac:dyDescent="0.2">
      <c r="A46" s="8" t="s">
        <v>47</v>
      </c>
      <c r="B46">
        <v>97.099997999999999</v>
      </c>
      <c r="C46">
        <v>0.97099999999999997</v>
      </c>
      <c r="D46" s="13"/>
      <c r="E46" s="33"/>
      <c r="F46" s="34"/>
      <c r="G46" s="13">
        <f>Result_5D_Updated!I148</f>
        <v>96.199996999999996</v>
      </c>
      <c r="H46" s="13"/>
      <c r="I46" s="13"/>
      <c r="J46" s="39"/>
      <c r="K46" s="34"/>
      <c r="L46">
        <v>96.900002000000001</v>
      </c>
      <c r="M46">
        <v>0.97099400000000002</v>
      </c>
      <c r="N46" s="13"/>
      <c r="O46" s="39"/>
      <c r="P46" s="34"/>
      <c r="Q46">
        <v>99.300003000000004</v>
      </c>
      <c r="R46">
        <v>0.99399099999999996</v>
      </c>
      <c r="S46" s="19"/>
      <c r="T46" s="41"/>
      <c r="U46" s="42"/>
      <c r="V46" s="19">
        <f>Result_5D_Updated!AA148</f>
        <v>99.449996999999996</v>
      </c>
      <c r="W46" s="19"/>
      <c r="X46" s="19"/>
      <c r="Y46" s="41"/>
      <c r="Z46" s="42"/>
      <c r="AA46">
        <v>99.400002000000001</v>
      </c>
      <c r="AB46">
        <v>0.99399999999999999</v>
      </c>
      <c r="AC46" s="19"/>
      <c r="AD46" s="41"/>
      <c r="AE46" s="42"/>
      <c r="AF46">
        <v>99.599997999999999</v>
      </c>
      <c r="AG46">
        <v>0.996</v>
      </c>
      <c r="AH46" s="25"/>
      <c r="AI46" s="48"/>
      <c r="AJ46" s="49"/>
      <c r="AK46" s="25">
        <f>Result_5D_Updated!AR148</f>
        <v>99.449996999999996</v>
      </c>
      <c r="AL46" s="25"/>
      <c r="AM46" s="25"/>
      <c r="AN46" s="48"/>
      <c r="AO46" s="49"/>
      <c r="AP46">
        <v>99.349997999999999</v>
      </c>
      <c r="AQ46">
        <v>0.995973</v>
      </c>
      <c r="AR46" s="25"/>
      <c r="AS46" s="48"/>
      <c r="AT46" s="49"/>
    </row>
    <row r="47" spans="1:46" x14ac:dyDescent="0.2">
      <c r="A47" s="8" t="s">
        <v>48</v>
      </c>
      <c r="B47">
        <v>97.099997999999999</v>
      </c>
      <c r="C47">
        <v>0.97099999999999997</v>
      </c>
      <c r="D47" s="13"/>
      <c r="E47" s="33"/>
      <c r="F47" s="34"/>
      <c r="G47" s="13">
        <f>Result_5D_Updated!I156</f>
        <v>95.639961</v>
      </c>
      <c r="H47" s="13"/>
      <c r="I47" s="13"/>
      <c r="J47" s="39"/>
      <c r="K47" s="34"/>
      <c r="L47">
        <v>96.580001999999993</v>
      </c>
      <c r="M47">
        <v>0.97097699999999998</v>
      </c>
      <c r="N47" s="13"/>
      <c r="O47" s="39"/>
      <c r="P47" s="34"/>
      <c r="Q47">
        <v>99.279999000000004</v>
      </c>
      <c r="R47">
        <v>0.99398799999999998</v>
      </c>
      <c r="S47" s="19"/>
      <c r="T47" s="41"/>
      <c r="U47" s="42"/>
      <c r="V47" s="19">
        <f>Result_5D_Updated!AA156</f>
        <v>99.419998000000007</v>
      </c>
      <c r="W47" s="19"/>
      <c r="X47" s="19"/>
      <c r="Y47" s="41"/>
      <c r="Z47" s="42"/>
      <c r="AA47">
        <v>99.160004000000001</v>
      </c>
      <c r="AB47">
        <v>0.99399700000000002</v>
      </c>
      <c r="AC47" s="19"/>
      <c r="AD47" s="41"/>
      <c r="AE47" s="42"/>
      <c r="AF47">
        <v>99.480002999999996</v>
      </c>
      <c r="AG47">
        <v>0.99512100000000003</v>
      </c>
      <c r="AH47" s="25"/>
      <c r="AI47" s="48"/>
      <c r="AJ47" s="49"/>
      <c r="AK47" s="25">
        <f>Result_5D_Updated!AR156</f>
        <v>99.419998000000007</v>
      </c>
      <c r="AL47" s="25"/>
      <c r="AM47" s="25"/>
      <c r="AN47" s="48"/>
      <c r="AO47" s="49"/>
      <c r="AP47">
        <v>99.239998</v>
      </c>
      <c r="AQ47">
        <v>0.995089</v>
      </c>
      <c r="AR47" s="25"/>
      <c r="AS47" s="48"/>
      <c r="AT47" s="49"/>
    </row>
    <row r="48" spans="1:46" x14ac:dyDescent="0.2">
      <c r="A48" s="8" t="s">
        <v>49</v>
      </c>
      <c r="B48">
        <v>97.080001999999993</v>
      </c>
      <c r="C48">
        <v>0.97099999999999997</v>
      </c>
      <c r="D48" s="13"/>
      <c r="E48" s="33"/>
      <c r="F48" s="34"/>
      <c r="G48" s="13">
        <f>Result_5D_Updated!I164</f>
        <v>95.990020999999999</v>
      </c>
      <c r="H48" s="13"/>
      <c r="I48" s="13"/>
      <c r="J48" s="39"/>
      <c r="K48" s="34"/>
      <c r="L48">
        <v>95.629997000000003</v>
      </c>
      <c r="M48">
        <v>0.970939</v>
      </c>
      <c r="N48" s="13"/>
      <c r="O48" s="39"/>
      <c r="P48" s="34"/>
      <c r="Q48">
        <v>99.260002</v>
      </c>
      <c r="R48">
        <v>0.99398399999999998</v>
      </c>
      <c r="S48" s="19"/>
      <c r="T48" s="41"/>
      <c r="U48" s="42"/>
      <c r="V48" s="19">
        <f>Result_5D_Updated!AA164</f>
        <v>99.410004000000001</v>
      </c>
      <c r="W48" s="19"/>
      <c r="X48" s="19"/>
      <c r="Y48" s="41"/>
      <c r="Z48" s="42"/>
      <c r="AA48">
        <v>99</v>
      </c>
      <c r="AB48">
        <v>0.99396899999999999</v>
      </c>
      <c r="AC48" s="19"/>
      <c r="AD48" s="41"/>
      <c r="AE48" s="42"/>
      <c r="AF48">
        <v>99.440002000000007</v>
      </c>
      <c r="AG48">
        <v>0.99473500000000004</v>
      </c>
      <c r="AH48" s="25"/>
      <c r="AI48" s="48"/>
      <c r="AJ48" s="49"/>
      <c r="AK48" s="25">
        <f>Result_5D_Updated!AR164</f>
        <v>99.339995999999999</v>
      </c>
      <c r="AL48" s="25"/>
      <c r="AM48" s="25"/>
      <c r="AN48" s="48"/>
      <c r="AO48" s="49"/>
      <c r="AP48">
        <v>98.629997000000003</v>
      </c>
      <c r="AQ48">
        <v>0.99468000000000001</v>
      </c>
      <c r="AR48" s="25"/>
      <c r="AS48" s="48"/>
      <c r="AT48" s="49"/>
    </row>
    <row r="49" spans="1:46" x14ac:dyDescent="0.2">
      <c r="A49" s="8" t="s">
        <v>55</v>
      </c>
      <c r="B49" s="14"/>
      <c r="C49" s="15"/>
      <c r="D49" s="15"/>
      <c r="E49" s="35"/>
      <c r="F49" s="36"/>
      <c r="G49" s="15"/>
      <c r="H49" s="15"/>
      <c r="I49" s="15"/>
      <c r="J49" s="35"/>
      <c r="K49" s="36"/>
      <c r="L49" s="15"/>
      <c r="M49" s="15"/>
      <c r="N49" s="15"/>
      <c r="O49" s="35"/>
      <c r="P49" s="36"/>
      <c r="Q49" s="20"/>
      <c r="R49" s="21"/>
      <c r="S49" s="21"/>
      <c r="T49" s="43"/>
      <c r="U49" s="44"/>
      <c r="V49" s="21"/>
      <c r="W49" s="21"/>
      <c r="X49" s="21"/>
      <c r="Y49" s="43"/>
      <c r="Z49" s="44"/>
      <c r="AA49" s="21"/>
      <c r="AB49" s="21"/>
      <c r="AC49" s="21"/>
      <c r="AD49" s="43"/>
      <c r="AE49" s="44"/>
      <c r="AF49" s="26"/>
      <c r="AG49" s="27"/>
      <c r="AH49" s="27"/>
      <c r="AI49" s="50"/>
      <c r="AJ49" s="51"/>
      <c r="AK49" s="27"/>
      <c r="AL49" s="27"/>
      <c r="AM49" s="27"/>
      <c r="AN49" s="50"/>
      <c r="AO49" s="51"/>
      <c r="AP49" s="27"/>
      <c r="AQ49" s="27"/>
      <c r="AR49" s="27"/>
      <c r="AS49" s="50"/>
      <c r="AT49" s="51"/>
    </row>
    <row r="50" spans="1:46" x14ac:dyDescent="0.2">
      <c r="A50" s="8" t="s">
        <v>56</v>
      </c>
      <c r="B50" s="16"/>
      <c r="C50" s="17"/>
      <c r="D50" s="17"/>
      <c r="E50" s="37"/>
      <c r="F50" s="38"/>
      <c r="G50" s="17"/>
      <c r="H50" s="17"/>
      <c r="I50" s="17"/>
      <c r="J50" s="37"/>
      <c r="K50" s="38"/>
      <c r="L50" s="17"/>
      <c r="M50" s="17"/>
      <c r="N50" s="17"/>
      <c r="O50" s="37"/>
      <c r="P50" s="38"/>
      <c r="Q50" s="22"/>
      <c r="R50" s="23"/>
      <c r="S50" s="23"/>
      <c r="T50" s="45"/>
      <c r="U50" s="46"/>
      <c r="V50" s="23"/>
      <c r="W50" s="23"/>
      <c r="X50" s="23"/>
      <c r="Y50" s="45"/>
      <c r="Z50" s="46"/>
      <c r="AA50" s="23"/>
      <c r="AB50" s="23"/>
      <c r="AC50" s="23"/>
      <c r="AD50" s="45"/>
      <c r="AE50" s="46"/>
      <c r="AF50" s="28"/>
      <c r="AG50" s="29"/>
      <c r="AH50" s="29"/>
      <c r="AI50" s="52"/>
      <c r="AJ50" s="53"/>
      <c r="AK50" s="29"/>
      <c r="AL50" s="29"/>
      <c r="AM50" s="29"/>
      <c r="AN50" s="52"/>
      <c r="AO50" s="53"/>
      <c r="AP50" s="29"/>
      <c r="AQ50" s="29"/>
      <c r="AR50" s="29"/>
      <c r="AS50" s="52"/>
      <c r="AT50" s="53"/>
    </row>
    <row r="51" spans="1:46" s="5" customFormat="1" x14ac:dyDescent="0.2"/>
    <row r="52" spans="1:46" s="5" customFormat="1" x14ac:dyDescent="0.2">
      <c r="A52" s="8" t="s">
        <v>66</v>
      </c>
      <c r="B52" s="5" t="s">
        <v>67</v>
      </c>
      <c r="C52" s="5" t="s">
        <v>15</v>
      </c>
      <c r="D52" s="5" t="s">
        <v>68</v>
      </c>
    </row>
    <row r="53" spans="1:46" x14ac:dyDescent="0.2">
      <c r="A53" s="11" t="s">
        <v>37</v>
      </c>
      <c r="B53" s="11" t="s">
        <v>59</v>
      </c>
      <c r="C53" s="11" t="s">
        <v>60</v>
      </c>
      <c r="D53" s="11" t="s">
        <v>49</v>
      </c>
      <c r="E53" s="11"/>
    </row>
    <row r="54" spans="1:46" x14ac:dyDescent="0.2">
      <c r="A54" s="11" t="s">
        <v>37</v>
      </c>
      <c r="B54" s="11" t="s">
        <v>59</v>
      </c>
      <c r="C54" s="11" t="s">
        <v>60</v>
      </c>
      <c r="D54" s="11" t="s">
        <v>55</v>
      </c>
      <c r="E54" s="11"/>
    </row>
    <row r="55" spans="1:46" x14ac:dyDescent="0.2">
      <c r="A55" s="11" t="s">
        <v>37</v>
      </c>
      <c r="B55" s="11" t="s">
        <v>59</v>
      </c>
      <c r="C55" s="11" t="s">
        <v>63</v>
      </c>
      <c r="D55" s="11" t="s">
        <v>49</v>
      </c>
      <c r="E55" s="11"/>
    </row>
    <row r="56" spans="1:46" x14ac:dyDescent="0.2">
      <c r="A56" s="11" t="s">
        <v>60</v>
      </c>
      <c r="B56" s="11" t="s">
        <v>59</v>
      </c>
      <c r="C56" s="11" t="s">
        <v>69</v>
      </c>
      <c r="D56" s="11" t="s">
        <v>49</v>
      </c>
    </row>
    <row r="57" spans="1:46" x14ac:dyDescent="0.2">
      <c r="A57" s="11" t="s">
        <v>60</v>
      </c>
      <c r="B57" s="11" t="s">
        <v>70</v>
      </c>
      <c r="C57" s="11" t="s">
        <v>69</v>
      </c>
      <c r="D57" s="11" t="s">
        <v>49</v>
      </c>
    </row>
    <row r="61" spans="1:46" x14ac:dyDescent="0.2">
      <c r="A61" s="8" t="s">
        <v>66</v>
      </c>
      <c r="B61" s="5" t="s">
        <v>67</v>
      </c>
      <c r="C61" s="5" t="s">
        <v>15</v>
      </c>
      <c r="D61" s="5" t="s">
        <v>68</v>
      </c>
      <c r="E61" s="5"/>
    </row>
    <row r="62" spans="1:46" x14ac:dyDescent="0.2">
      <c r="A62" s="11" t="s">
        <v>37</v>
      </c>
      <c r="B62" s="11" t="s">
        <v>59</v>
      </c>
      <c r="C62" s="11" t="s">
        <v>60</v>
      </c>
      <c r="D62" s="11" t="s">
        <v>49</v>
      </c>
      <c r="E62" s="11"/>
    </row>
    <row r="63" spans="1:46" x14ac:dyDescent="0.2">
      <c r="A63" s="11" t="s">
        <v>37</v>
      </c>
      <c r="B63" s="11" t="s">
        <v>59</v>
      </c>
      <c r="C63" s="11" t="s">
        <v>60</v>
      </c>
      <c r="D63" s="11" t="s">
        <v>55</v>
      </c>
      <c r="E63" s="11"/>
    </row>
    <row r="64" spans="1:46" x14ac:dyDescent="0.2">
      <c r="A64" s="11" t="s">
        <v>37</v>
      </c>
      <c r="B64" s="11" t="s">
        <v>59</v>
      </c>
      <c r="C64" s="11" t="s">
        <v>63</v>
      </c>
      <c r="D64" s="11" t="s">
        <v>49</v>
      </c>
      <c r="E64" s="11"/>
    </row>
    <row r="65" spans="1:4" x14ac:dyDescent="0.2">
      <c r="A65" s="11" t="s">
        <v>91</v>
      </c>
      <c r="B65" s="11" t="s">
        <v>59</v>
      </c>
      <c r="C65" s="11" t="s">
        <v>69</v>
      </c>
      <c r="D65" s="11" t="s">
        <v>49</v>
      </c>
    </row>
    <row r="66" spans="1:4" x14ac:dyDescent="0.2">
      <c r="A66" s="11" t="s">
        <v>91</v>
      </c>
      <c r="B66" s="11" t="s">
        <v>70</v>
      </c>
      <c r="C66" s="11" t="s">
        <v>69</v>
      </c>
      <c r="D66" s="11" t="s">
        <v>49</v>
      </c>
    </row>
  </sheetData>
  <mergeCells count="60">
    <mergeCell ref="AF43:AJ43"/>
    <mergeCell ref="AP43:AT43"/>
    <mergeCell ref="AK43:AO43"/>
    <mergeCell ref="B32:P32"/>
    <mergeCell ref="Q32:AE32"/>
    <mergeCell ref="AF32:AT32"/>
    <mergeCell ref="B33:F33"/>
    <mergeCell ref="L33:P33"/>
    <mergeCell ref="Q33:U33"/>
    <mergeCell ref="AP33:AT33"/>
    <mergeCell ref="G33:K33"/>
    <mergeCell ref="V33:Z33"/>
    <mergeCell ref="AF42:AT42"/>
    <mergeCell ref="B42:P42"/>
    <mergeCell ref="Q42:AE42"/>
    <mergeCell ref="G43:K43"/>
    <mergeCell ref="AK13:AO13"/>
    <mergeCell ref="AK23:AO23"/>
    <mergeCell ref="AK33:AO33"/>
    <mergeCell ref="AF33:AJ33"/>
    <mergeCell ref="AF22:AT22"/>
    <mergeCell ref="AF23:AJ23"/>
    <mergeCell ref="AP23:AT23"/>
    <mergeCell ref="AP13:AT13"/>
    <mergeCell ref="V43:Z43"/>
    <mergeCell ref="B22:P22"/>
    <mergeCell ref="Q22:AE22"/>
    <mergeCell ref="L43:P43"/>
    <mergeCell ref="Q43:U43"/>
    <mergeCell ref="AA43:AE43"/>
    <mergeCell ref="AA33:AE33"/>
    <mergeCell ref="B43:F43"/>
    <mergeCell ref="B23:F23"/>
    <mergeCell ref="L23:P23"/>
    <mergeCell ref="Q23:U23"/>
    <mergeCell ref="AA23:AE23"/>
    <mergeCell ref="G23:K23"/>
    <mergeCell ref="V23:Z23"/>
    <mergeCell ref="B13:F13"/>
    <mergeCell ref="L13:P13"/>
    <mergeCell ref="Q13:U13"/>
    <mergeCell ref="AA13:AE13"/>
    <mergeCell ref="AF13:AJ13"/>
    <mergeCell ref="G13:K13"/>
    <mergeCell ref="V13:Z13"/>
    <mergeCell ref="AF2:AT2"/>
    <mergeCell ref="AF3:AJ3"/>
    <mergeCell ref="AP3:AT3"/>
    <mergeCell ref="B12:P12"/>
    <mergeCell ref="Q12:AE12"/>
    <mergeCell ref="AF12:AT12"/>
    <mergeCell ref="G3:K3"/>
    <mergeCell ref="V3:Z3"/>
    <mergeCell ref="B3:F3"/>
    <mergeCell ref="L3:P3"/>
    <mergeCell ref="B2:P2"/>
    <mergeCell ref="Q2:AE2"/>
    <mergeCell ref="Q3:U3"/>
    <mergeCell ref="AA3:AE3"/>
    <mergeCell ref="AK3:AO3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8"/>
  <sheetViews>
    <sheetView topLeftCell="AB3" workbookViewId="0">
      <selection activeCell="AR49" sqref="AR49"/>
    </sheetView>
  </sheetViews>
  <sheetFormatPr baseColWidth="10" defaultRowHeight="16" x14ac:dyDescent="0.2"/>
  <cols>
    <col min="1" max="1" width="11.33203125" customWidth="1"/>
  </cols>
  <sheetData>
    <row r="1" spans="1:46" x14ac:dyDescent="0.2">
      <c r="A1" s="11" t="s">
        <v>37</v>
      </c>
      <c r="B1" s="11" t="s">
        <v>59</v>
      </c>
      <c r="C1" s="11" t="s">
        <v>60</v>
      </c>
      <c r="D1" s="11" t="s">
        <v>55</v>
      </c>
      <c r="E1" s="11"/>
    </row>
    <row r="2" spans="1:46" x14ac:dyDescent="0.2">
      <c r="A2" s="8"/>
      <c r="B2" s="59" t="s">
        <v>45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4" t="s">
        <v>7</v>
      </c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57" t="s">
        <v>44</v>
      </c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</row>
    <row r="3" spans="1:46" x14ac:dyDescent="0.2">
      <c r="A3" s="8"/>
      <c r="B3" s="59" t="s">
        <v>6</v>
      </c>
      <c r="C3" s="59"/>
      <c r="D3" s="59"/>
      <c r="E3" s="59"/>
      <c r="F3" s="59"/>
      <c r="G3" s="60" t="s">
        <v>65</v>
      </c>
      <c r="H3" s="59"/>
      <c r="I3" s="59"/>
      <c r="J3" s="59"/>
      <c r="K3" s="59"/>
      <c r="L3" s="60" t="s">
        <v>64</v>
      </c>
      <c r="M3" s="59"/>
      <c r="N3" s="59"/>
      <c r="O3" s="59"/>
      <c r="P3" s="59"/>
      <c r="Q3" s="61" t="s">
        <v>6</v>
      </c>
      <c r="R3" s="62"/>
      <c r="S3" s="62"/>
      <c r="T3" s="62"/>
      <c r="U3" s="63"/>
      <c r="V3" s="61" t="s">
        <v>65</v>
      </c>
      <c r="W3" s="62"/>
      <c r="X3" s="62"/>
      <c r="Y3" s="62"/>
      <c r="Z3" s="63"/>
      <c r="AA3" s="63" t="s">
        <v>64</v>
      </c>
      <c r="AB3" s="64"/>
      <c r="AC3" s="64"/>
      <c r="AD3" s="64"/>
      <c r="AE3" s="64"/>
      <c r="AF3" s="57" t="s">
        <v>6</v>
      </c>
      <c r="AG3" s="57"/>
      <c r="AH3" s="57"/>
      <c r="AI3" s="57"/>
      <c r="AJ3" s="57"/>
      <c r="AK3" s="58" t="s">
        <v>65</v>
      </c>
      <c r="AL3" s="57"/>
      <c r="AM3" s="57"/>
      <c r="AN3" s="57"/>
      <c r="AO3" s="57"/>
      <c r="AP3" s="58" t="s">
        <v>64</v>
      </c>
      <c r="AQ3" s="57"/>
      <c r="AR3" s="57"/>
      <c r="AS3" s="57"/>
      <c r="AT3" s="57"/>
    </row>
    <row r="4" spans="1:46" x14ac:dyDescent="0.2">
      <c r="A4" s="10" t="s">
        <v>52</v>
      </c>
      <c r="B4" s="9" t="s">
        <v>1</v>
      </c>
      <c r="C4" s="9" t="s">
        <v>50</v>
      </c>
      <c r="D4" s="9" t="s">
        <v>51</v>
      </c>
      <c r="E4" s="32" t="s">
        <v>61</v>
      </c>
      <c r="F4" s="32" t="s">
        <v>62</v>
      </c>
      <c r="G4" s="12" t="s">
        <v>1</v>
      </c>
      <c r="H4" s="9" t="s">
        <v>50</v>
      </c>
      <c r="I4" s="9" t="s">
        <v>51</v>
      </c>
      <c r="J4" s="32" t="s">
        <v>61</v>
      </c>
      <c r="K4" s="32" t="s">
        <v>62</v>
      </c>
      <c r="L4" s="12" t="s">
        <v>1</v>
      </c>
      <c r="M4" s="9" t="s">
        <v>50</v>
      </c>
      <c r="N4" s="9" t="s">
        <v>51</v>
      </c>
      <c r="O4" s="32" t="s">
        <v>61</v>
      </c>
      <c r="P4" s="32" t="s">
        <v>62</v>
      </c>
      <c r="Q4" s="18" t="s">
        <v>1</v>
      </c>
      <c r="R4" s="18" t="s">
        <v>50</v>
      </c>
      <c r="S4" s="18" t="s">
        <v>51</v>
      </c>
      <c r="T4" s="40" t="s">
        <v>61</v>
      </c>
      <c r="U4" s="40" t="s">
        <v>62</v>
      </c>
      <c r="V4" s="30" t="s">
        <v>1</v>
      </c>
      <c r="W4" s="18" t="s">
        <v>50</v>
      </c>
      <c r="X4" s="18" t="s">
        <v>51</v>
      </c>
      <c r="Y4" s="40" t="s">
        <v>61</v>
      </c>
      <c r="Z4" s="40" t="s">
        <v>62</v>
      </c>
      <c r="AA4" s="30" t="s">
        <v>1</v>
      </c>
      <c r="AB4" s="18" t="s">
        <v>50</v>
      </c>
      <c r="AC4" s="18" t="s">
        <v>51</v>
      </c>
      <c r="AD4" s="40" t="s">
        <v>61</v>
      </c>
      <c r="AE4" s="40" t="s">
        <v>62</v>
      </c>
      <c r="AF4" s="24" t="s">
        <v>1</v>
      </c>
      <c r="AG4" s="24" t="s">
        <v>50</v>
      </c>
      <c r="AH4" s="24" t="s">
        <v>51</v>
      </c>
      <c r="AI4" s="47" t="s">
        <v>61</v>
      </c>
      <c r="AJ4" s="47" t="s">
        <v>62</v>
      </c>
      <c r="AK4" s="31" t="s">
        <v>1</v>
      </c>
      <c r="AL4" s="24" t="s">
        <v>50</v>
      </c>
      <c r="AM4" s="24" t="s">
        <v>51</v>
      </c>
      <c r="AN4" s="47" t="s">
        <v>61</v>
      </c>
      <c r="AO4" s="47" t="s">
        <v>62</v>
      </c>
      <c r="AP4" s="31" t="s">
        <v>1</v>
      </c>
      <c r="AQ4" s="24" t="s">
        <v>50</v>
      </c>
      <c r="AR4" s="24" t="s">
        <v>51</v>
      </c>
      <c r="AS4" s="47" t="s">
        <v>61</v>
      </c>
      <c r="AT4" s="47" t="s">
        <v>62</v>
      </c>
    </row>
    <row r="5" spans="1:46" x14ac:dyDescent="0.2">
      <c r="A5" s="8" t="s">
        <v>46</v>
      </c>
      <c r="B5">
        <v>97.099997999999999</v>
      </c>
      <c r="C5">
        <v>0.97099999999999997</v>
      </c>
      <c r="D5" s="13">
        <v>1122.204956</v>
      </c>
      <c r="E5" s="33">
        <f>Budget_5D_Updated!I6</f>
        <v>2194</v>
      </c>
      <c r="F5" s="34">
        <f>Budget_5D_Updated!H6</f>
        <v>63626</v>
      </c>
      <c r="G5" s="13"/>
      <c r="H5" s="13"/>
      <c r="I5" s="13"/>
      <c r="J5" s="39"/>
      <c r="K5" s="34"/>
      <c r="L5">
        <v>57.900002000000001</v>
      </c>
      <c r="M5">
        <v>0.96572599999999997</v>
      </c>
      <c r="N5" s="13">
        <v>278.63000499999998</v>
      </c>
      <c r="O5" s="39">
        <f>E5</f>
        <v>2194</v>
      </c>
      <c r="P5" s="34">
        <f>Budget_5D_Updated!J6</f>
        <v>34451.9</v>
      </c>
      <c r="Q5">
        <v>99.400002000000001</v>
      </c>
      <c r="R5">
        <v>0.99399999999999999</v>
      </c>
      <c r="S5" s="2">
        <v>142.79499799999999</v>
      </c>
      <c r="T5" s="41"/>
      <c r="U5" s="42"/>
      <c r="V5" s="19"/>
      <c r="W5" s="19"/>
      <c r="X5" s="19"/>
      <c r="Y5" s="41"/>
      <c r="Z5" s="42"/>
      <c r="AA5">
        <v>99.400002000000001</v>
      </c>
      <c r="AB5">
        <v>0.99399999999999999</v>
      </c>
      <c r="AC5" s="19">
        <v>78.959000000000003</v>
      </c>
      <c r="AD5" s="41"/>
      <c r="AE5" s="42"/>
      <c r="AF5">
        <v>99.599997999999999</v>
      </c>
      <c r="AG5">
        <v>0.996</v>
      </c>
      <c r="AH5" s="25">
        <v>1249.036987</v>
      </c>
      <c r="AI5" s="48"/>
      <c r="AJ5" s="49"/>
      <c r="AK5" s="25"/>
      <c r="AL5" s="25"/>
      <c r="AM5" s="25"/>
      <c r="AN5" s="48"/>
      <c r="AO5" s="49"/>
      <c r="AP5">
        <v>99.599997999999999</v>
      </c>
      <c r="AQ5">
        <v>0.996</v>
      </c>
      <c r="AR5" s="25">
        <v>635.47997999999995</v>
      </c>
      <c r="AS5" s="48"/>
      <c r="AT5" s="49"/>
    </row>
    <row r="6" spans="1:46" x14ac:dyDescent="0.2">
      <c r="A6" s="8" t="s">
        <v>47</v>
      </c>
      <c r="B6">
        <v>97.099997999999999</v>
      </c>
      <c r="C6">
        <v>0.97099999999999997</v>
      </c>
      <c r="D6" s="13">
        <f>B75</f>
        <v>1637.565979</v>
      </c>
      <c r="E6" s="33">
        <f>SUM(Budget_5D_Updated!I6:I7)</f>
        <v>5206</v>
      </c>
      <c r="F6" s="34">
        <f>SUM(Budget_5D_Updated!H6:H7)</f>
        <v>117842</v>
      </c>
      <c r="G6" s="13"/>
      <c r="H6" s="13"/>
      <c r="I6" s="13"/>
      <c r="J6" s="39"/>
      <c r="K6" s="34"/>
      <c r="L6">
        <v>57.5</v>
      </c>
      <c r="M6">
        <v>0.96572499999999994</v>
      </c>
      <c r="N6" s="13">
        <v>1882.9660650000001</v>
      </c>
      <c r="O6" s="39">
        <f t="shared" ref="O6:O8" si="0">E6</f>
        <v>5206</v>
      </c>
      <c r="P6" s="34">
        <f>SUM(Budget_5D_Updated!J6:J7)</f>
        <v>68903.8</v>
      </c>
      <c r="Q6">
        <v>99.400002000000001</v>
      </c>
      <c r="R6">
        <v>0.99399999999999999</v>
      </c>
      <c r="S6" s="19">
        <v>510.42399599999999</v>
      </c>
      <c r="T6" s="41"/>
      <c r="U6" s="42"/>
      <c r="V6" s="19"/>
      <c r="W6" s="19"/>
      <c r="X6" s="19"/>
      <c r="Y6" s="41"/>
      <c r="Z6" s="42"/>
      <c r="AA6">
        <v>99.400002000000001</v>
      </c>
      <c r="AB6">
        <v>0.99399999999999999</v>
      </c>
      <c r="AC6" s="19">
        <v>375.81599499999999</v>
      </c>
      <c r="AD6" s="41"/>
      <c r="AE6" s="42"/>
      <c r="AF6">
        <v>99.599997999999999</v>
      </c>
      <c r="AG6">
        <v>0.996</v>
      </c>
      <c r="AH6" s="25">
        <f>AF75</f>
        <v>2059.6170039999997</v>
      </c>
      <c r="AI6" s="48"/>
      <c r="AJ6" s="49"/>
      <c r="AK6" s="25"/>
      <c r="AL6" s="25"/>
      <c r="AM6" s="25"/>
      <c r="AN6" s="48"/>
      <c r="AO6" s="49"/>
      <c r="AP6">
        <v>99.5</v>
      </c>
      <c r="AQ6">
        <v>0.99599099999999996</v>
      </c>
      <c r="AR6" s="25">
        <f>AP75</f>
        <v>1193.8079829999999</v>
      </c>
      <c r="AS6" s="48"/>
      <c r="AT6" s="49"/>
    </row>
    <row r="7" spans="1:46" x14ac:dyDescent="0.2">
      <c r="A7" s="8" t="s">
        <v>48</v>
      </c>
      <c r="B7">
        <v>97.099997999999999</v>
      </c>
      <c r="C7">
        <v>0.97099999999999997</v>
      </c>
      <c r="D7" s="13">
        <f>B83</f>
        <v>6620.7380979999998</v>
      </c>
      <c r="E7" s="33">
        <f>SUM(Budget_5D_Updated!I6:I10)</f>
        <v>18997</v>
      </c>
      <c r="F7" s="34">
        <f>SUM(Budget_5D_Updated!H6:H10)</f>
        <v>257518</v>
      </c>
      <c r="G7" s="13"/>
      <c r="H7" s="13"/>
      <c r="I7" s="13"/>
      <c r="J7" s="39"/>
      <c r="K7" s="34"/>
      <c r="L7">
        <v>54.740001999999997</v>
      </c>
      <c r="M7">
        <v>0.965117</v>
      </c>
      <c r="N7" s="13">
        <v>3597.0890660000005</v>
      </c>
      <c r="O7" s="39">
        <f t="shared" si="0"/>
        <v>18997</v>
      </c>
      <c r="P7" s="34">
        <f>SUM(Budget_5D_Updated!J6:J10)</f>
        <v>172259.5</v>
      </c>
      <c r="Q7">
        <v>99.260002</v>
      </c>
      <c r="R7">
        <v>0.99399499999999996</v>
      </c>
      <c r="S7" s="19">
        <v>2127.1389780000004</v>
      </c>
      <c r="T7" s="41"/>
      <c r="U7" s="42"/>
      <c r="V7" s="19"/>
      <c r="W7" s="19"/>
      <c r="X7" s="19"/>
      <c r="Y7" s="41"/>
      <c r="Z7" s="42"/>
      <c r="AA7">
        <v>98.620002999999997</v>
      </c>
      <c r="AB7">
        <v>0.99397599999999997</v>
      </c>
      <c r="AC7" s="19">
        <v>1276.4259949999998</v>
      </c>
      <c r="AD7" s="41"/>
      <c r="AE7" s="42"/>
      <c r="AF7">
        <v>99.480002999999996</v>
      </c>
      <c r="AG7">
        <v>0.99512100000000003</v>
      </c>
      <c r="AH7" s="25">
        <f>AF83</f>
        <v>3718.6779779999997</v>
      </c>
      <c r="AI7" s="48"/>
      <c r="AJ7" s="49"/>
      <c r="AK7" s="25"/>
      <c r="AL7" s="25"/>
      <c r="AM7" s="25"/>
      <c r="AN7" s="48"/>
      <c r="AO7" s="49"/>
      <c r="AP7">
        <v>99.400002000000001</v>
      </c>
      <c r="AQ7">
        <v>0.99510600000000005</v>
      </c>
      <c r="AR7" s="25">
        <f>AP83</f>
        <v>2027.1429589999998</v>
      </c>
      <c r="AS7" s="48"/>
      <c r="AT7" s="49"/>
    </row>
    <row r="8" spans="1:46" x14ac:dyDescent="0.2">
      <c r="A8" s="8" t="s">
        <v>49</v>
      </c>
      <c r="B8">
        <v>96.760002</v>
      </c>
      <c r="C8">
        <v>0.97099500000000005</v>
      </c>
      <c r="D8" s="13">
        <f>B96</f>
        <v>10632.199156999999</v>
      </c>
      <c r="E8" s="33">
        <f>SUM(Budget_5D_Updated!I6:I15)</f>
        <v>46322</v>
      </c>
      <c r="F8" s="34">
        <f>SUM(Budget_5D_Updated!H6:H15)</f>
        <v>344519</v>
      </c>
      <c r="G8" s="13"/>
      <c r="H8" s="13"/>
      <c r="I8" s="13"/>
      <c r="J8" s="39"/>
      <c r="K8" s="34"/>
      <c r="L8">
        <v>55.849997999999999</v>
      </c>
      <c r="M8">
        <v>0.96408199999999999</v>
      </c>
      <c r="N8" s="13">
        <v>6917.3330850000002</v>
      </c>
      <c r="O8" s="39">
        <f t="shared" si="0"/>
        <v>46322</v>
      </c>
      <c r="P8" s="34">
        <f>SUM(Budget_5D_Updated!J6:J15)</f>
        <v>344519.00000000006</v>
      </c>
      <c r="Q8">
        <v>99.019997000000004</v>
      </c>
      <c r="R8">
        <v>0.99397999999999997</v>
      </c>
      <c r="S8" s="19">
        <v>3573.4740150000002</v>
      </c>
      <c r="T8" s="41"/>
      <c r="U8" s="42"/>
      <c r="V8" s="19"/>
      <c r="W8" s="19"/>
      <c r="X8" s="19"/>
      <c r="Y8" s="41"/>
      <c r="Z8" s="42"/>
      <c r="AA8">
        <v>98.129997000000003</v>
      </c>
      <c r="AB8">
        <v>0.99390900000000004</v>
      </c>
      <c r="AC8" s="19">
        <v>1837.5650029999995</v>
      </c>
      <c r="AD8" s="41"/>
      <c r="AE8" s="42"/>
      <c r="AF8">
        <v>99.440002000000007</v>
      </c>
      <c r="AG8">
        <v>0.99473500000000004</v>
      </c>
      <c r="AH8" s="25">
        <f>AF96</f>
        <v>5117.3639809999986</v>
      </c>
      <c r="AI8" s="48"/>
      <c r="AJ8" s="49"/>
      <c r="AK8" s="25"/>
      <c r="AL8" s="25"/>
      <c r="AM8" s="25"/>
      <c r="AN8" s="48"/>
      <c r="AO8" s="49"/>
      <c r="AP8">
        <v>99.260002</v>
      </c>
      <c r="AQ8">
        <v>0.99471399999999999</v>
      </c>
      <c r="AR8" s="25">
        <f>AP96</f>
        <v>3557.2359609999999</v>
      </c>
      <c r="AS8" s="48"/>
      <c r="AT8" s="49"/>
    </row>
    <row r="9" spans="1:46" x14ac:dyDescent="0.2">
      <c r="A9" s="8" t="s">
        <v>55</v>
      </c>
      <c r="B9">
        <v>95.220000999999996</v>
      </c>
      <c r="C9">
        <v>0.97017200000000003</v>
      </c>
      <c r="D9" s="15">
        <f>B124</f>
        <v>16950.341161999997</v>
      </c>
      <c r="E9" s="35"/>
      <c r="F9" s="36"/>
      <c r="G9" s="15"/>
      <c r="H9" s="15"/>
      <c r="I9" s="15"/>
      <c r="J9" s="35"/>
      <c r="K9" s="36"/>
      <c r="L9">
        <v>57.279998999999997</v>
      </c>
      <c r="M9">
        <v>0.96216100000000004</v>
      </c>
      <c r="N9" s="15">
        <v>24803.406144999997</v>
      </c>
      <c r="O9" s="35"/>
      <c r="P9" s="36"/>
      <c r="Q9">
        <v>98.671997000000005</v>
      </c>
      <c r="R9">
        <v>0.99353599999999997</v>
      </c>
      <c r="S9" s="21">
        <v>4033.5540200000009</v>
      </c>
      <c r="T9" s="43"/>
      <c r="U9" s="44"/>
      <c r="V9" s="21"/>
      <c r="W9" s="21"/>
      <c r="X9" s="21"/>
      <c r="Y9" s="43"/>
      <c r="Z9" s="44"/>
      <c r="AA9">
        <v>96.396004000000005</v>
      </c>
      <c r="AB9">
        <v>0.99327500000000002</v>
      </c>
      <c r="AC9" s="21">
        <v>10792.419129</v>
      </c>
      <c r="AD9" s="43"/>
      <c r="AE9" s="44"/>
      <c r="AF9">
        <v>99.272002999999998</v>
      </c>
      <c r="AG9">
        <v>0.99414100000000005</v>
      </c>
      <c r="AH9" s="27">
        <f>AF124</f>
        <v>7116.5389999999989</v>
      </c>
      <c r="AI9" s="50"/>
      <c r="AJ9" s="51"/>
      <c r="AK9" s="27"/>
      <c r="AL9" s="27"/>
      <c r="AM9" s="27"/>
      <c r="AN9" s="50"/>
      <c r="AO9" s="51"/>
      <c r="AP9">
        <v>98.272002999999998</v>
      </c>
      <c r="AQ9">
        <v>0.99406499999999998</v>
      </c>
      <c r="AR9" s="27">
        <f>AP124</f>
        <v>14857.873901999998</v>
      </c>
      <c r="AS9" s="50"/>
      <c r="AT9" s="51"/>
    </row>
    <row r="10" spans="1:46" x14ac:dyDescent="0.2">
      <c r="A10" s="8" t="s">
        <v>56</v>
      </c>
      <c r="B10" s="16"/>
      <c r="C10" s="17"/>
      <c r="D10" s="17"/>
      <c r="E10" s="37"/>
      <c r="F10" s="38"/>
      <c r="G10" s="17"/>
      <c r="H10" s="17"/>
      <c r="I10" s="17"/>
      <c r="J10" s="37"/>
      <c r="K10" s="38"/>
      <c r="L10" s="17"/>
      <c r="M10" s="17"/>
      <c r="N10" s="17"/>
      <c r="O10" s="37"/>
      <c r="P10" s="38"/>
      <c r="Q10" s="22"/>
      <c r="R10" s="23"/>
      <c r="S10" s="23"/>
      <c r="T10" s="45"/>
      <c r="U10" s="46"/>
      <c r="V10" s="23"/>
      <c r="W10" s="23"/>
      <c r="X10" s="23"/>
      <c r="Y10" s="45"/>
      <c r="Z10" s="46"/>
      <c r="AA10" s="23"/>
      <c r="AB10" s="23"/>
      <c r="AC10" s="23"/>
      <c r="AD10" s="45"/>
      <c r="AE10" s="46"/>
      <c r="AF10" s="28"/>
      <c r="AG10" s="29"/>
      <c r="AH10" s="29"/>
      <c r="AI10" s="52"/>
      <c r="AJ10" s="53"/>
      <c r="AK10" s="29"/>
      <c r="AL10" s="29"/>
      <c r="AM10" s="29"/>
      <c r="AN10" s="52"/>
      <c r="AO10" s="53"/>
      <c r="AP10" s="29"/>
      <c r="AQ10" s="29"/>
      <c r="AR10" s="29"/>
      <c r="AS10" s="52"/>
      <c r="AT10" s="53"/>
    </row>
    <row r="12" spans="1:46" x14ac:dyDescent="0.2">
      <c r="A12" s="8"/>
      <c r="B12" s="59" t="s">
        <v>45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64" t="s">
        <v>7</v>
      </c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57" t="s">
        <v>44</v>
      </c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</row>
    <row r="13" spans="1:46" x14ac:dyDescent="0.2">
      <c r="A13" s="8"/>
      <c r="B13" s="59" t="s">
        <v>6</v>
      </c>
      <c r="C13" s="59"/>
      <c r="D13" s="59"/>
      <c r="E13" s="59"/>
      <c r="F13" s="59"/>
      <c r="G13" s="60" t="s">
        <v>65</v>
      </c>
      <c r="H13" s="59"/>
      <c r="I13" s="59"/>
      <c r="J13" s="59"/>
      <c r="K13" s="59"/>
      <c r="L13" s="60" t="s">
        <v>64</v>
      </c>
      <c r="M13" s="59"/>
      <c r="N13" s="59"/>
      <c r="O13" s="59"/>
      <c r="P13" s="59"/>
      <c r="Q13" s="61" t="s">
        <v>6</v>
      </c>
      <c r="R13" s="62"/>
      <c r="S13" s="62"/>
      <c r="T13" s="62"/>
      <c r="U13" s="63"/>
      <c r="V13" s="61" t="s">
        <v>65</v>
      </c>
      <c r="W13" s="62"/>
      <c r="X13" s="62"/>
      <c r="Y13" s="62"/>
      <c r="Z13" s="63"/>
      <c r="AA13" s="63" t="s">
        <v>64</v>
      </c>
      <c r="AB13" s="64"/>
      <c r="AC13" s="64"/>
      <c r="AD13" s="64"/>
      <c r="AE13" s="64"/>
      <c r="AF13" s="57" t="s">
        <v>6</v>
      </c>
      <c r="AG13" s="57"/>
      <c r="AH13" s="57"/>
      <c r="AI13" s="57"/>
      <c r="AJ13" s="57"/>
      <c r="AK13" s="58" t="s">
        <v>65</v>
      </c>
      <c r="AL13" s="57"/>
      <c r="AM13" s="57"/>
      <c r="AN13" s="57"/>
      <c r="AO13" s="57"/>
      <c r="AP13" s="58" t="s">
        <v>64</v>
      </c>
      <c r="AQ13" s="57"/>
      <c r="AR13" s="57"/>
      <c r="AS13" s="57"/>
      <c r="AT13" s="57"/>
    </row>
    <row r="14" spans="1:46" x14ac:dyDescent="0.2">
      <c r="A14" s="10" t="s">
        <v>54</v>
      </c>
      <c r="B14" s="9" t="s">
        <v>1</v>
      </c>
      <c r="C14" s="9" t="s">
        <v>50</v>
      </c>
      <c r="D14" s="9" t="s">
        <v>51</v>
      </c>
      <c r="E14" s="32" t="s">
        <v>61</v>
      </c>
      <c r="F14" s="32" t="s">
        <v>62</v>
      </c>
      <c r="G14" s="12" t="s">
        <v>1</v>
      </c>
      <c r="H14" s="9" t="s">
        <v>50</v>
      </c>
      <c r="I14" s="9" t="s">
        <v>51</v>
      </c>
      <c r="J14" s="32" t="s">
        <v>61</v>
      </c>
      <c r="K14" s="32" t="s">
        <v>62</v>
      </c>
      <c r="L14" s="12" t="s">
        <v>1</v>
      </c>
      <c r="M14" s="9" t="s">
        <v>50</v>
      </c>
      <c r="N14" s="9" t="s">
        <v>51</v>
      </c>
      <c r="O14" s="32" t="s">
        <v>61</v>
      </c>
      <c r="P14" s="32" t="s">
        <v>62</v>
      </c>
      <c r="Q14" s="18" t="s">
        <v>1</v>
      </c>
      <c r="R14" s="18" t="s">
        <v>50</v>
      </c>
      <c r="S14" s="18" t="s">
        <v>51</v>
      </c>
      <c r="T14" s="40" t="s">
        <v>61</v>
      </c>
      <c r="U14" s="40" t="s">
        <v>62</v>
      </c>
      <c r="V14" s="30" t="s">
        <v>1</v>
      </c>
      <c r="W14" s="18" t="s">
        <v>50</v>
      </c>
      <c r="X14" s="18" t="s">
        <v>51</v>
      </c>
      <c r="Y14" s="40" t="s">
        <v>61</v>
      </c>
      <c r="Z14" s="40" t="s">
        <v>62</v>
      </c>
      <c r="AA14" s="30" t="s">
        <v>1</v>
      </c>
      <c r="AB14" s="18" t="s">
        <v>50</v>
      </c>
      <c r="AC14" s="18" t="s">
        <v>51</v>
      </c>
      <c r="AD14" s="40" t="s">
        <v>61</v>
      </c>
      <c r="AE14" s="40" t="s">
        <v>62</v>
      </c>
      <c r="AF14" s="24" t="s">
        <v>1</v>
      </c>
      <c r="AG14" s="24" t="s">
        <v>50</v>
      </c>
      <c r="AH14" s="24" t="s">
        <v>51</v>
      </c>
      <c r="AI14" s="47" t="s">
        <v>61</v>
      </c>
      <c r="AJ14" s="47" t="s">
        <v>62</v>
      </c>
      <c r="AK14" s="31" t="s">
        <v>1</v>
      </c>
      <c r="AL14" s="24" t="s">
        <v>50</v>
      </c>
      <c r="AM14" s="24" t="s">
        <v>51</v>
      </c>
      <c r="AN14" s="47" t="s">
        <v>61</v>
      </c>
      <c r="AO14" s="47" t="s">
        <v>62</v>
      </c>
      <c r="AP14" s="31" t="s">
        <v>1</v>
      </c>
      <c r="AQ14" s="24" t="s">
        <v>50</v>
      </c>
      <c r="AR14" s="24" t="s">
        <v>51</v>
      </c>
      <c r="AS14" s="47" t="s">
        <v>61</v>
      </c>
      <c r="AT14" s="47" t="s">
        <v>62</v>
      </c>
    </row>
    <row r="15" spans="1:46" x14ac:dyDescent="0.2">
      <c r="A15" s="8" t="s">
        <v>46</v>
      </c>
      <c r="B15">
        <v>97.099997999999999</v>
      </c>
      <c r="C15">
        <v>0.97099999999999997</v>
      </c>
      <c r="D15" s="13">
        <v>1572.5040280000001</v>
      </c>
      <c r="E15" s="33"/>
      <c r="F15" s="34"/>
      <c r="G15" s="13">
        <f>Result_5D_Updated!I39</f>
        <v>97.199996999999996</v>
      </c>
      <c r="H15" s="13"/>
      <c r="I15" s="13"/>
      <c r="J15" s="39"/>
      <c r="K15" s="34"/>
      <c r="L15">
        <v>86.599997999999999</v>
      </c>
      <c r="M15">
        <v>0.970078</v>
      </c>
      <c r="N15" s="13">
        <v>1166.229004</v>
      </c>
      <c r="O15" s="39"/>
      <c r="P15" s="34"/>
      <c r="Q15">
        <v>99.400002000000001</v>
      </c>
      <c r="R15">
        <v>0.99399999999999999</v>
      </c>
      <c r="S15" s="19">
        <v>481.733002</v>
      </c>
      <c r="T15" s="41"/>
      <c r="U15" s="42"/>
      <c r="V15" s="19">
        <f>Result_5D_Updated!AA39</f>
        <v>99.5</v>
      </c>
      <c r="W15" s="19"/>
      <c r="X15" s="19"/>
      <c r="Y15" s="41"/>
      <c r="Z15" s="42"/>
      <c r="AA15">
        <v>99.400002000000001</v>
      </c>
      <c r="AB15">
        <v>0.99399999999999999</v>
      </c>
      <c r="AC15" s="19">
        <v>466.48400900000001</v>
      </c>
      <c r="AD15" s="41"/>
      <c r="AE15" s="42"/>
      <c r="AF15">
        <v>99.599997999999999</v>
      </c>
      <c r="AG15">
        <v>0.996</v>
      </c>
      <c r="AH15" s="25">
        <v>1306.7860109999999</v>
      </c>
      <c r="AI15" s="48"/>
      <c r="AJ15" s="49"/>
      <c r="AK15" s="25">
        <f>Result_5D_Updated!AR39</f>
        <v>99.5</v>
      </c>
      <c r="AL15" s="25"/>
      <c r="AM15" s="25"/>
      <c r="AN15" s="48"/>
      <c r="AO15" s="49"/>
      <c r="AP15">
        <v>99.300003000000004</v>
      </c>
      <c r="AQ15">
        <v>0.99588900000000002</v>
      </c>
      <c r="AR15" s="25">
        <v>443.22799700000002</v>
      </c>
      <c r="AS15" s="48"/>
      <c r="AT15" s="49"/>
    </row>
    <row r="16" spans="1:46" x14ac:dyDescent="0.2">
      <c r="A16" s="8" t="s">
        <v>47</v>
      </c>
      <c r="B16">
        <v>97.099997999999999</v>
      </c>
      <c r="C16">
        <v>0.97099999999999997</v>
      </c>
      <c r="D16" s="13">
        <f>B131</f>
        <v>3768.9859619999997</v>
      </c>
      <c r="E16" s="33"/>
      <c r="F16" s="34"/>
      <c r="G16" s="13">
        <f>Result_5D_Updated!I47</f>
        <v>97.199996999999996</v>
      </c>
      <c r="H16" s="13"/>
      <c r="I16" s="13"/>
      <c r="J16" s="39"/>
      <c r="K16" s="34"/>
      <c r="L16">
        <v>87.599997999999999</v>
      </c>
      <c r="M16">
        <v>0.97003200000000001</v>
      </c>
      <c r="N16" s="13">
        <f>L131</f>
        <v>2207.8039550000003</v>
      </c>
      <c r="O16" s="39"/>
      <c r="P16" s="34"/>
      <c r="Q16">
        <v>99.400002000000001</v>
      </c>
      <c r="R16">
        <v>0.99399999999999999</v>
      </c>
      <c r="S16" s="13">
        <f>Q131</f>
        <v>995.01199399999996</v>
      </c>
      <c r="T16" s="41"/>
      <c r="U16" s="42"/>
      <c r="V16" s="19">
        <f>Result_5D_Updated!AA47</f>
        <v>99.449996999999996</v>
      </c>
      <c r="W16" s="19"/>
      <c r="X16" s="19"/>
      <c r="Y16" s="41"/>
      <c r="Z16" s="42"/>
      <c r="AA16">
        <v>99.400002000000001</v>
      </c>
      <c r="AB16">
        <v>0.99399999999999999</v>
      </c>
      <c r="AC16" s="13">
        <f>AA131</f>
        <v>975.580017</v>
      </c>
      <c r="AD16" s="41"/>
      <c r="AE16" s="42"/>
      <c r="AF16">
        <v>99.599997999999999</v>
      </c>
      <c r="AG16">
        <v>0.996</v>
      </c>
      <c r="AH16" s="13">
        <f>AF131</f>
        <v>2766.5760499999997</v>
      </c>
      <c r="AI16" s="48"/>
      <c r="AJ16" s="49"/>
      <c r="AK16" s="25">
        <f>Result_5D_Updated!AR47</f>
        <v>99.449996999999996</v>
      </c>
      <c r="AL16" s="25"/>
      <c r="AM16" s="25"/>
      <c r="AN16" s="48"/>
      <c r="AO16" s="49"/>
      <c r="AP16">
        <v>99.199996999999996</v>
      </c>
      <c r="AQ16">
        <v>0.99589700000000003</v>
      </c>
      <c r="AR16" s="13">
        <f>AP131</f>
        <v>661.16699200000005</v>
      </c>
      <c r="AS16" s="48"/>
      <c r="AT16" s="49"/>
    </row>
    <row r="17" spans="1:46" x14ac:dyDescent="0.2">
      <c r="A17" s="8" t="s">
        <v>48</v>
      </c>
      <c r="B17">
        <v>96.959998999999996</v>
      </c>
      <c r="C17">
        <v>0.97099899999999995</v>
      </c>
      <c r="D17" s="13">
        <f>B139</f>
        <v>8685.9310910000004</v>
      </c>
      <c r="E17" s="33"/>
      <c r="F17" s="34"/>
      <c r="G17" s="13">
        <f>Result_5D_Updated!I55</f>
        <v>97.139999000000003</v>
      </c>
      <c r="H17" s="13"/>
      <c r="I17" s="13"/>
      <c r="J17" s="39"/>
      <c r="K17" s="34"/>
      <c r="L17">
        <v>88.660004000000001</v>
      </c>
      <c r="M17">
        <v>0.97005300000000005</v>
      </c>
      <c r="N17" s="13">
        <f>L139</f>
        <v>5621.9710089999999</v>
      </c>
      <c r="O17" s="39"/>
      <c r="P17" s="34"/>
      <c r="Q17">
        <v>99.400002000000001</v>
      </c>
      <c r="R17">
        <v>0.99399999999999999</v>
      </c>
      <c r="S17" s="13">
        <f>Q139</f>
        <v>2332.6880200000001</v>
      </c>
      <c r="T17" s="41"/>
      <c r="U17" s="42"/>
      <c r="V17" s="19">
        <f>Result_5D_Updated!AA55</f>
        <v>99.419998000000007</v>
      </c>
      <c r="W17" s="19"/>
      <c r="X17" s="19"/>
      <c r="Y17" s="41"/>
      <c r="Z17" s="42"/>
      <c r="AA17">
        <v>99.400002000000001</v>
      </c>
      <c r="AB17">
        <v>0.99399999999999999</v>
      </c>
      <c r="AC17" s="13">
        <f>AA139</f>
        <v>2190.8730089999999</v>
      </c>
      <c r="AD17" s="41"/>
      <c r="AE17" s="42"/>
      <c r="AF17">
        <v>99.480002999999996</v>
      </c>
      <c r="AG17">
        <v>0.99512100000000003</v>
      </c>
      <c r="AH17" s="13">
        <f>AF139</f>
        <v>6466.4920050000001</v>
      </c>
      <c r="AI17" s="48"/>
      <c r="AJ17" s="49"/>
      <c r="AK17" s="25">
        <f>Result_5D_Updated!AR55</f>
        <v>99.419998000000007</v>
      </c>
      <c r="AL17" s="25"/>
      <c r="AM17" s="25"/>
      <c r="AN17" s="48"/>
      <c r="AO17" s="49"/>
      <c r="AP17">
        <v>98.699996999999996</v>
      </c>
      <c r="AQ17">
        <v>0.99501700000000004</v>
      </c>
      <c r="AR17" s="13">
        <f>AP139</f>
        <v>3735.5179600000001</v>
      </c>
      <c r="AS17" s="48"/>
      <c r="AT17" s="49"/>
    </row>
    <row r="18" spans="1:46" x14ac:dyDescent="0.2">
      <c r="A18" s="8" t="s">
        <v>49</v>
      </c>
      <c r="B18">
        <v>96.739998</v>
      </c>
      <c r="C18">
        <v>0.97098700000000004</v>
      </c>
      <c r="D18" s="13">
        <f>B152</f>
        <v>18680.806335000001</v>
      </c>
      <c r="E18" s="33"/>
      <c r="F18" s="34"/>
      <c r="G18" s="13">
        <f>Result_5D_Updated!I63</f>
        <v>97.120002999999997</v>
      </c>
      <c r="H18" s="13"/>
      <c r="I18" s="13"/>
      <c r="J18" s="39"/>
      <c r="K18" s="34"/>
      <c r="L18">
        <v>89.32</v>
      </c>
      <c r="M18">
        <v>0.97004800000000002</v>
      </c>
      <c r="N18" s="13">
        <f>L152</f>
        <v>14079.91095</v>
      </c>
      <c r="O18" s="39"/>
      <c r="P18" s="34"/>
      <c r="Q18">
        <v>99.400002000000001</v>
      </c>
      <c r="R18">
        <v>0.99399999999999999</v>
      </c>
      <c r="S18" s="13">
        <f>Q152</f>
        <v>5187.7719590000006</v>
      </c>
      <c r="T18" s="41"/>
      <c r="U18" s="42"/>
      <c r="V18" s="19">
        <f>Result_5D_Updated!AA63</f>
        <v>99.410004000000001</v>
      </c>
      <c r="W18" s="19"/>
      <c r="X18" s="19"/>
      <c r="Y18" s="41"/>
      <c r="Z18" s="42"/>
      <c r="AA18">
        <v>99.400002000000001</v>
      </c>
      <c r="AB18">
        <v>0.99399999999999999</v>
      </c>
      <c r="AC18" s="13">
        <f>AA152</f>
        <v>6225.0190569999995</v>
      </c>
      <c r="AD18" s="41"/>
      <c r="AE18" s="42"/>
      <c r="AF18">
        <v>99.440002000000007</v>
      </c>
      <c r="AG18">
        <v>0.99473500000000004</v>
      </c>
      <c r="AH18" s="13">
        <f>AF152</f>
        <v>10683.211045</v>
      </c>
      <c r="AI18" s="48"/>
      <c r="AJ18" s="49"/>
      <c r="AK18" s="25">
        <f>Result_5D_Updated!AR63</f>
        <v>99.410004000000001</v>
      </c>
      <c r="AL18" s="25"/>
      <c r="AM18" s="25"/>
      <c r="AN18" s="48"/>
      <c r="AO18" s="49"/>
      <c r="AP18">
        <v>94.120002999999997</v>
      </c>
      <c r="AQ18">
        <v>0.99446500000000004</v>
      </c>
      <c r="AR18" s="13">
        <f>AP152</f>
        <v>6018.0160069999993</v>
      </c>
      <c r="AS18" s="48"/>
      <c r="AT18" s="49"/>
    </row>
    <row r="19" spans="1:46" x14ac:dyDescent="0.2">
      <c r="A19" s="8" t="s">
        <v>55</v>
      </c>
      <c r="B19">
        <v>96.503997999999996</v>
      </c>
      <c r="C19">
        <v>0.97021400000000002</v>
      </c>
      <c r="D19" s="15">
        <f>B180</f>
        <v>26315.855336000001</v>
      </c>
      <c r="E19" s="35"/>
      <c r="F19" s="36"/>
      <c r="G19" s="15"/>
      <c r="H19" s="15"/>
      <c r="I19" s="15"/>
      <c r="J19" s="35"/>
      <c r="K19" s="36"/>
      <c r="L19">
        <v>90.080001999999993</v>
      </c>
      <c r="M19">
        <v>0.96926299999999999</v>
      </c>
      <c r="N19" s="15">
        <f>L180</f>
        <v>35368.816773000006</v>
      </c>
      <c r="O19" s="35"/>
      <c r="P19" s="36"/>
      <c r="Q19">
        <v>99.32</v>
      </c>
      <c r="R19">
        <v>0.99359799999999998</v>
      </c>
      <c r="S19" s="15">
        <f>Q180</f>
        <v>6592.7149780000009</v>
      </c>
      <c r="T19" s="43"/>
      <c r="U19" s="44"/>
      <c r="V19" s="21"/>
      <c r="W19" s="21"/>
      <c r="X19" s="21"/>
      <c r="Y19" s="43"/>
      <c r="Z19" s="44"/>
      <c r="AA19">
        <v>99.251998999999998</v>
      </c>
      <c r="AB19">
        <v>0.99359600000000003</v>
      </c>
      <c r="AC19" s="15">
        <f>AA180</f>
        <v>18041.436094000001</v>
      </c>
      <c r="AD19" s="43"/>
      <c r="AE19" s="44"/>
      <c r="AF19">
        <v>99.372001999999995</v>
      </c>
      <c r="AG19">
        <v>0.994143</v>
      </c>
      <c r="AH19" s="15">
        <f>AF180</f>
        <v>15524.591036000002</v>
      </c>
      <c r="AI19" s="50"/>
      <c r="AJ19" s="51"/>
      <c r="AK19" s="27"/>
      <c r="AL19" s="27"/>
      <c r="AM19" s="27"/>
      <c r="AN19" s="50"/>
      <c r="AO19" s="51"/>
      <c r="AP19">
        <v>91.891998000000001</v>
      </c>
      <c r="AQ19">
        <v>0.993398</v>
      </c>
      <c r="AR19" s="15">
        <f>AP180</f>
        <v>14340.277956</v>
      </c>
      <c r="AS19" s="50"/>
      <c r="AT19" s="51"/>
    </row>
    <row r="20" spans="1:46" x14ac:dyDescent="0.2">
      <c r="A20" s="8" t="s">
        <v>56</v>
      </c>
      <c r="B20" s="16"/>
      <c r="C20" s="17"/>
      <c r="D20" s="17"/>
      <c r="E20" s="37"/>
      <c r="F20" s="38"/>
      <c r="G20" s="17"/>
      <c r="H20" s="17"/>
      <c r="I20" s="17"/>
      <c r="J20" s="37"/>
      <c r="K20" s="38"/>
      <c r="L20" s="17"/>
      <c r="M20" s="17"/>
      <c r="N20" s="17"/>
      <c r="O20" s="37"/>
      <c r="P20" s="38"/>
      <c r="Q20" s="22"/>
      <c r="R20" s="23"/>
      <c r="S20" s="23"/>
      <c r="T20" s="45"/>
      <c r="U20" s="46"/>
      <c r="V20" s="23"/>
      <c r="W20" s="23"/>
      <c r="X20" s="23"/>
      <c r="Y20" s="45"/>
      <c r="Z20" s="46"/>
      <c r="AA20" s="23"/>
      <c r="AB20" s="23"/>
      <c r="AC20" s="23"/>
      <c r="AD20" s="45"/>
      <c r="AE20" s="46"/>
      <c r="AF20" s="28"/>
      <c r="AG20" s="29"/>
      <c r="AH20" s="29"/>
      <c r="AI20" s="52"/>
      <c r="AJ20" s="53"/>
      <c r="AK20" s="29"/>
      <c r="AL20" s="29"/>
      <c r="AM20" s="29"/>
      <c r="AN20" s="52"/>
      <c r="AO20" s="53"/>
      <c r="AP20" s="29"/>
      <c r="AQ20" s="29"/>
      <c r="AR20" s="29"/>
      <c r="AS20" s="52"/>
      <c r="AT20" s="53"/>
    </row>
    <row r="22" spans="1:46" x14ac:dyDescent="0.2">
      <c r="A22" s="8"/>
      <c r="B22" s="59" t="s">
        <v>45</v>
      </c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64" t="s">
        <v>7</v>
      </c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57" t="s">
        <v>44</v>
      </c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</row>
    <row r="23" spans="1:46" x14ac:dyDescent="0.2">
      <c r="A23" s="8"/>
      <c r="B23" s="59" t="s">
        <v>6</v>
      </c>
      <c r="C23" s="59"/>
      <c r="D23" s="59"/>
      <c r="E23" s="59"/>
      <c r="F23" s="59"/>
      <c r="G23" s="60" t="s">
        <v>65</v>
      </c>
      <c r="H23" s="59"/>
      <c r="I23" s="59"/>
      <c r="J23" s="59"/>
      <c r="K23" s="59"/>
      <c r="L23" s="60" t="s">
        <v>64</v>
      </c>
      <c r="M23" s="59"/>
      <c r="N23" s="59"/>
      <c r="O23" s="59"/>
      <c r="P23" s="59"/>
      <c r="Q23" s="61" t="s">
        <v>6</v>
      </c>
      <c r="R23" s="62"/>
      <c r="S23" s="62"/>
      <c r="T23" s="62"/>
      <c r="U23" s="63"/>
      <c r="V23" s="61" t="s">
        <v>65</v>
      </c>
      <c r="W23" s="62"/>
      <c r="X23" s="62"/>
      <c r="Y23" s="62"/>
      <c r="Z23" s="63"/>
      <c r="AA23" s="63" t="s">
        <v>64</v>
      </c>
      <c r="AB23" s="64"/>
      <c r="AC23" s="64"/>
      <c r="AD23" s="64"/>
      <c r="AE23" s="64"/>
      <c r="AF23" s="57" t="s">
        <v>6</v>
      </c>
      <c r="AG23" s="57"/>
      <c r="AH23" s="57"/>
      <c r="AI23" s="57"/>
      <c r="AJ23" s="57"/>
      <c r="AK23" s="58" t="s">
        <v>65</v>
      </c>
      <c r="AL23" s="57"/>
      <c r="AM23" s="57"/>
      <c r="AN23" s="57"/>
      <c r="AO23" s="57"/>
      <c r="AP23" s="58" t="s">
        <v>64</v>
      </c>
      <c r="AQ23" s="57"/>
      <c r="AR23" s="57"/>
      <c r="AS23" s="57"/>
      <c r="AT23" s="57"/>
    </row>
    <row r="24" spans="1:46" x14ac:dyDescent="0.2">
      <c r="A24" s="10" t="s">
        <v>53</v>
      </c>
      <c r="B24" s="9" t="s">
        <v>1</v>
      </c>
      <c r="C24" s="9" t="s">
        <v>50</v>
      </c>
      <c r="D24" s="9" t="s">
        <v>51</v>
      </c>
      <c r="E24" s="32" t="s">
        <v>61</v>
      </c>
      <c r="F24" s="32" t="s">
        <v>62</v>
      </c>
      <c r="G24" s="12" t="s">
        <v>1</v>
      </c>
      <c r="H24" s="9" t="s">
        <v>50</v>
      </c>
      <c r="I24" s="9" t="s">
        <v>51</v>
      </c>
      <c r="J24" s="32" t="s">
        <v>61</v>
      </c>
      <c r="K24" s="32" t="s">
        <v>62</v>
      </c>
      <c r="L24" s="12" t="s">
        <v>1</v>
      </c>
      <c r="M24" s="9" t="s">
        <v>50</v>
      </c>
      <c r="N24" s="9" t="s">
        <v>51</v>
      </c>
      <c r="O24" s="32" t="s">
        <v>61</v>
      </c>
      <c r="P24" s="32" t="s">
        <v>62</v>
      </c>
      <c r="Q24" s="18" t="s">
        <v>1</v>
      </c>
      <c r="R24" s="18" t="s">
        <v>50</v>
      </c>
      <c r="S24" s="18" t="s">
        <v>51</v>
      </c>
      <c r="T24" s="40" t="s">
        <v>61</v>
      </c>
      <c r="U24" s="40" t="s">
        <v>62</v>
      </c>
      <c r="V24" s="30" t="s">
        <v>1</v>
      </c>
      <c r="W24" s="18" t="s">
        <v>50</v>
      </c>
      <c r="X24" s="18" t="s">
        <v>51</v>
      </c>
      <c r="Y24" s="40" t="s">
        <v>61</v>
      </c>
      <c r="Z24" s="40" t="s">
        <v>62</v>
      </c>
      <c r="AA24" s="30" t="s">
        <v>1</v>
      </c>
      <c r="AB24" s="18" t="s">
        <v>50</v>
      </c>
      <c r="AC24" s="18" t="s">
        <v>51</v>
      </c>
      <c r="AD24" s="40" t="s">
        <v>61</v>
      </c>
      <c r="AE24" s="40" t="s">
        <v>62</v>
      </c>
      <c r="AF24" s="24" t="s">
        <v>1</v>
      </c>
      <c r="AG24" s="24" t="s">
        <v>50</v>
      </c>
      <c r="AH24" s="24" t="s">
        <v>51</v>
      </c>
      <c r="AI24" s="47" t="s">
        <v>61</v>
      </c>
      <c r="AJ24" s="47" t="s">
        <v>62</v>
      </c>
      <c r="AK24" s="31" t="s">
        <v>1</v>
      </c>
      <c r="AL24" s="24" t="s">
        <v>50</v>
      </c>
      <c r="AM24" s="24" t="s">
        <v>51</v>
      </c>
      <c r="AN24" s="47" t="s">
        <v>61</v>
      </c>
      <c r="AO24" s="47" t="s">
        <v>62</v>
      </c>
      <c r="AP24" s="31" t="s">
        <v>1</v>
      </c>
      <c r="AQ24" s="24" t="s">
        <v>50</v>
      </c>
      <c r="AR24" s="24" t="s">
        <v>51</v>
      </c>
      <c r="AS24" s="47" t="s">
        <v>61</v>
      </c>
      <c r="AT24" s="47" t="s">
        <v>62</v>
      </c>
    </row>
    <row r="25" spans="1:46" x14ac:dyDescent="0.2">
      <c r="A25" s="8" t="s">
        <v>46</v>
      </c>
      <c r="B25">
        <v>94.5</v>
      </c>
      <c r="C25">
        <v>0.97075400000000001</v>
      </c>
      <c r="D25" s="13">
        <v>908.783997</v>
      </c>
      <c r="E25" s="33"/>
      <c r="F25" s="34"/>
      <c r="G25" s="13">
        <f>Result_5D_Updated!I71</f>
        <v>97.199996999999996</v>
      </c>
      <c r="H25" s="13"/>
      <c r="I25" s="13"/>
      <c r="J25" s="39"/>
      <c r="K25" s="34"/>
      <c r="L25">
        <v>76.599997999999999</v>
      </c>
      <c r="M25">
        <v>0.96881200000000001</v>
      </c>
      <c r="N25" s="13">
        <v>560.637024</v>
      </c>
      <c r="O25" s="39"/>
      <c r="P25" s="34"/>
      <c r="Q25">
        <v>99.400002000000001</v>
      </c>
      <c r="R25">
        <v>0.99399999999999999</v>
      </c>
      <c r="S25" s="19">
        <v>237.770004</v>
      </c>
      <c r="T25" s="41"/>
      <c r="U25" s="42"/>
      <c r="V25" s="19">
        <f>Result_5D_Updated!AA71</f>
        <v>99.5</v>
      </c>
      <c r="W25" s="19"/>
      <c r="X25" s="19"/>
      <c r="Y25" s="41"/>
      <c r="Z25" s="42"/>
      <c r="AA25">
        <v>99.199996999999996</v>
      </c>
      <c r="AB25">
        <v>0.99399700000000002</v>
      </c>
      <c r="AC25" s="19">
        <v>161.75</v>
      </c>
      <c r="AD25" s="41"/>
      <c r="AE25" s="42"/>
      <c r="AF25">
        <v>99.599997999999999</v>
      </c>
      <c r="AG25">
        <v>0.996</v>
      </c>
      <c r="AH25" s="25">
        <v>667.21301300000005</v>
      </c>
      <c r="AI25" s="48"/>
      <c r="AJ25" s="49"/>
      <c r="AK25" s="25">
        <f>Result_5D_Updated!AR71</f>
        <v>99.5</v>
      </c>
      <c r="AL25" s="25"/>
      <c r="AM25" s="25"/>
      <c r="AN25" s="48"/>
      <c r="AO25" s="49"/>
      <c r="AP25">
        <v>99.099997999999999</v>
      </c>
      <c r="AQ25">
        <v>0.99584099999999998</v>
      </c>
      <c r="AR25" s="25">
        <v>487.41000400000001</v>
      </c>
      <c r="AS25" s="48"/>
      <c r="AT25" s="49"/>
    </row>
    <row r="26" spans="1:46" x14ac:dyDescent="0.2">
      <c r="A26" s="8" t="s">
        <v>47</v>
      </c>
      <c r="B26">
        <v>93.099997999999999</v>
      </c>
      <c r="C26">
        <v>0.97068699999999997</v>
      </c>
      <c r="D26" s="13">
        <f>B187</f>
        <v>2050.7350470000001</v>
      </c>
      <c r="E26" s="33"/>
      <c r="F26" s="34"/>
      <c r="G26" s="13">
        <f>Result_5D_Updated!I79</f>
        <v>97.199996999999996</v>
      </c>
      <c r="H26" s="13"/>
      <c r="I26" s="13"/>
      <c r="J26" s="39"/>
      <c r="K26" s="34"/>
      <c r="L26">
        <v>79.699996999999996</v>
      </c>
      <c r="M26">
        <v>0.968781</v>
      </c>
      <c r="N26" s="13">
        <f>L187</f>
        <v>653.86402099999998</v>
      </c>
      <c r="O26" s="39"/>
      <c r="P26" s="34"/>
      <c r="Q26">
        <v>99.400002000000001</v>
      </c>
      <c r="R26">
        <v>0.99399999999999999</v>
      </c>
      <c r="S26" s="13">
        <f>Q187</f>
        <v>531.51701300000002</v>
      </c>
      <c r="T26" s="41"/>
      <c r="U26" s="42"/>
      <c r="V26" s="19">
        <f>Result_5D_Updated!AA79</f>
        <v>99.449996999999996</v>
      </c>
      <c r="W26" s="19"/>
      <c r="X26" s="19"/>
      <c r="Y26" s="41"/>
      <c r="Z26" s="42"/>
      <c r="AA26">
        <v>99.25</v>
      </c>
      <c r="AB26">
        <v>0.99396300000000004</v>
      </c>
      <c r="AC26" s="13">
        <f>AA187</f>
        <v>212.15299999999999</v>
      </c>
      <c r="AD26" s="41"/>
      <c r="AE26" s="42"/>
      <c r="AF26">
        <v>99.599997999999999</v>
      </c>
      <c r="AG26">
        <v>0.996</v>
      </c>
      <c r="AH26" s="13">
        <f>AF187</f>
        <v>1084.837006</v>
      </c>
      <c r="AI26" s="48"/>
      <c r="AJ26" s="49"/>
      <c r="AK26" s="25">
        <f>Result_5D_Updated!AR79</f>
        <v>99.449996999999996</v>
      </c>
      <c r="AL26" s="25"/>
      <c r="AM26" s="25"/>
      <c r="AN26" s="48"/>
      <c r="AO26" s="49"/>
      <c r="AP26">
        <v>98.099997999999999</v>
      </c>
      <c r="AQ26">
        <v>0.99575899999999995</v>
      </c>
      <c r="AR26" s="13">
        <f>AP187</f>
        <v>1376.331025</v>
      </c>
      <c r="AS26" s="48"/>
      <c r="AT26" s="49"/>
    </row>
    <row r="27" spans="1:46" x14ac:dyDescent="0.2">
      <c r="A27" s="8" t="s">
        <v>48</v>
      </c>
      <c r="B27">
        <v>91.419998000000007</v>
      </c>
      <c r="C27">
        <v>0.97053299999999998</v>
      </c>
      <c r="D27" s="13">
        <f>B195</f>
        <v>3673.5460220000004</v>
      </c>
      <c r="E27" s="33"/>
      <c r="F27" s="34"/>
      <c r="G27" s="13">
        <f>Result_5D_Updated!I87</f>
        <v>97.120002999999997</v>
      </c>
      <c r="H27" s="13"/>
      <c r="I27" s="13"/>
      <c r="J27" s="39"/>
      <c r="K27" s="34"/>
      <c r="L27">
        <v>77.680000000000007</v>
      </c>
      <c r="M27">
        <v>0.96860100000000005</v>
      </c>
      <c r="N27" s="13">
        <f>L195</f>
        <v>1047.7680129999999</v>
      </c>
      <c r="O27" s="39"/>
      <c r="P27" s="34"/>
      <c r="Q27">
        <v>99.360000999999997</v>
      </c>
      <c r="R27">
        <v>0.99399899999999997</v>
      </c>
      <c r="S27" s="13">
        <f>Q195</f>
        <v>1453.8270340000001</v>
      </c>
      <c r="T27" s="41"/>
      <c r="U27" s="42"/>
      <c r="V27" s="19">
        <f>Result_5D_Updated!AA87</f>
        <v>99.419998000000007</v>
      </c>
      <c r="W27" s="19"/>
      <c r="X27" s="19"/>
      <c r="Y27" s="41"/>
      <c r="Z27" s="42"/>
      <c r="AA27">
        <v>98.32</v>
      </c>
      <c r="AB27">
        <v>0.99393699999999996</v>
      </c>
      <c r="AC27" s="13">
        <f>AA195</f>
        <v>668.60001299999999</v>
      </c>
      <c r="AD27" s="41"/>
      <c r="AE27" s="42"/>
      <c r="AF27">
        <v>99.480002999999996</v>
      </c>
      <c r="AG27">
        <v>0.99512100000000003</v>
      </c>
      <c r="AH27" s="13">
        <f>AF195</f>
        <v>2434.2510389999998</v>
      </c>
      <c r="AI27" s="48"/>
      <c r="AJ27" s="49"/>
      <c r="AK27" s="25">
        <f>Result_5D_Updated!AR87</f>
        <v>99.419998000000007</v>
      </c>
      <c r="AL27" s="25"/>
      <c r="AM27" s="25"/>
      <c r="AN27" s="48"/>
      <c r="AO27" s="49"/>
      <c r="AP27">
        <v>96.940002000000007</v>
      </c>
      <c r="AQ27">
        <v>0.99472499999999997</v>
      </c>
      <c r="AR27" s="13">
        <f>AP195</f>
        <v>2074.759012</v>
      </c>
      <c r="AS27" s="48"/>
      <c r="AT27" s="49"/>
    </row>
    <row r="28" spans="1:46" x14ac:dyDescent="0.2">
      <c r="A28" s="8" t="s">
        <v>49</v>
      </c>
      <c r="B28">
        <v>90.75</v>
      </c>
      <c r="C28">
        <v>0.97038800000000003</v>
      </c>
      <c r="D28" s="13">
        <f>B208</f>
        <v>6082.0220660000005</v>
      </c>
      <c r="E28" s="33"/>
      <c r="F28" s="34"/>
      <c r="G28" s="13">
        <f>Result_5D_Updated!I95</f>
        <v>96.750022999999999</v>
      </c>
      <c r="H28" s="13"/>
      <c r="I28" s="13"/>
      <c r="J28" s="39"/>
      <c r="K28" s="34"/>
      <c r="L28">
        <v>73.580001999999993</v>
      </c>
      <c r="M28">
        <v>0.96792500000000004</v>
      </c>
      <c r="N28" s="13">
        <f>L208</f>
        <v>3620.3590180000001</v>
      </c>
      <c r="O28" s="39"/>
      <c r="P28" s="34"/>
      <c r="Q28">
        <v>99.290001000000004</v>
      </c>
      <c r="R28">
        <v>0.99399499999999996</v>
      </c>
      <c r="S28" s="13">
        <f>Q208</f>
        <v>1860.9210350000001</v>
      </c>
      <c r="T28" s="41"/>
      <c r="U28" s="42"/>
      <c r="V28" s="19">
        <f>Result_5D_Updated!AA95</f>
        <v>99.400002000000001</v>
      </c>
      <c r="W28" s="19"/>
      <c r="X28" s="19"/>
      <c r="Y28" s="41"/>
      <c r="Z28" s="42"/>
      <c r="AA28">
        <v>96.93</v>
      </c>
      <c r="AB28">
        <v>0.99378</v>
      </c>
      <c r="AC28" s="13">
        <f>AA208</f>
        <v>1099.3330159999998</v>
      </c>
      <c r="AD28" s="41"/>
      <c r="AE28" s="42"/>
      <c r="AF28">
        <v>99.43</v>
      </c>
      <c r="AG28">
        <v>0.99473500000000004</v>
      </c>
      <c r="AH28" s="13">
        <f>AF208</f>
        <v>4102.319062999999</v>
      </c>
      <c r="AI28" s="48"/>
      <c r="AJ28" s="49"/>
      <c r="AK28" s="25">
        <f>Result_5D_Updated!AR95</f>
        <v>99.410004000000001</v>
      </c>
      <c r="AL28" s="25"/>
      <c r="AM28" s="25"/>
      <c r="AN28" s="48"/>
      <c r="AO28" s="49"/>
      <c r="AP28">
        <v>96.260002</v>
      </c>
      <c r="AQ28">
        <v>0.99424199999999996</v>
      </c>
      <c r="AR28" s="13">
        <f>AP208</f>
        <v>3204.7900340000001</v>
      </c>
      <c r="AS28" s="48"/>
      <c r="AT28" s="49"/>
    </row>
    <row r="29" spans="1:46" x14ac:dyDescent="0.2">
      <c r="A29" s="8" t="s">
        <v>55</v>
      </c>
      <c r="B29">
        <v>89.204002000000003</v>
      </c>
      <c r="C29">
        <v>0.96926800000000002</v>
      </c>
      <c r="D29" s="15">
        <f>B236</f>
        <v>11378.143003000003</v>
      </c>
      <c r="E29" s="35"/>
      <c r="F29" s="36"/>
      <c r="G29" s="15"/>
      <c r="H29" s="15"/>
      <c r="I29" s="15"/>
      <c r="J29" s="35"/>
      <c r="K29" s="36"/>
      <c r="L29">
        <v>63.048000000000002</v>
      </c>
      <c r="M29">
        <v>0.96457199999999998</v>
      </c>
      <c r="N29" s="15">
        <f>L236</f>
        <v>14899.911143999998</v>
      </c>
      <c r="O29" s="35"/>
      <c r="P29" s="36"/>
      <c r="Q29">
        <v>98.863997999999995</v>
      </c>
      <c r="R29">
        <v>0.99357200000000001</v>
      </c>
      <c r="S29" s="15">
        <f>Q236</f>
        <v>3636.4600550000009</v>
      </c>
      <c r="T29" s="43"/>
      <c r="U29" s="44"/>
      <c r="V29" s="21"/>
      <c r="W29" s="21"/>
      <c r="X29" s="21"/>
      <c r="Y29" s="43"/>
      <c r="Z29" s="44"/>
      <c r="AA29">
        <v>92.851996999999997</v>
      </c>
      <c r="AB29">
        <v>0.99277000000000004</v>
      </c>
      <c r="AC29" s="15">
        <f>AA236</f>
        <v>5352.6550979999993</v>
      </c>
      <c r="AD29" s="43"/>
      <c r="AE29" s="44"/>
      <c r="AF29">
        <v>99.288002000000006</v>
      </c>
      <c r="AG29">
        <v>0.99413899999999999</v>
      </c>
      <c r="AH29" s="15">
        <f>AF236</f>
        <v>5723.9160819999979</v>
      </c>
      <c r="AI29" s="50"/>
      <c r="AJ29" s="51"/>
      <c r="AK29" s="27"/>
      <c r="AL29" s="27"/>
      <c r="AM29" s="27"/>
      <c r="AN29" s="50"/>
      <c r="AO29" s="51"/>
      <c r="AP29">
        <v>95.375998999999993</v>
      </c>
      <c r="AQ29">
        <v>0.99347700000000005</v>
      </c>
      <c r="AR29" s="15">
        <f>AP236</f>
        <v>11289.640956999996</v>
      </c>
      <c r="AS29" s="50"/>
      <c r="AT29" s="51"/>
    </row>
    <row r="30" spans="1:46" x14ac:dyDescent="0.2">
      <c r="A30" s="8" t="s">
        <v>56</v>
      </c>
      <c r="B30" s="16"/>
      <c r="C30" s="17"/>
      <c r="D30" s="17"/>
      <c r="E30" s="37"/>
      <c r="F30" s="38"/>
      <c r="G30" s="17"/>
      <c r="H30" s="17"/>
      <c r="I30" s="17"/>
      <c r="J30" s="37"/>
      <c r="K30" s="38"/>
      <c r="L30" s="17"/>
      <c r="M30" s="17"/>
      <c r="N30" s="17"/>
      <c r="O30" s="37"/>
      <c r="P30" s="38"/>
      <c r="Q30" s="22"/>
      <c r="R30" s="23"/>
      <c r="S30" s="23"/>
      <c r="T30" s="45"/>
      <c r="U30" s="46"/>
      <c r="V30" s="23"/>
      <c r="W30" s="23"/>
      <c r="X30" s="23"/>
      <c r="Y30" s="45"/>
      <c r="Z30" s="46"/>
      <c r="AA30" s="23"/>
      <c r="AB30" s="23"/>
      <c r="AC30" s="23"/>
      <c r="AD30" s="45"/>
      <c r="AE30" s="46"/>
      <c r="AF30" s="28"/>
      <c r="AG30" s="29"/>
      <c r="AH30" s="29"/>
      <c r="AI30" s="52"/>
      <c r="AJ30" s="53"/>
      <c r="AK30" s="29"/>
      <c r="AL30" s="29"/>
      <c r="AM30" s="29"/>
      <c r="AN30" s="52"/>
      <c r="AO30" s="53"/>
      <c r="AP30" s="29"/>
      <c r="AQ30" s="29"/>
      <c r="AR30" s="29"/>
      <c r="AS30" s="52"/>
      <c r="AT30" s="53"/>
    </row>
    <row r="32" spans="1:46" x14ac:dyDescent="0.2">
      <c r="A32" s="8"/>
      <c r="B32" s="59" t="s">
        <v>45</v>
      </c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64" t="s">
        <v>7</v>
      </c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57" t="s">
        <v>44</v>
      </c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</row>
    <row r="33" spans="1:46" x14ac:dyDescent="0.2">
      <c r="A33" s="8"/>
      <c r="B33" s="59" t="s">
        <v>6</v>
      </c>
      <c r="C33" s="59"/>
      <c r="D33" s="59"/>
      <c r="E33" s="59"/>
      <c r="F33" s="59"/>
      <c r="G33" s="60" t="s">
        <v>65</v>
      </c>
      <c r="H33" s="59"/>
      <c r="I33" s="59"/>
      <c r="J33" s="59"/>
      <c r="K33" s="59"/>
      <c r="L33" s="60" t="s">
        <v>64</v>
      </c>
      <c r="M33" s="59"/>
      <c r="N33" s="59"/>
      <c r="O33" s="59"/>
      <c r="P33" s="59"/>
      <c r="Q33" s="61" t="s">
        <v>6</v>
      </c>
      <c r="R33" s="62"/>
      <c r="S33" s="62"/>
      <c r="T33" s="62"/>
      <c r="U33" s="63"/>
      <c r="V33" s="61" t="s">
        <v>65</v>
      </c>
      <c r="W33" s="62"/>
      <c r="X33" s="62"/>
      <c r="Y33" s="62"/>
      <c r="Z33" s="63"/>
      <c r="AA33" s="63" t="s">
        <v>64</v>
      </c>
      <c r="AB33" s="64"/>
      <c r="AC33" s="64"/>
      <c r="AD33" s="64"/>
      <c r="AE33" s="64"/>
      <c r="AF33" s="57" t="s">
        <v>6</v>
      </c>
      <c r="AG33" s="57"/>
      <c r="AH33" s="57"/>
      <c r="AI33" s="57"/>
      <c r="AJ33" s="57"/>
      <c r="AK33" s="58" t="s">
        <v>65</v>
      </c>
      <c r="AL33" s="57"/>
      <c r="AM33" s="57"/>
      <c r="AN33" s="57"/>
      <c r="AO33" s="57"/>
      <c r="AP33" s="58" t="s">
        <v>64</v>
      </c>
      <c r="AQ33" s="57"/>
      <c r="AR33" s="57"/>
      <c r="AS33" s="57"/>
      <c r="AT33" s="57"/>
    </row>
    <row r="34" spans="1:46" x14ac:dyDescent="0.2">
      <c r="A34" s="10" t="s">
        <v>58</v>
      </c>
      <c r="B34" s="9" t="s">
        <v>1</v>
      </c>
      <c r="C34" s="9" t="s">
        <v>50</v>
      </c>
      <c r="D34" s="9" t="s">
        <v>51</v>
      </c>
      <c r="E34" s="32" t="s">
        <v>61</v>
      </c>
      <c r="F34" s="32" t="s">
        <v>62</v>
      </c>
      <c r="G34" s="12" t="s">
        <v>1</v>
      </c>
      <c r="H34" s="9" t="s">
        <v>50</v>
      </c>
      <c r="I34" s="9" t="s">
        <v>51</v>
      </c>
      <c r="J34" s="32" t="s">
        <v>61</v>
      </c>
      <c r="K34" s="32" t="s">
        <v>62</v>
      </c>
      <c r="L34" s="12" t="s">
        <v>1</v>
      </c>
      <c r="M34" s="9" t="s">
        <v>50</v>
      </c>
      <c r="N34" s="9" t="s">
        <v>51</v>
      </c>
      <c r="O34" s="32" t="s">
        <v>61</v>
      </c>
      <c r="P34" s="32" t="s">
        <v>62</v>
      </c>
      <c r="Q34" s="18" t="s">
        <v>1</v>
      </c>
      <c r="R34" s="18" t="s">
        <v>50</v>
      </c>
      <c r="S34" s="18" t="s">
        <v>51</v>
      </c>
      <c r="T34" s="40" t="s">
        <v>61</v>
      </c>
      <c r="U34" s="40" t="s">
        <v>62</v>
      </c>
      <c r="V34" s="30" t="s">
        <v>1</v>
      </c>
      <c r="W34" s="18" t="s">
        <v>50</v>
      </c>
      <c r="X34" s="18" t="s">
        <v>51</v>
      </c>
      <c r="Y34" s="40" t="s">
        <v>61</v>
      </c>
      <c r="Z34" s="40" t="s">
        <v>62</v>
      </c>
      <c r="AA34" s="30" t="s">
        <v>1</v>
      </c>
      <c r="AB34" s="18" t="s">
        <v>50</v>
      </c>
      <c r="AC34" s="18" t="s">
        <v>51</v>
      </c>
      <c r="AD34" s="40" t="s">
        <v>61</v>
      </c>
      <c r="AE34" s="40" t="s">
        <v>62</v>
      </c>
      <c r="AF34" s="24" t="s">
        <v>1</v>
      </c>
      <c r="AG34" s="24" t="s">
        <v>50</v>
      </c>
      <c r="AH34" s="24" t="s">
        <v>51</v>
      </c>
      <c r="AI34" s="47" t="s">
        <v>61</v>
      </c>
      <c r="AJ34" s="47" t="s">
        <v>62</v>
      </c>
      <c r="AK34" s="31" t="s">
        <v>1</v>
      </c>
      <c r="AL34" s="24" t="s">
        <v>50</v>
      </c>
      <c r="AM34" s="24" t="s">
        <v>51</v>
      </c>
      <c r="AN34" s="47" t="s">
        <v>61</v>
      </c>
      <c r="AO34" s="47" t="s">
        <v>62</v>
      </c>
      <c r="AP34" s="31" t="s">
        <v>1</v>
      </c>
      <c r="AQ34" s="24" t="s">
        <v>50</v>
      </c>
      <c r="AR34" s="24" t="s">
        <v>51</v>
      </c>
      <c r="AS34" s="47" t="s">
        <v>61</v>
      </c>
      <c r="AT34" s="47" t="s">
        <v>62</v>
      </c>
    </row>
    <row r="35" spans="1:46" x14ac:dyDescent="0.2">
      <c r="A35" s="8" t="s">
        <v>46</v>
      </c>
      <c r="B35">
        <v>95.900002000000001</v>
      </c>
      <c r="C35">
        <v>0.97094999999999998</v>
      </c>
      <c r="D35" s="13">
        <v>581.00402799999995</v>
      </c>
      <c r="E35" s="33"/>
      <c r="F35" s="34"/>
      <c r="G35" s="13"/>
      <c r="H35" s="13"/>
      <c r="I35" s="13"/>
      <c r="J35" s="39"/>
      <c r="K35" s="34"/>
      <c r="L35">
        <v>55.599997999999999</v>
      </c>
      <c r="M35">
        <v>0.96436299999999997</v>
      </c>
      <c r="N35" s="13">
        <v>227.662003</v>
      </c>
      <c r="O35" s="39"/>
      <c r="P35" s="34"/>
      <c r="Q35">
        <v>99.400002000000001</v>
      </c>
      <c r="R35">
        <v>0.99399999999999999</v>
      </c>
      <c r="S35" s="19">
        <v>394.77801499999998</v>
      </c>
      <c r="T35" s="41"/>
      <c r="U35" s="42"/>
      <c r="V35" s="19"/>
      <c r="W35" s="19"/>
      <c r="X35" s="19"/>
      <c r="Y35" s="41"/>
      <c r="Z35" s="42"/>
      <c r="AA35">
        <v>98.099997999999999</v>
      </c>
      <c r="AB35">
        <v>0.99392000000000003</v>
      </c>
      <c r="AC35" s="19">
        <v>63.141998000000001</v>
      </c>
      <c r="AD35" s="41"/>
      <c r="AE35" s="42"/>
      <c r="AF35">
        <v>99.300003000000004</v>
      </c>
      <c r="AG35">
        <v>0.99596700000000005</v>
      </c>
      <c r="AH35" s="25">
        <v>128.52499399999999</v>
      </c>
      <c r="AI35" s="48"/>
      <c r="AJ35" s="49"/>
      <c r="AK35" s="25"/>
      <c r="AL35" s="25"/>
      <c r="AM35" s="25"/>
      <c r="AN35" s="48"/>
      <c r="AO35" s="49"/>
      <c r="AP35">
        <v>99.400002000000001</v>
      </c>
      <c r="AQ35">
        <v>0.99593699999999996</v>
      </c>
      <c r="AR35" s="25">
        <v>200.75</v>
      </c>
      <c r="AS35" s="48"/>
      <c r="AT35" s="49"/>
    </row>
    <row r="36" spans="1:46" x14ac:dyDescent="0.2">
      <c r="A36" s="8" t="s">
        <v>47</v>
      </c>
      <c r="B36">
        <v>95.75</v>
      </c>
      <c r="C36">
        <v>0.97093499999999999</v>
      </c>
      <c r="D36" s="13">
        <f>B244</f>
        <v>826.82702599999993</v>
      </c>
      <c r="E36" s="33"/>
      <c r="F36" s="34"/>
      <c r="G36" s="13"/>
      <c r="H36" s="13"/>
      <c r="I36" s="13"/>
      <c r="J36" s="39"/>
      <c r="K36" s="34"/>
      <c r="L36">
        <v>53.400002000000001</v>
      </c>
      <c r="M36">
        <v>0.96349700000000005</v>
      </c>
      <c r="N36" s="13">
        <f>L244</f>
        <v>267.59700399999997</v>
      </c>
      <c r="O36" s="39"/>
      <c r="P36" s="34"/>
      <c r="Q36">
        <v>99.400002000000001</v>
      </c>
      <c r="R36">
        <v>0.99399999999999999</v>
      </c>
      <c r="S36" s="13">
        <f>Q244</f>
        <v>823.80102499999998</v>
      </c>
      <c r="T36" s="41"/>
      <c r="U36" s="42"/>
      <c r="V36" s="19"/>
      <c r="W36" s="19"/>
      <c r="X36" s="19"/>
      <c r="Y36" s="41"/>
      <c r="Z36" s="42"/>
      <c r="AA36">
        <v>98.150002000000001</v>
      </c>
      <c r="AB36">
        <v>0.99386699999999994</v>
      </c>
      <c r="AC36" s="13">
        <f>AA244</f>
        <v>121.150997</v>
      </c>
      <c r="AD36" s="41"/>
      <c r="AE36" s="42"/>
      <c r="AF36">
        <v>99.400002000000001</v>
      </c>
      <c r="AG36">
        <v>0.99595999999999996</v>
      </c>
      <c r="AH36" s="13">
        <f>AF244</f>
        <v>268.69799799999998</v>
      </c>
      <c r="AI36" s="48"/>
      <c r="AJ36" s="49"/>
      <c r="AK36" s="25"/>
      <c r="AL36" s="25"/>
      <c r="AM36" s="25"/>
      <c r="AN36" s="48"/>
      <c r="AO36" s="49"/>
      <c r="AP36">
        <v>99.150002000000001</v>
      </c>
      <c r="AQ36">
        <v>0.99589000000000005</v>
      </c>
      <c r="AR36" s="13">
        <f>AP244</f>
        <v>254.942001</v>
      </c>
      <c r="AS36" s="48"/>
      <c r="AT36" s="49"/>
    </row>
    <row r="37" spans="1:46" x14ac:dyDescent="0.2">
      <c r="A37" s="8" t="s">
        <v>48</v>
      </c>
      <c r="B37">
        <v>93.599997999999999</v>
      </c>
      <c r="C37">
        <v>0.97085299999999997</v>
      </c>
      <c r="D37" s="13">
        <f>B252</f>
        <v>1297.3100120000001</v>
      </c>
      <c r="E37" s="33"/>
      <c r="F37" s="34"/>
      <c r="G37" s="13"/>
      <c r="H37" s="13"/>
      <c r="I37" s="13"/>
      <c r="J37" s="39"/>
      <c r="K37" s="34"/>
      <c r="L37">
        <v>50.5</v>
      </c>
      <c r="M37">
        <v>0.96135999999999999</v>
      </c>
      <c r="N37" s="13">
        <f>L252</f>
        <v>519.16400099999998</v>
      </c>
      <c r="O37" s="39"/>
      <c r="P37" s="34"/>
      <c r="Q37">
        <v>99.400002000000001</v>
      </c>
      <c r="R37">
        <v>0.99399999999999999</v>
      </c>
      <c r="S37" s="13">
        <f>Q252</f>
        <v>1026.7700220000002</v>
      </c>
      <c r="T37" s="41"/>
      <c r="U37" s="42"/>
      <c r="V37" s="19"/>
      <c r="W37" s="19"/>
      <c r="X37" s="19"/>
      <c r="Y37" s="41"/>
      <c r="Z37" s="42"/>
      <c r="AA37">
        <v>98.620002999999997</v>
      </c>
      <c r="AB37">
        <v>0.99389000000000005</v>
      </c>
      <c r="AC37" s="13">
        <f>AA252</f>
        <v>687.66099099999997</v>
      </c>
      <c r="AD37" s="41"/>
      <c r="AE37" s="42"/>
      <c r="AF37">
        <v>98.260002</v>
      </c>
      <c r="AG37">
        <v>0.99501499999999998</v>
      </c>
      <c r="AH37" s="13">
        <f>AF252</f>
        <v>1074.3389889999999</v>
      </c>
      <c r="AI37" s="48"/>
      <c r="AJ37" s="49"/>
      <c r="AK37" s="25"/>
      <c r="AL37" s="25"/>
      <c r="AM37" s="25"/>
      <c r="AN37" s="48"/>
      <c r="AO37" s="49"/>
      <c r="AP37">
        <v>98.480002999999996</v>
      </c>
      <c r="AQ37">
        <v>0.99495999999999996</v>
      </c>
      <c r="AR37" s="13">
        <f>AP252</f>
        <v>332.05400199999997</v>
      </c>
      <c r="AS37" s="48"/>
      <c r="AT37" s="49"/>
    </row>
    <row r="38" spans="1:46" x14ac:dyDescent="0.2">
      <c r="A38" s="8" t="s">
        <v>49</v>
      </c>
      <c r="B38">
        <v>90.300003000000004</v>
      </c>
      <c r="C38">
        <v>0.97062700000000002</v>
      </c>
      <c r="D38" s="13">
        <f>B265</f>
        <v>3122.7599929999997</v>
      </c>
      <c r="E38" s="33"/>
      <c r="F38" s="34"/>
      <c r="G38" s="13"/>
      <c r="H38" s="13"/>
      <c r="I38" s="13"/>
      <c r="J38" s="39"/>
      <c r="K38" s="34"/>
      <c r="L38">
        <v>45.150002000000001</v>
      </c>
      <c r="M38">
        <v>0.95901700000000001</v>
      </c>
      <c r="N38" s="13">
        <f>L265</f>
        <v>2130.3039990000002</v>
      </c>
      <c r="O38" s="39"/>
      <c r="P38" s="34"/>
      <c r="Q38">
        <v>99.400002000000001</v>
      </c>
      <c r="R38">
        <v>0.99399999999999999</v>
      </c>
      <c r="S38" s="13">
        <f>Q265</f>
        <v>1214.8310180000001</v>
      </c>
      <c r="T38" s="41"/>
      <c r="U38" s="42"/>
      <c r="V38" s="19"/>
      <c r="W38" s="19"/>
      <c r="X38" s="19"/>
      <c r="Y38" s="41"/>
      <c r="Z38" s="42"/>
      <c r="AA38">
        <v>98.620002999999997</v>
      </c>
      <c r="AB38">
        <v>0.99387700000000001</v>
      </c>
      <c r="AC38" s="13">
        <f>AA265</f>
        <v>1203.201</v>
      </c>
      <c r="AD38" s="41"/>
      <c r="AE38" s="42"/>
      <c r="AF38">
        <v>97.349997999999999</v>
      </c>
      <c r="AG38">
        <v>0.99455199999999999</v>
      </c>
      <c r="AH38" s="13">
        <f>AF265</f>
        <v>1349.1019890000002</v>
      </c>
      <c r="AI38" s="48"/>
      <c r="AJ38" s="49"/>
      <c r="AK38" s="25"/>
      <c r="AL38" s="25"/>
      <c r="AM38" s="25"/>
      <c r="AN38" s="48"/>
      <c r="AO38" s="49"/>
      <c r="AP38">
        <v>97.099997999999999</v>
      </c>
      <c r="AQ38">
        <v>0.99448099999999995</v>
      </c>
      <c r="AR38" s="13">
        <f>AP265</f>
        <v>594.99300300000004</v>
      </c>
      <c r="AS38" s="48"/>
      <c r="AT38" s="49"/>
    </row>
    <row r="39" spans="1:46" x14ac:dyDescent="0.2">
      <c r="A39" s="8" t="s">
        <v>55</v>
      </c>
      <c r="B39">
        <v>84.543998999999999</v>
      </c>
      <c r="C39">
        <v>0.96928400000000003</v>
      </c>
      <c r="D39" s="15">
        <f>B293</f>
        <v>6825.9110009999995</v>
      </c>
      <c r="E39" s="35"/>
      <c r="F39" s="36"/>
      <c r="G39" s="15"/>
      <c r="H39" s="15"/>
      <c r="I39" s="15"/>
      <c r="J39" s="35"/>
      <c r="K39" s="36"/>
      <c r="L39">
        <v>36.863998000000002</v>
      </c>
      <c r="M39">
        <v>0.954017</v>
      </c>
      <c r="N39" s="15">
        <f>L293</f>
        <v>12059.787034000001</v>
      </c>
      <c r="O39" s="35"/>
      <c r="P39" s="36"/>
      <c r="Q39">
        <v>99.176002999999994</v>
      </c>
      <c r="R39">
        <v>0.99359399999999998</v>
      </c>
      <c r="S39" s="15">
        <f>Q293</f>
        <v>2230.6850220000001</v>
      </c>
      <c r="T39" s="43"/>
      <c r="U39" s="44"/>
      <c r="V39" s="21"/>
      <c r="W39" s="21"/>
      <c r="X39" s="21"/>
      <c r="Y39" s="43"/>
      <c r="Z39" s="44"/>
      <c r="AA39">
        <v>98.008003000000002</v>
      </c>
      <c r="AB39">
        <v>0.99341000000000002</v>
      </c>
      <c r="AC39" s="15">
        <f>AA293</f>
        <v>4527.9429980000004</v>
      </c>
      <c r="AD39" s="43"/>
      <c r="AE39" s="44"/>
      <c r="AF39">
        <v>95.987999000000002</v>
      </c>
      <c r="AG39">
        <v>0.99377400000000005</v>
      </c>
      <c r="AH39" s="15">
        <f>AF293</f>
        <v>1901.256983</v>
      </c>
      <c r="AI39" s="50"/>
      <c r="AJ39" s="51"/>
      <c r="AK39" s="27"/>
      <c r="AL39" s="27"/>
      <c r="AM39" s="27"/>
      <c r="AN39" s="50"/>
      <c r="AO39" s="51"/>
      <c r="AP39">
        <v>89.732001999999994</v>
      </c>
      <c r="AQ39">
        <v>0.99309599999999998</v>
      </c>
      <c r="AR39" s="15">
        <f>AP293</f>
        <v>4472.5629959999997</v>
      </c>
      <c r="AS39" s="50"/>
      <c r="AT39" s="51"/>
    </row>
    <row r="40" spans="1:46" x14ac:dyDescent="0.2">
      <c r="A40" s="8" t="s">
        <v>56</v>
      </c>
      <c r="B40" s="16"/>
      <c r="C40" s="17"/>
      <c r="D40" s="17"/>
      <c r="E40" s="37"/>
      <c r="F40" s="38"/>
      <c r="G40" s="17"/>
      <c r="H40" s="17"/>
      <c r="I40" s="17"/>
      <c r="J40" s="37"/>
      <c r="K40" s="38"/>
      <c r="L40" s="17"/>
      <c r="M40" s="17"/>
      <c r="N40" s="17"/>
      <c r="O40" s="37"/>
      <c r="P40" s="38"/>
      <c r="Q40" s="22"/>
      <c r="R40" s="23"/>
      <c r="S40" s="23"/>
      <c r="T40" s="45"/>
      <c r="U40" s="46"/>
      <c r="V40" s="23"/>
      <c r="W40" s="23"/>
      <c r="X40" s="23"/>
      <c r="Y40" s="45"/>
      <c r="Z40" s="46"/>
      <c r="AA40" s="23"/>
      <c r="AB40" s="23"/>
      <c r="AC40" s="23"/>
      <c r="AD40" s="45"/>
      <c r="AE40" s="46"/>
      <c r="AF40" s="28"/>
      <c r="AG40" s="29"/>
      <c r="AH40" s="29"/>
      <c r="AI40" s="52"/>
      <c r="AJ40" s="53"/>
      <c r="AK40" s="29"/>
      <c r="AL40" s="29"/>
      <c r="AM40" s="29"/>
      <c r="AN40" s="52"/>
      <c r="AO40" s="53"/>
      <c r="AP40" s="29"/>
      <c r="AQ40" s="29"/>
      <c r="AR40" s="29"/>
      <c r="AS40" s="52"/>
      <c r="AT40" s="53"/>
    </row>
    <row r="42" spans="1:46" x14ac:dyDescent="0.2">
      <c r="A42" s="8"/>
      <c r="B42" s="59" t="s">
        <v>45</v>
      </c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64" t="s">
        <v>7</v>
      </c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57" t="s">
        <v>44</v>
      </c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</row>
    <row r="43" spans="1:46" x14ac:dyDescent="0.2">
      <c r="A43" s="8"/>
      <c r="B43" s="59" t="s">
        <v>6</v>
      </c>
      <c r="C43" s="59"/>
      <c r="D43" s="59"/>
      <c r="E43" s="59"/>
      <c r="F43" s="59"/>
      <c r="G43" s="60" t="s">
        <v>65</v>
      </c>
      <c r="H43" s="59"/>
      <c r="I43" s="59"/>
      <c r="J43" s="59"/>
      <c r="K43" s="59"/>
      <c r="L43" s="60" t="s">
        <v>64</v>
      </c>
      <c r="M43" s="59"/>
      <c r="N43" s="59"/>
      <c r="O43" s="59"/>
      <c r="P43" s="59"/>
      <c r="Q43" s="61" t="s">
        <v>6</v>
      </c>
      <c r="R43" s="62"/>
      <c r="S43" s="62"/>
      <c r="T43" s="62"/>
      <c r="U43" s="63"/>
      <c r="V43" s="61" t="s">
        <v>65</v>
      </c>
      <c r="W43" s="62"/>
      <c r="X43" s="62"/>
      <c r="Y43" s="62"/>
      <c r="Z43" s="63"/>
      <c r="AA43" s="63" t="s">
        <v>64</v>
      </c>
      <c r="AB43" s="64"/>
      <c r="AC43" s="64"/>
      <c r="AD43" s="64"/>
      <c r="AE43" s="64"/>
      <c r="AF43" s="57" t="s">
        <v>6</v>
      </c>
      <c r="AG43" s="57"/>
      <c r="AH43" s="57"/>
      <c r="AI43" s="57"/>
      <c r="AJ43" s="57"/>
      <c r="AK43" s="58" t="s">
        <v>65</v>
      </c>
      <c r="AL43" s="57"/>
      <c r="AM43" s="57"/>
      <c r="AN43" s="57"/>
      <c r="AO43" s="57"/>
      <c r="AP43" s="58" t="s">
        <v>64</v>
      </c>
      <c r="AQ43" s="57"/>
      <c r="AR43" s="57"/>
      <c r="AS43" s="57"/>
      <c r="AT43" s="57"/>
    </row>
    <row r="44" spans="1:46" x14ac:dyDescent="0.2">
      <c r="A44" s="10" t="s">
        <v>57</v>
      </c>
      <c r="B44" s="9" t="s">
        <v>1</v>
      </c>
      <c r="C44" s="9" t="s">
        <v>50</v>
      </c>
      <c r="D44" s="9" t="s">
        <v>51</v>
      </c>
      <c r="E44" s="32" t="s">
        <v>61</v>
      </c>
      <c r="F44" s="32" t="s">
        <v>62</v>
      </c>
      <c r="G44" s="12" t="s">
        <v>1</v>
      </c>
      <c r="H44" s="9" t="s">
        <v>50</v>
      </c>
      <c r="I44" s="9" t="s">
        <v>51</v>
      </c>
      <c r="J44" s="32" t="s">
        <v>61</v>
      </c>
      <c r="K44" s="32" t="s">
        <v>62</v>
      </c>
      <c r="L44" s="12" t="s">
        <v>1</v>
      </c>
      <c r="M44" s="9" t="s">
        <v>50</v>
      </c>
      <c r="N44" s="9" t="s">
        <v>51</v>
      </c>
      <c r="O44" s="32" t="s">
        <v>61</v>
      </c>
      <c r="P44" s="32" t="s">
        <v>62</v>
      </c>
      <c r="Q44" s="18" t="s">
        <v>1</v>
      </c>
      <c r="R44" s="18" t="s">
        <v>50</v>
      </c>
      <c r="S44" s="18" t="s">
        <v>51</v>
      </c>
      <c r="T44" s="40" t="s">
        <v>61</v>
      </c>
      <c r="U44" s="40" t="s">
        <v>62</v>
      </c>
      <c r="V44" s="30" t="s">
        <v>1</v>
      </c>
      <c r="W44" s="18" t="s">
        <v>50</v>
      </c>
      <c r="X44" s="18" t="s">
        <v>51</v>
      </c>
      <c r="Y44" s="40" t="s">
        <v>61</v>
      </c>
      <c r="Z44" s="40" t="s">
        <v>62</v>
      </c>
      <c r="AA44" s="30" t="s">
        <v>1</v>
      </c>
      <c r="AB44" s="18" t="s">
        <v>50</v>
      </c>
      <c r="AC44" s="18" t="s">
        <v>51</v>
      </c>
      <c r="AD44" s="40" t="s">
        <v>61</v>
      </c>
      <c r="AE44" s="40" t="s">
        <v>62</v>
      </c>
      <c r="AF44" s="24" t="s">
        <v>1</v>
      </c>
      <c r="AG44" s="24" t="s">
        <v>50</v>
      </c>
      <c r="AH44" s="24" t="s">
        <v>51</v>
      </c>
      <c r="AI44" s="47" t="s">
        <v>61</v>
      </c>
      <c r="AJ44" s="47" t="s">
        <v>62</v>
      </c>
      <c r="AK44" s="31" t="s">
        <v>1</v>
      </c>
      <c r="AL44" s="24" t="s">
        <v>50</v>
      </c>
      <c r="AM44" s="24" t="s">
        <v>51</v>
      </c>
      <c r="AN44" s="47" t="s">
        <v>61</v>
      </c>
      <c r="AO44" s="47" t="s">
        <v>62</v>
      </c>
      <c r="AP44" s="31" t="s">
        <v>1</v>
      </c>
      <c r="AQ44" s="24" t="s">
        <v>50</v>
      </c>
      <c r="AR44" s="24" t="s">
        <v>51</v>
      </c>
      <c r="AS44" s="47" t="s">
        <v>61</v>
      </c>
      <c r="AT44" s="47" t="s">
        <v>62</v>
      </c>
    </row>
    <row r="45" spans="1:46" x14ac:dyDescent="0.2">
      <c r="A45" s="8" t="s">
        <v>46</v>
      </c>
      <c r="B45">
        <v>97.099997999999999</v>
      </c>
      <c r="C45">
        <v>0.97099999999999997</v>
      </c>
      <c r="D45" s="13">
        <v>1345.654053</v>
      </c>
      <c r="E45" s="33"/>
      <c r="F45" s="34"/>
      <c r="G45" s="13">
        <f>Result_5D_Updated!I140</f>
        <v>96.800003000000004</v>
      </c>
      <c r="H45" s="13"/>
      <c r="I45" s="13"/>
      <c r="J45" s="39"/>
      <c r="K45" s="34"/>
      <c r="L45">
        <v>75.900002000000001</v>
      </c>
      <c r="M45">
        <v>0.96879999999999999</v>
      </c>
      <c r="N45" s="13">
        <v>506.63299599999999</v>
      </c>
      <c r="O45" s="39"/>
      <c r="P45" s="34"/>
      <c r="Q45">
        <v>99.400002000000001</v>
      </c>
      <c r="R45">
        <v>0.99399999999999999</v>
      </c>
      <c r="S45" s="19">
        <v>455.46798699999999</v>
      </c>
      <c r="T45" s="41"/>
      <c r="U45" s="42"/>
      <c r="V45" s="19">
        <f>Result_5D_Updated!AA140</f>
        <v>99.5</v>
      </c>
      <c r="W45" s="19"/>
      <c r="X45" s="19"/>
      <c r="Y45" s="41"/>
      <c r="Z45" s="42"/>
      <c r="AA45">
        <v>99.400002000000001</v>
      </c>
      <c r="AB45">
        <v>0.99399999999999999</v>
      </c>
      <c r="AC45" s="19">
        <v>90.650002000000001</v>
      </c>
      <c r="AD45" s="41"/>
      <c r="AE45" s="42"/>
      <c r="AF45">
        <v>99.599997999999999</v>
      </c>
      <c r="AG45">
        <v>0.996</v>
      </c>
      <c r="AH45" s="25">
        <v>903.49700900000005</v>
      </c>
      <c r="AI45" s="48"/>
      <c r="AJ45" s="49"/>
      <c r="AK45" s="25">
        <f>Result_5D_Updated!AR140</f>
        <v>99.5</v>
      </c>
      <c r="AL45" s="25"/>
      <c r="AM45" s="25"/>
      <c r="AN45" s="48"/>
      <c r="AO45" s="49"/>
      <c r="AP45">
        <v>98.5</v>
      </c>
      <c r="AQ45">
        <v>0.99570899999999996</v>
      </c>
      <c r="AR45" s="25">
        <v>168.337006</v>
      </c>
      <c r="AS45" s="48"/>
      <c r="AT45" s="49"/>
    </row>
    <row r="46" spans="1:46" x14ac:dyDescent="0.2">
      <c r="A46" s="8" t="s">
        <v>47</v>
      </c>
      <c r="B46">
        <v>97.099997999999999</v>
      </c>
      <c r="C46">
        <v>0.97099999999999997</v>
      </c>
      <c r="D46" s="13">
        <f>B299</f>
        <v>2155.258057</v>
      </c>
      <c r="E46" s="33"/>
      <c r="F46" s="34"/>
      <c r="G46" s="13">
        <f>Result_5D_Updated!I148</f>
        <v>96.199996999999996</v>
      </c>
      <c r="H46" s="13"/>
      <c r="I46" s="13"/>
      <c r="J46" s="39"/>
      <c r="K46" s="34"/>
      <c r="L46">
        <v>73.199996999999996</v>
      </c>
      <c r="M46">
        <v>0.96847000000000005</v>
      </c>
      <c r="N46" s="13">
        <f>L299</f>
        <v>1036.3519899999999</v>
      </c>
      <c r="O46" s="39"/>
      <c r="P46" s="34"/>
      <c r="Q46">
        <v>99.400002000000001</v>
      </c>
      <c r="R46">
        <v>0.99399999999999999</v>
      </c>
      <c r="S46" s="13">
        <f>Q299</f>
        <v>983.95901500000002</v>
      </c>
      <c r="T46" s="41"/>
      <c r="U46" s="42"/>
      <c r="V46" s="19">
        <f>Result_5D_Updated!AA148</f>
        <v>99.449996999999996</v>
      </c>
      <c r="W46" s="19"/>
      <c r="X46" s="19"/>
      <c r="Y46" s="41"/>
      <c r="Z46" s="42"/>
      <c r="AA46">
        <v>99.300003000000004</v>
      </c>
      <c r="AB46">
        <v>0.99399999999999999</v>
      </c>
      <c r="AC46" s="13">
        <f>AA299</f>
        <v>145.460003</v>
      </c>
      <c r="AD46" s="41"/>
      <c r="AE46" s="42"/>
      <c r="AF46">
        <v>99.599997999999999</v>
      </c>
      <c r="AG46">
        <v>0.996</v>
      </c>
      <c r="AH46" s="13">
        <f>AF299</f>
        <v>1776.195007</v>
      </c>
      <c r="AI46" s="48"/>
      <c r="AJ46" s="49"/>
      <c r="AK46" s="25">
        <f>Result_5D_Updated!AR148</f>
        <v>99.449996999999996</v>
      </c>
      <c r="AL46" s="25"/>
      <c r="AM46" s="25"/>
      <c r="AN46" s="48"/>
      <c r="AO46" s="49"/>
      <c r="AP46">
        <v>98.25</v>
      </c>
      <c r="AQ46">
        <v>0.995722</v>
      </c>
      <c r="AR46" s="13">
        <f>AP299</f>
        <v>215.956005</v>
      </c>
      <c r="AS46" s="48"/>
      <c r="AT46" s="49"/>
    </row>
    <row r="47" spans="1:46" x14ac:dyDescent="0.2">
      <c r="A47" s="8" t="s">
        <v>48</v>
      </c>
      <c r="B47">
        <v>96.720000999999996</v>
      </c>
      <c r="C47">
        <v>0.97099400000000002</v>
      </c>
      <c r="D47" s="13">
        <f>B307</f>
        <v>4407.3340459999999</v>
      </c>
      <c r="E47" s="33"/>
      <c r="F47" s="34"/>
      <c r="G47" s="13">
        <f>Result_5D_Updated!I156</f>
        <v>95.639961</v>
      </c>
      <c r="H47" s="13"/>
      <c r="I47" s="13"/>
      <c r="J47" s="39"/>
      <c r="K47" s="34"/>
      <c r="L47">
        <v>72.099997999999999</v>
      </c>
      <c r="M47">
        <v>0.96809800000000001</v>
      </c>
      <c r="N47" s="13">
        <f>L307</f>
        <v>2216.1559980000002</v>
      </c>
      <c r="O47" s="39"/>
      <c r="P47" s="34"/>
      <c r="Q47">
        <v>99.400002000000001</v>
      </c>
      <c r="R47">
        <v>0.99399999999999999</v>
      </c>
      <c r="S47" s="13">
        <f>Q307</f>
        <v>2113.3249969999997</v>
      </c>
      <c r="T47" s="41"/>
      <c r="U47" s="42"/>
      <c r="V47" s="19">
        <f>Result_5D_Updated!AA156</f>
        <v>99.419998000000007</v>
      </c>
      <c r="W47" s="19"/>
      <c r="X47" s="19"/>
      <c r="Y47" s="41"/>
      <c r="Z47" s="42"/>
      <c r="AA47">
        <v>99.220000999999996</v>
      </c>
      <c r="AB47">
        <v>0.99399499999999996</v>
      </c>
      <c r="AC47" s="13">
        <f>AA307</f>
        <v>2135.5889859999997</v>
      </c>
      <c r="AD47" s="41"/>
      <c r="AE47" s="42"/>
      <c r="AF47">
        <v>99.480002999999996</v>
      </c>
      <c r="AG47">
        <v>0.99512100000000003</v>
      </c>
      <c r="AH47" s="13">
        <f>AF307</f>
        <v>5647.2010499999997</v>
      </c>
      <c r="AI47" s="48"/>
      <c r="AJ47" s="49"/>
      <c r="AK47" s="25">
        <f>Result_5D_Updated!AR156</f>
        <v>99.419998000000007</v>
      </c>
      <c r="AL47" s="25"/>
      <c r="AM47" s="25"/>
      <c r="AN47" s="48"/>
      <c r="AO47" s="49"/>
      <c r="AP47">
        <v>90.419998000000007</v>
      </c>
      <c r="AQ47">
        <v>0.99429500000000004</v>
      </c>
      <c r="AR47" s="13">
        <f>AP307</f>
        <v>547.62101099999995</v>
      </c>
      <c r="AS47" s="48"/>
      <c r="AT47" s="49"/>
    </row>
    <row r="48" spans="1:46" x14ac:dyDescent="0.2">
      <c r="A48" s="8" t="s">
        <v>49</v>
      </c>
      <c r="B48">
        <v>96.080001999999993</v>
      </c>
      <c r="C48">
        <v>0.97096700000000002</v>
      </c>
      <c r="D48" s="13">
        <f>B320</f>
        <v>9578.4930729999996</v>
      </c>
      <c r="E48" s="33"/>
      <c r="F48" s="34"/>
      <c r="G48" s="13">
        <f>Result_5D_Updated!I164</f>
        <v>95.990020999999999</v>
      </c>
      <c r="H48" s="13"/>
      <c r="I48" s="13"/>
      <c r="J48" s="39"/>
      <c r="K48" s="34"/>
      <c r="L48">
        <v>72.319999999999993</v>
      </c>
      <c r="M48">
        <v>0.96754499999999999</v>
      </c>
      <c r="N48" s="13">
        <f>L320</f>
        <v>7693.4789950000013</v>
      </c>
      <c r="O48" s="39"/>
      <c r="P48" s="34"/>
      <c r="Q48">
        <v>99.400002000000001</v>
      </c>
      <c r="R48">
        <v>0.99399999999999999</v>
      </c>
      <c r="S48" s="13">
        <f>Q320</f>
        <v>3794.2299890000004</v>
      </c>
      <c r="T48" s="41"/>
      <c r="U48" s="42"/>
      <c r="V48" s="19">
        <f>Result_5D_Updated!AA164</f>
        <v>99.410004000000001</v>
      </c>
      <c r="W48" s="19"/>
      <c r="X48" s="19"/>
      <c r="Y48" s="41"/>
      <c r="Z48" s="42"/>
      <c r="AA48">
        <v>98.93</v>
      </c>
      <c r="AB48">
        <v>0.993973</v>
      </c>
      <c r="AC48" s="13">
        <f>AA320</f>
        <v>4236.8170089999994</v>
      </c>
      <c r="AD48" s="41"/>
      <c r="AE48" s="42"/>
      <c r="AF48">
        <v>99.440002000000007</v>
      </c>
      <c r="AG48">
        <v>0.99473500000000004</v>
      </c>
      <c r="AH48" s="13">
        <f>AF320</f>
        <v>8967.0590209999991</v>
      </c>
      <c r="AI48" s="48"/>
      <c r="AJ48" s="49"/>
      <c r="AK48" s="25">
        <f>Result_5D_Updated!AR164</f>
        <v>99.339995999999999</v>
      </c>
      <c r="AL48" s="25"/>
      <c r="AM48" s="25"/>
      <c r="AN48" s="48"/>
      <c r="AO48" s="49"/>
      <c r="AP48">
        <v>83.660004000000001</v>
      </c>
      <c r="AQ48">
        <v>0.99329400000000001</v>
      </c>
      <c r="AR48" s="13">
        <f>AP320</f>
        <v>1925.0339899999999</v>
      </c>
      <c r="AS48" s="48"/>
      <c r="AT48" s="49"/>
    </row>
    <row r="49" spans="1:46" x14ac:dyDescent="0.2">
      <c r="A49" s="8" t="s">
        <v>55</v>
      </c>
      <c r="B49">
        <v>93.664000999999999</v>
      </c>
      <c r="C49">
        <v>0.970078</v>
      </c>
      <c r="D49" s="15">
        <f>B348</f>
        <v>14449.570029999999</v>
      </c>
      <c r="E49" s="35"/>
      <c r="F49" s="36"/>
      <c r="G49" s="15"/>
      <c r="H49" s="15"/>
      <c r="I49" s="15"/>
      <c r="J49" s="35"/>
      <c r="K49" s="36"/>
      <c r="L49">
        <v>70.183998000000003</v>
      </c>
      <c r="M49">
        <v>0.96582299999999999</v>
      </c>
      <c r="N49" s="15">
        <f>L348</f>
        <v>27255.767997999999</v>
      </c>
      <c r="O49" s="35"/>
      <c r="P49" s="36"/>
      <c r="Q49">
        <v>99.239998</v>
      </c>
      <c r="R49">
        <v>0.99359600000000003</v>
      </c>
      <c r="S49" s="15">
        <f>Q348</f>
        <v>9863.7120779999987</v>
      </c>
      <c r="T49" s="43"/>
      <c r="U49" s="44"/>
      <c r="V49" s="21"/>
      <c r="W49" s="21"/>
      <c r="X49" s="21"/>
      <c r="Y49" s="43"/>
      <c r="Z49" s="44"/>
      <c r="AA49">
        <v>97.903998999999999</v>
      </c>
      <c r="AB49">
        <v>0.99347799999999997</v>
      </c>
      <c r="AC49" s="15">
        <f>AA348</f>
        <v>11566.464028</v>
      </c>
      <c r="AD49" s="43"/>
      <c r="AE49" s="44"/>
      <c r="AF49">
        <v>99.351996999999997</v>
      </c>
      <c r="AG49">
        <v>0.99414100000000005</v>
      </c>
      <c r="AH49" s="15">
        <f>AF348</f>
        <v>9855.7020319999992</v>
      </c>
      <c r="AI49" s="50"/>
      <c r="AJ49" s="51"/>
      <c r="AK49" s="27"/>
      <c r="AL49" s="27"/>
      <c r="AM49" s="27"/>
      <c r="AN49" s="50"/>
      <c r="AO49" s="51"/>
      <c r="AP49">
        <v>77.288002000000006</v>
      </c>
      <c r="AQ49">
        <v>0.99086700000000005</v>
      </c>
      <c r="AR49" s="15">
        <f>AP348</f>
        <v>8180.1759890000003</v>
      </c>
      <c r="AS49" s="50"/>
      <c r="AT49" s="51"/>
    </row>
    <row r="50" spans="1:46" x14ac:dyDescent="0.2">
      <c r="A50" s="8" t="s">
        <v>56</v>
      </c>
      <c r="B50" s="16"/>
      <c r="C50" s="17"/>
      <c r="D50" s="17"/>
      <c r="E50" s="37"/>
      <c r="F50" s="38"/>
      <c r="G50" s="17"/>
      <c r="H50" s="17"/>
      <c r="I50" s="17"/>
      <c r="J50" s="37"/>
      <c r="K50" s="38"/>
      <c r="L50" s="17"/>
      <c r="M50" s="17"/>
      <c r="N50" s="17"/>
      <c r="O50" s="37"/>
      <c r="P50" s="38"/>
      <c r="Q50" s="22"/>
      <c r="R50" s="23"/>
      <c r="S50" s="23"/>
      <c r="T50" s="45"/>
      <c r="U50" s="46"/>
      <c r="V50" s="23"/>
      <c r="W50" s="23"/>
      <c r="X50" s="23"/>
      <c r="Y50" s="45"/>
      <c r="Z50" s="46"/>
      <c r="AA50" s="23"/>
      <c r="AB50" s="23"/>
      <c r="AC50" s="23"/>
      <c r="AD50" s="45"/>
      <c r="AE50" s="46"/>
      <c r="AF50" s="28"/>
      <c r="AG50" s="29"/>
      <c r="AH50" s="29"/>
      <c r="AI50" s="52"/>
      <c r="AJ50" s="53"/>
      <c r="AK50" s="29"/>
      <c r="AL50" s="29"/>
      <c r="AM50" s="29"/>
      <c r="AN50" s="52"/>
      <c r="AO50" s="53"/>
      <c r="AP50" s="29"/>
      <c r="AQ50" s="29"/>
      <c r="AR50" s="29"/>
      <c r="AS50" s="52"/>
      <c r="AT50" s="53"/>
    </row>
    <row r="51" spans="1:46" s="5" customFormat="1" x14ac:dyDescent="0.2"/>
    <row r="52" spans="1:46" s="5" customFormat="1" x14ac:dyDescent="0.2">
      <c r="A52" s="8" t="s">
        <v>66</v>
      </c>
      <c r="B52" s="5" t="s">
        <v>67</v>
      </c>
      <c r="C52" s="5" t="s">
        <v>15</v>
      </c>
      <c r="D52" s="5" t="s">
        <v>68</v>
      </c>
    </row>
    <row r="53" spans="1:46" x14ac:dyDescent="0.2">
      <c r="A53" s="11" t="s">
        <v>37</v>
      </c>
      <c r="B53" s="11" t="s">
        <v>59</v>
      </c>
      <c r="C53" s="11" t="s">
        <v>60</v>
      </c>
      <c r="D53" s="11" t="s">
        <v>49</v>
      </c>
      <c r="E53" s="11"/>
    </row>
    <row r="54" spans="1:46" x14ac:dyDescent="0.2">
      <c r="A54" s="11" t="s">
        <v>37</v>
      </c>
      <c r="B54" s="11" t="s">
        <v>59</v>
      </c>
      <c r="C54" s="11" t="s">
        <v>60</v>
      </c>
      <c r="D54" s="11" t="s">
        <v>55</v>
      </c>
      <c r="E54" s="11"/>
    </row>
    <row r="55" spans="1:46" x14ac:dyDescent="0.2">
      <c r="A55" s="11" t="s">
        <v>37</v>
      </c>
      <c r="B55" s="11" t="s">
        <v>59</v>
      </c>
      <c r="C55" s="11" t="s">
        <v>63</v>
      </c>
      <c r="D55" s="11" t="s">
        <v>49</v>
      </c>
      <c r="E55" s="11"/>
    </row>
    <row r="56" spans="1:46" x14ac:dyDescent="0.2">
      <c r="A56" s="11" t="s">
        <v>60</v>
      </c>
      <c r="B56" s="11" t="s">
        <v>59</v>
      </c>
      <c r="C56" s="11" t="s">
        <v>69</v>
      </c>
      <c r="D56" s="11" t="s">
        <v>49</v>
      </c>
    </row>
    <row r="57" spans="1:46" x14ac:dyDescent="0.2">
      <c r="A57" s="11" t="s">
        <v>60</v>
      </c>
      <c r="B57" s="11" t="s">
        <v>70</v>
      </c>
      <c r="C57" s="11" t="s">
        <v>69</v>
      </c>
      <c r="D57" s="11" t="s">
        <v>49</v>
      </c>
    </row>
    <row r="61" spans="1:46" x14ac:dyDescent="0.2">
      <c r="A61" s="8" t="s">
        <v>66</v>
      </c>
      <c r="B61" s="5" t="s">
        <v>67</v>
      </c>
      <c r="C61" s="5" t="s">
        <v>15</v>
      </c>
      <c r="D61" s="5" t="s">
        <v>68</v>
      </c>
      <c r="E61" s="5"/>
    </row>
    <row r="62" spans="1:46" x14ac:dyDescent="0.2">
      <c r="A62" s="11" t="s">
        <v>37</v>
      </c>
      <c r="B62" s="11" t="s">
        <v>59</v>
      </c>
      <c r="C62" s="11" t="s">
        <v>60</v>
      </c>
      <c r="D62" s="11" t="s">
        <v>49</v>
      </c>
      <c r="E62" s="11"/>
    </row>
    <row r="63" spans="1:46" x14ac:dyDescent="0.2">
      <c r="A63" s="11" t="s">
        <v>37</v>
      </c>
      <c r="B63" s="11" t="s">
        <v>59</v>
      </c>
      <c r="C63" s="11" t="s">
        <v>60</v>
      </c>
      <c r="D63" s="11" t="s">
        <v>55</v>
      </c>
      <c r="E63" s="11"/>
    </row>
    <row r="64" spans="1:46" x14ac:dyDescent="0.2">
      <c r="A64" s="11" t="s">
        <v>37</v>
      </c>
      <c r="B64" s="11" t="s">
        <v>59</v>
      </c>
      <c r="C64" s="11" t="s">
        <v>63</v>
      </c>
      <c r="D64" s="11" t="s">
        <v>49</v>
      </c>
      <c r="E64" s="11"/>
    </row>
    <row r="65" spans="1:43" x14ac:dyDescent="0.2">
      <c r="A65" s="11" t="s">
        <v>91</v>
      </c>
      <c r="B65" s="11" t="s">
        <v>59</v>
      </c>
      <c r="C65" s="11" t="s">
        <v>69</v>
      </c>
      <c r="D65" s="11" t="s">
        <v>49</v>
      </c>
    </row>
    <row r="66" spans="1:43" x14ac:dyDescent="0.2">
      <c r="A66" s="11" t="s">
        <v>91</v>
      </c>
      <c r="B66" s="11" t="s">
        <v>70</v>
      </c>
      <c r="C66" s="11" t="s">
        <v>69</v>
      </c>
      <c r="D66" s="11" t="s">
        <v>49</v>
      </c>
    </row>
    <row r="72" spans="1:43" x14ac:dyDescent="0.2">
      <c r="B72">
        <v>1122.204956</v>
      </c>
      <c r="C72">
        <v>0.69078099999999998</v>
      </c>
      <c r="L72">
        <v>278.63000499999998</v>
      </c>
      <c r="M72">
        <v>0.13843800000000001</v>
      </c>
      <c r="Q72">
        <v>142.79499799999999</v>
      </c>
      <c r="R72">
        <v>0.105508</v>
      </c>
      <c r="AA72">
        <v>78.959000000000003</v>
      </c>
      <c r="AB72">
        <v>6.2932000000000002E-2</v>
      </c>
      <c r="AF72">
        <v>1249.036987</v>
      </c>
      <c r="AG72">
        <v>1.1691199999999999</v>
      </c>
      <c r="AP72">
        <v>635.47997999999995</v>
      </c>
      <c r="AQ72">
        <v>0.33341199999999999</v>
      </c>
    </row>
    <row r="73" spans="1:43" x14ac:dyDescent="0.2">
      <c r="B73">
        <v>515.36102300000005</v>
      </c>
      <c r="C73">
        <v>0.26203199999999999</v>
      </c>
      <c r="L73">
        <v>1604.3360600000001</v>
      </c>
      <c r="M73">
        <v>0.81330100000000005</v>
      </c>
      <c r="Q73">
        <v>367.62899800000002</v>
      </c>
      <c r="R73">
        <v>0.207148</v>
      </c>
      <c r="AA73">
        <v>296.85699499999998</v>
      </c>
      <c r="AB73">
        <v>0.157752</v>
      </c>
      <c r="AF73">
        <v>810.580017</v>
      </c>
      <c r="AG73">
        <v>0.44692700000000002</v>
      </c>
      <c r="AP73">
        <v>558.32800299999997</v>
      </c>
      <c r="AQ73">
        <v>0.28745399999999999</v>
      </c>
    </row>
    <row r="75" spans="1:43" x14ac:dyDescent="0.2">
      <c r="B75">
        <f>SUM(B72:B73)</f>
        <v>1637.565979</v>
      </c>
      <c r="L75">
        <f>SUM(L72:L73)</f>
        <v>1882.9660650000001</v>
      </c>
      <c r="Q75">
        <f>SUM(Q72:Q73)</f>
        <v>510.42399599999999</v>
      </c>
      <c r="AA75">
        <f>SUM(AA72:AA73)</f>
        <v>375.81599499999999</v>
      </c>
      <c r="AF75">
        <f>SUM(AF72:AF73)</f>
        <v>2059.6170039999997</v>
      </c>
      <c r="AP75">
        <f>SUM(AP72:AP73)</f>
        <v>1193.8079829999999</v>
      </c>
    </row>
    <row r="77" spans="1:43" x14ac:dyDescent="0.2">
      <c r="B77">
        <v>1122.204956</v>
      </c>
      <c r="C77">
        <v>0.70941600000000005</v>
      </c>
      <c r="L77">
        <v>278.63000499999998</v>
      </c>
      <c r="M77">
        <v>0.14321700000000001</v>
      </c>
      <c r="Q77">
        <v>142.79499799999999</v>
      </c>
      <c r="R77">
        <v>0.110222</v>
      </c>
      <c r="AA77">
        <v>78.959000000000003</v>
      </c>
      <c r="AB77">
        <v>6.1809999999999997E-2</v>
      </c>
      <c r="AF77">
        <v>1249.036987</v>
      </c>
      <c r="AG77">
        <v>1.17635</v>
      </c>
      <c r="AP77">
        <v>635.47997999999995</v>
      </c>
      <c r="AQ77">
        <v>0.32678400000000002</v>
      </c>
    </row>
    <row r="78" spans="1:43" x14ac:dyDescent="0.2">
      <c r="B78">
        <v>515.36102300000005</v>
      </c>
      <c r="C78">
        <v>0.25442399999999998</v>
      </c>
      <c r="L78">
        <v>1604.3360600000001</v>
      </c>
      <c r="M78">
        <v>0.70160100000000003</v>
      </c>
      <c r="Q78">
        <v>367.62899800000002</v>
      </c>
      <c r="R78">
        <v>0.20031399999999999</v>
      </c>
      <c r="AA78">
        <v>296.85699499999998</v>
      </c>
      <c r="AB78">
        <v>0.15467700000000001</v>
      </c>
      <c r="AF78">
        <v>810.580017</v>
      </c>
      <c r="AG78">
        <v>0.42675600000000002</v>
      </c>
      <c r="AP78">
        <v>558.32800299999997</v>
      </c>
      <c r="AQ78">
        <v>0.27464899999999998</v>
      </c>
    </row>
    <row r="79" spans="1:43" x14ac:dyDescent="0.2">
      <c r="B79">
        <v>1167.051025</v>
      </c>
      <c r="C79">
        <v>0.54086699999999999</v>
      </c>
      <c r="L79">
        <v>861.80401600000005</v>
      </c>
      <c r="M79">
        <v>0.40472799999999998</v>
      </c>
      <c r="Q79">
        <v>154.537003</v>
      </c>
      <c r="R79">
        <v>9.0447E-2</v>
      </c>
      <c r="AA79">
        <v>92.415999999999997</v>
      </c>
      <c r="AB79">
        <v>5.2153999999999999E-2</v>
      </c>
      <c r="AF79">
        <v>1000.182983</v>
      </c>
      <c r="AG79">
        <v>0.47426299999999999</v>
      </c>
      <c r="AP79">
        <v>144.20500200000001</v>
      </c>
      <c r="AQ79">
        <v>7.6036999999999993E-2</v>
      </c>
    </row>
    <row r="80" spans="1:43" x14ac:dyDescent="0.2">
      <c r="B80">
        <v>1918.998047</v>
      </c>
      <c r="C80">
        <v>0.97909400000000002</v>
      </c>
      <c r="L80">
        <v>190.274002</v>
      </c>
      <c r="M80">
        <v>0.102447</v>
      </c>
      <c r="Q80">
        <v>1341.5269780000001</v>
      </c>
      <c r="R80">
        <v>0.59190299999999996</v>
      </c>
      <c r="AA80">
        <v>606.99200399999995</v>
      </c>
      <c r="AB80">
        <v>0.26450499999999999</v>
      </c>
      <c r="AF80">
        <v>366.90399200000002</v>
      </c>
      <c r="AG80">
        <v>0.183864</v>
      </c>
      <c r="AP80">
        <v>402.135986</v>
      </c>
      <c r="AQ80">
        <v>0.184032</v>
      </c>
    </row>
    <row r="81" spans="2:43" x14ac:dyDescent="0.2">
      <c r="B81">
        <v>1897.123047</v>
      </c>
      <c r="C81">
        <v>0.96075900000000003</v>
      </c>
      <c r="L81">
        <v>662.044983</v>
      </c>
      <c r="M81">
        <v>0.29661199999999999</v>
      </c>
      <c r="Q81">
        <v>120.65100099999999</v>
      </c>
      <c r="R81">
        <v>8.1234000000000001E-2</v>
      </c>
      <c r="AA81">
        <v>201.20199600000001</v>
      </c>
      <c r="AB81">
        <v>9.8978999999999998E-2</v>
      </c>
      <c r="AF81">
        <v>291.97399899999999</v>
      </c>
      <c r="AG81">
        <v>0.134904</v>
      </c>
      <c r="AP81">
        <v>286.993988</v>
      </c>
      <c r="AQ81">
        <v>0.13889199999999999</v>
      </c>
    </row>
    <row r="83" spans="2:43" x14ac:dyDescent="0.2">
      <c r="B83">
        <f>SUM(B77:B81)</f>
        <v>6620.7380979999998</v>
      </c>
      <c r="L83">
        <f>SUM(L77:L81)</f>
        <v>3597.0890660000005</v>
      </c>
      <c r="Q83">
        <f>SUM(Q77:Q81)</f>
        <v>2127.1389780000004</v>
      </c>
      <c r="AA83">
        <f>SUM(AA77:AA81)</f>
        <v>1276.4259949999998</v>
      </c>
      <c r="AF83">
        <f>SUM(AF77:AF81)</f>
        <v>3718.6779779999997</v>
      </c>
      <c r="AP83">
        <f>SUM(AP77:AP81)</f>
        <v>2027.1429589999998</v>
      </c>
    </row>
    <row r="85" spans="2:43" x14ac:dyDescent="0.2">
      <c r="B85">
        <v>1122.204956</v>
      </c>
      <c r="C85">
        <v>0.69970299999999996</v>
      </c>
      <c r="L85">
        <v>278.63000499999998</v>
      </c>
      <c r="M85">
        <v>0.14460200000000001</v>
      </c>
      <c r="Q85">
        <v>142.79499799999999</v>
      </c>
      <c r="R85">
        <v>0.10803500000000001</v>
      </c>
      <c r="AA85">
        <v>78.959000000000003</v>
      </c>
      <c r="AB85">
        <v>6.4807000000000003E-2</v>
      </c>
      <c r="AF85">
        <v>1249.036987</v>
      </c>
      <c r="AG85">
        <v>1.2188399999999999</v>
      </c>
      <c r="AP85">
        <v>635.47997999999995</v>
      </c>
      <c r="AQ85">
        <v>0.33010099999999998</v>
      </c>
    </row>
    <row r="86" spans="2:43" x14ac:dyDescent="0.2">
      <c r="B86">
        <v>515.36102300000005</v>
      </c>
      <c r="C86">
        <v>0.256884</v>
      </c>
      <c r="L86">
        <v>1604.3360600000001</v>
      </c>
      <c r="M86">
        <v>0.67594600000000005</v>
      </c>
      <c r="Q86">
        <v>367.62899800000002</v>
      </c>
      <c r="R86">
        <v>0.20463700000000001</v>
      </c>
      <c r="AA86">
        <v>296.85699499999998</v>
      </c>
      <c r="AB86">
        <v>0.14752100000000001</v>
      </c>
      <c r="AF86">
        <v>810.580017</v>
      </c>
      <c r="AG86">
        <v>0.43919200000000003</v>
      </c>
      <c r="AP86">
        <v>558.32800299999997</v>
      </c>
      <c r="AQ86">
        <v>0.264957</v>
      </c>
    </row>
    <row r="87" spans="2:43" x14ac:dyDescent="0.2">
      <c r="B87">
        <v>1167.051025</v>
      </c>
      <c r="C87">
        <v>0.56703099999999995</v>
      </c>
      <c r="L87">
        <v>861.80401600000005</v>
      </c>
      <c r="M87">
        <v>0.40153800000000001</v>
      </c>
      <c r="Q87">
        <v>154.537003</v>
      </c>
      <c r="R87">
        <v>8.9566999999999994E-2</v>
      </c>
      <c r="AA87">
        <v>92.415999999999997</v>
      </c>
      <c r="AB87">
        <v>5.3844000000000003E-2</v>
      </c>
      <c r="AF87">
        <v>1000.182983</v>
      </c>
      <c r="AG87">
        <v>0.46861900000000001</v>
      </c>
      <c r="AP87">
        <v>144.20500200000001</v>
      </c>
      <c r="AQ87">
        <v>7.5638999999999998E-2</v>
      </c>
    </row>
    <row r="88" spans="2:43" x14ac:dyDescent="0.2">
      <c r="B88">
        <v>1918.998047</v>
      </c>
      <c r="C88">
        <v>0.98100100000000001</v>
      </c>
      <c r="L88">
        <v>190.274002</v>
      </c>
      <c r="M88">
        <v>9.4676999999999997E-2</v>
      </c>
      <c r="Q88">
        <v>1341.5269780000001</v>
      </c>
      <c r="R88">
        <v>0.60406000000000004</v>
      </c>
      <c r="AA88">
        <v>606.99200399999995</v>
      </c>
      <c r="AB88">
        <v>0.27588600000000002</v>
      </c>
      <c r="AF88">
        <v>366.90399200000002</v>
      </c>
      <c r="AG88">
        <v>0.18082400000000001</v>
      </c>
      <c r="AP88">
        <v>402.135986</v>
      </c>
      <c r="AQ88">
        <v>0.22123599999999999</v>
      </c>
    </row>
    <row r="89" spans="2:43" x14ac:dyDescent="0.2">
      <c r="B89">
        <v>1897.123047</v>
      </c>
      <c r="C89">
        <v>0.97230899999999998</v>
      </c>
      <c r="L89">
        <v>662.044983</v>
      </c>
      <c r="M89">
        <v>0.29533100000000001</v>
      </c>
      <c r="Q89">
        <v>120.65100099999999</v>
      </c>
      <c r="R89">
        <v>7.4493000000000004E-2</v>
      </c>
      <c r="AA89">
        <v>201.20199600000001</v>
      </c>
      <c r="AB89">
        <v>9.2936000000000005E-2</v>
      </c>
      <c r="AF89">
        <v>291.97399899999999</v>
      </c>
      <c r="AG89">
        <v>0.13437499999999999</v>
      </c>
      <c r="AP89">
        <v>286.993988</v>
      </c>
      <c r="AQ89">
        <v>0.141043</v>
      </c>
    </row>
    <row r="90" spans="2:43" x14ac:dyDescent="0.2">
      <c r="B90">
        <v>1149.8439940000001</v>
      </c>
      <c r="C90">
        <v>0.520563</v>
      </c>
      <c r="L90">
        <v>611.70098900000005</v>
      </c>
      <c r="M90">
        <v>0.28451100000000001</v>
      </c>
      <c r="Q90">
        <v>1084.134033</v>
      </c>
      <c r="R90">
        <v>0.48405900000000002</v>
      </c>
      <c r="AA90">
        <v>73.399001999999996</v>
      </c>
      <c r="AB90">
        <v>3.8796999999999998E-2</v>
      </c>
      <c r="AF90">
        <v>590.33599900000002</v>
      </c>
      <c r="AG90">
        <v>0.28223900000000002</v>
      </c>
      <c r="AP90">
        <v>438.54501299999998</v>
      </c>
      <c r="AQ90">
        <v>0.214805</v>
      </c>
    </row>
    <row r="91" spans="2:43" x14ac:dyDescent="0.2">
      <c r="B91">
        <v>856.62402299999997</v>
      </c>
      <c r="C91">
        <v>0.418734</v>
      </c>
      <c r="L91">
        <v>295.25799599999999</v>
      </c>
      <c r="M91">
        <v>0.14161199999999999</v>
      </c>
      <c r="Q91">
        <v>97.119003000000006</v>
      </c>
      <c r="R91">
        <v>5.1965999999999998E-2</v>
      </c>
      <c r="AA91">
        <v>85.971001000000001</v>
      </c>
      <c r="AB91">
        <v>4.4795000000000001E-2</v>
      </c>
      <c r="AF91">
        <v>196.84300200000001</v>
      </c>
      <c r="AG91">
        <v>9.8254999999999995E-2</v>
      </c>
      <c r="AP91">
        <v>432.30499300000002</v>
      </c>
      <c r="AQ91">
        <v>0.195328</v>
      </c>
    </row>
    <row r="92" spans="2:43" x14ac:dyDescent="0.2">
      <c r="B92">
        <v>600.14099099999999</v>
      </c>
      <c r="C92">
        <v>0.27312500000000001</v>
      </c>
      <c r="L92">
        <v>369.64300500000002</v>
      </c>
      <c r="M92">
        <v>0.17743700000000001</v>
      </c>
      <c r="Q92">
        <v>106.064003</v>
      </c>
      <c r="R92">
        <v>5.5989999999999998E-2</v>
      </c>
      <c r="AA92">
        <v>101.05300099999999</v>
      </c>
      <c r="AB92">
        <v>6.2452000000000001E-2</v>
      </c>
      <c r="AF92">
        <v>214.96800200000001</v>
      </c>
      <c r="AG92">
        <v>0.108851</v>
      </c>
      <c r="AP92">
        <v>465.17099000000002</v>
      </c>
      <c r="AQ92">
        <v>0.22520799999999999</v>
      </c>
    </row>
    <row r="93" spans="2:43" x14ac:dyDescent="0.2">
      <c r="B93">
        <v>628.96502699999996</v>
      </c>
      <c r="C93">
        <v>0.28591100000000003</v>
      </c>
      <c r="L93">
        <v>847.43597399999999</v>
      </c>
      <c r="M93">
        <v>0.38167400000000001</v>
      </c>
      <c r="Q93">
        <v>70.470000999999996</v>
      </c>
      <c r="R93">
        <v>3.8346999999999999E-2</v>
      </c>
      <c r="AA93">
        <v>141.53199799999999</v>
      </c>
      <c r="AB93">
        <v>7.0574999999999999E-2</v>
      </c>
      <c r="AF93">
        <v>385.875</v>
      </c>
      <c r="AG93">
        <v>0.158468</v>
      </c>
      <c r="AP93">
        <v>77.189003</v>
      </c>
      <c r="AQ93">
        <v>5.5954999999999998E-2</v>
      </c>
    </row>
    <row r="94" spans="2:43" x14ac:dyDescent="0.2">
      <c r="B94">
        <v>775.887024</v>
      </c>
      <c r="C94">
        <v>0.34709499999999999</v>
      </c>
      <c r="L94">
        <v>1196.2060550000001</v>
      </c>
      <c r="M94">
        <v>0.54221799999999998</v>
      </c>
      <c r="Q94">
        <v>88.547996999999995</v>
      </c>
      <c r="R94">
        <v>4.4823000000000002E-2</v>
      </c>
      <c r="AA94">
        <v>159.18400600000001</v>
      </c>
      <c r="AB94">
        <v>7.3203000000000004E-2</v>
      </c>
      <c r="AF94">
        <v>10.664</v>
      </c>
      <c r="AG94">
        <v>1.333E-2</v>
      </c>
      <c r="AP94">
        <v>116.883003</v>
      </c>
      <c r="AQ94">
        <v>6.7763000000000004E-2</v>
      </c>
    </row>
    <row r="96" spans="2:43" x14ac:dyDescent="0.2">
      <c r="B96">
        <f>SUM(B85:B94)</f>
        <v>10632.199156999999</v>
      </c>
      <c r="L96">
        <f>SUM(L85:L94)</f>
        <v>6917.3330850000002</v>
      </c>
      <c r="Q96">
        <f>SUM(Q85:Q94)</f>
        <v>3573.4740150000002</v>
      </c>
      <c r="AA96">
        <f>SUM(AA85:AA94)</f>
        <v>1837.5650029999995</v>
      </c>
      <c r="AF96">
        <f>SUM(AF85:AF94)</f>
        <v>5117.3639809999986</v>
      </c>
      <c r="AP96">
        <f>SUM(AP85:AP94)</f>
        <v>3557.2359609999999</v>
      </c>
    </row>
    <row r="98" spans="2:43" x14ac:dyDescent="0.2">
      <c r="B98">
        <v>1122.204956</v>
      </c>
      <c r="C98">
        <v>0.65750699999999995</v>
      </c>
      <c r="L98">
        <v>278.63000499999998</v>
      </c>
      <c r="M98">
        <v>0.153942</v>
      </c>
      <c r="Q98">
        <v>142.79499799999999</v>
      </c>
      <c r="R98">
        <v>0.109844</v>
      </c>
      <c r="AA98">
        <v>78.959000000000003</v>
      </c>
      <c r="AB98">
        <v>6.5019999999999994E-2</v>
      </c>
      <c r="AF98">
        <v>1249.036987</v>
      </c>
      <c r="AG98">
        <v>1.239895</v>
      </c>
      <c r="AP98">
        <v>635.47997999999995</v>
      </c>
      <c r="AQ98">
        <v>0.349379</v>
      </c>
    </row>
    <row r="99" spans="2:43" x14ac:dyDescent="0.2">
      <c r="B99">
        <v>515.36102300000005</v>
      </c>
      <c r="C99">
        <v>0.26580399999999998</v>
      </c>
      <c r="L99">
        <v>1604.3360600000001</v>
      </c>
      <c r="M99">
        <v>0.71412699999999996</v>
      </c>
      <c r="Q99">
        <v>367.62899800000002</v>
      </c>
      <c r="R99">
        <v>0.227322</v>
      </c>
      <c r="AA99">
        <v>296.85699499999998</v>
      </c>
      <c r="AB99">
        <v>0.14984800000000001</v>
      </c>
      <c r="AF99">
        <v>810.580017</v>
      </c>
      <c r="AG99">
        <v>0.46082099999999998</v>
      </c>
      <c r="AP99">
        <v>558.32800299999997</v>
      </c>
      <c r="AQ99">
        <v>0.30659399999999998</v>
      </c>
    </row>
    <row r="100" spans="2:43" x14ac:dyDescent="0.2">
      <c r="B100">
        <v>1167.051025</v>
      </c>
      <c r="C100">
        <v>0.63585599999999998</v>
      </c>
      <c r="L100">
        <v>861.80401600000005</v>
      </c>
      <c r="M100">
        <v>0.40054200000000001</v>
      </c>
      <c r="Q100">
        <v>154.537003</v>
      </c>
      <c r="R100">
        <v>9.0351000000000001E-2</v>
      </c>
      <c r="AA100">
        <v>92.415999999999997</v>
      </c>
      <c r="AB100">
        <v>5.5440999999999997E-2</v>
      </c>
      <c r="AF100">
        <v>1000.182983</v>
      </c>
      <c r="AG100">
        <v>0.48808099999999999</v>
      </c>
      <c r="AP100">
        <v>144.20500200000001</v>
      </c>
      <c r="AQ100">
        <v>7.8618999999999994E-2</v>
      </c>
    </row>
    <row r="101" spans="2:43" x14ac:dyDescent="0.2">
      <c r="B101">
        <v>1918.998047</v>
      </c>
      <c r="C101">
        <v>1.0997330000000001</v>
      </c>
      <c r="L101">
        <v>190.274002</v>
      </c>
      <c r="M101">
        <v>0.10458199999999999</v>
      </c>
      <c r="Q101">
        <v>1341.5269780000001</v>
      </c>
      <c r="R101">
        <v>0.65192099999999997</v>
      </c>
      <c r="AA101">
        <v>606.99200399999995</v>
      </c>
      <c r="AB101">
        <v>0.269034</v>
      </c>
      <c r="AF101">
        <v>366.90399200000002</v>
      </c>
      <c r="AG101">
        <v>0.181476</v>
      </c>
      <c r="AP101">
        <v>402.135986</v>
      </c>
      <c r="AQ101">
        <v>0.19078000000000001</v>
      </c>
    </row>
    <row r="102" spans="2:43" x14ac:dyDescent="0.2">
      <c r="B102">
        <v>1897.123047</v>
      </c>
      <c r="C102">
        <v>0.87546000000000002</v>
      </c>
      <c r="L102">
        <v>662.044983</v>
      </c>
      <c r="M102">
        <v>0.32392199999999999</v>
      </c>
      <c r="Q102">
        <v>120.65100099999999</v>
      </c>
      <c r="R102">
        <v>7.5565999999999994E-2</v>
      </c>
      <c r="AA102">
        <v>201.20199600000001</v>
      </c>
      <c r="AB102">
        <v>9.6946000000000004E-2</v>
      </c>
      <c r="AF102">
        <v>291.97399899999999</v>
      </c>
      <c r="AG102">
        <v>0.134352</v>
      </c>
      <c r="AP102">
        <v>286.993988</v>
      </c>
      <c r="AQ102">
        <v>0.17180400000000001</v>
      </c>
    </row>
    <row r="103" spans="2:43" x14ac:dyDescent="0.2">
      <c r="B103">
        <v>1149.8439940000001</v>
      </c>
      <c r="C103">
        <v>0.536053</v>
      </c>
      <c r="L103">
        <v>611.70098900000005</v>
      </c>
      <c r="M103">
        <v>0.27858699999999997</v>
      </c>
      <c r="Q103">
        <v>1084.134033</v>
      </c>
      <c r="R103">
        <v>0.50593900000000003</v>
      </c>
      <c r="AA103">
        <v>73.399001999999996</v>
      </c>
      <c r="AB103">
        <v>4.0268999999999999E-2</v>
      </c>
      <c r="AF103">
        <v>590.33599900000002</v>
      </c>
      <c r="AG103">
        <v>0.29240699999999997</v>
      </c>
      <c r="AP103">
        <v>438.54501299999998</v>
      </c>
      <c r="AQ103">
        <v>0.22461500000000001</v>
      </c>
    </row>
    <row r="104" spans="2:43" x14ac:dyDescent="0.2">
      <c r="B104">
        <v>856.62402299999997</v>
      </c>
      <c r="C104">
        <v>0.40686</v>
      </c>
      <c r="L104">
        <v>295.25799599999999</v>
      </c>
      <c r="M104">
        <v>0.16777500000000001</v>
      </c>
      <c r="Q104">
        <v>97.119003000000006</v>
      </c>
      <c r="R104">
        <v>5.7055000000000002E-2</v>
      </c>
      <c r="AA104">
        <v>85.971001000000001</v>
      </c>
      <c r="AB104">
        <v>4.5989000000000002E-2</v>
      </c>
      <c r="AF104">
        <v>196.84300200000001</v>
      </c>
      <c r="AG104">
        <v>0.10410800000000001</v>
      </c>
      <c r="AP104">
        <v>432.30499300000002</v>
      </c>
      <c r="AQ104">
        <v>0.19913800000000001</v>
      </c>
    </row>
    <row r="105" spans="2:43" x14ac:dyDescent="0.2">
      <c r="B105">
        <v>600.14099099999999</v>
      </c>
      <c r="C105">
        <v>0.28458600000000001</v>
      </c>
      <c r="L105">
        <v>369.64300500000002</v>
      </c>
      <c r="M105">
        <v>0.17683199999999999</v>
      </c>
      <c r="Q105">
        <v>106.064003</v>
      </c>
      <c r="R105">
        <v>5.7509999999999999E-2</v>
      </c>
      <c r="AA105">
        <v>101.05300099999999</v>
      </c>
      <c r="AB105">
        <v>5.373E-2</v>
      </c>
      <c r="AF105">
        <v>214.96800200000001</v>
      </c>
      <c r="AG105">
        <v>0.10534499999999999</v>
      </c>
      <c r="AP105">
        <v>465.17099000000002</v>
      </c>
      <c r="AQ105">
        <v>0.223353</v>
      </c>
    </row>
    <row r="106" spans="2:43" x14ac:dyDescent="0.2">
      <c r="B106">
        <v>628.96502699999996</v>
      </c>
      <c r="C106">
        <v>0.28600599999999998</v>
      </c>
      <c r="L106">
        <v>847.43597399999999</v>
      </c>
      <c r="M106">
        <v>0.400088</v>
      </c>
      <c r="Q106">
        <v>70.470000999999996</v>
      </c>
      <c r="R106">
        <v>3.7690000000000001E-2</v>
      </c>
      <c r="AA106">
        <v>141.53199799999999</v>
      </c>
      <c r="AB106">
        <v>6.8585999999999994E-2</v>
      </c>
      <c r="AF106">
        <v>385.875</v>
      </c>
      <c r="AG106">
        <v>0.197325</v>
      </c>
      <c r="AP106">
        <v>77.189003</v>
      </c>
      <c r="AQ106">
        <v>4.9227E-2</v>
      </c>
    </row>
    <row r="107" spans="2:43" x14ac:dyDescent="0.2">
      <c r="B107">
        <v>775.887024</v>
      </c>
      <c r="C107">
        <v>0.34381400000000001</v>
      </c>
      <c r="L107">
        <v>1196.2060550000001</v>
      </c>
      <c r="M107">
        <v>0.56080399999999997</v>
      </c>
      <c r="Q107">
        <v>88.547996999999995</v>
      </c>
      <c r="R107">
        <v>4.5728999999999999E-2</v>
      </c>
      <c r="AA107">
        <v>159.18400600000001</v>
      </c>
      <c r="AB107">
        <v>8.2131999999999997E-2</v>
      </c>
      <c r="AF107">
        <v>10.664</v>
      </c>
      <c r="AG107">
        <v>1.3055000000000001E-2</v>
      </c>
      <c r="AP107">
        <v>116.883003</v>
      </c>
      <c r="AQ107">
        <v>6.9492999999999999E-2</v>
      </c>
    </row>
    <row r="108" spans="2:43" x14ac:dyDescent="0.2">
      <c r="B108">
        <v>1138.8630370000001</v>
      </c>
      <c r="C108">
        <v>0.51160300000000003</v>
      </c>
      <c r="L108">
        <v>1069.026001</v>
      </c>
      <c r="M108">
        <v>0.49614200000000003</v>
      </c>
      <c r="Q108">
        <v>59.082000999999998</v>
      </c>
      <c r="R108">
        <v>3.3569000000000002E-2</v>
      </c>
      <c r="AA108">
        <v>155.787003</v>
      </c>
      <c r="AB108">
        <v>7.6616000000000004E-2</v>
      </c>
      <c r="AF108">
        <v>10.608000000000001</v>
      </c>
      <c r="AG108">
        <v>1.3951E-2</v>
      </c>
      <c r="AP108">
        <v>689.5</v>
      </c>
      <c r="AQ108">
        <v>0.36653200000000002</v>
      </c>
    </row>
    <row r="109" spans="2:43" x14ac:dyDescent="0.2">
      <c r="B109">
        <v>551.08697500000005</v>
      </c>
      <c r="C109">
        <v>0.26173200000000002</v>
      </c>
      <c r="L109">
        <v>1095.4139399999999</v>
      </c>
      <c r="M109">
        <v>0.58428800000000003</v>
      </c>
      <c r="Q109">
        <v>64.550003000000004</v>
      </c>
      <c r="R109">
        <v>3.5359000000000002E-2</v>
      </c>
      <c r="AA109">
        <v>153.53199799999999</v>
      </c>
      <c r="AB109">
        <v>7.1951000000000001E-2</v>
      </c>
      <c r="AF109">
        <v>10.833</v>
      </c>
      <c r="AG109">
        <v>1.5997000000000001E-2</v>
      </c>
      <c r="AP109">
        <v>656.02301</v>
      </c>
      <c r="AQ109">
        <v>0.308701</v>
      </c>
    </row>
    <row r="110" spans="2:43" x14ac:dyDescent="0.2">
      <c r="B110">
        <v>547.22601299999997</v>
      </c>
      <c r="C110">
        <v>0.27864299999999997</v>
      </c>
      <c r="L110">
        <v>861.26702899999998</v>
      </c>
      <c r="M110">
        <v>0.40163100000000002</v>
      </c>
      <c r="Q110">
        <v>29.559999000000001</v>
      </c>
      <c r="R110">
        <v>2.0712000000000001E-2</v>
      </c>
      <c r="AA110">
        <v>170.89399700000001</v>
      </c>
      <c r="AB110">
        <v>8.8155999999999998E-2</v>
      </c>
      <c r="AF110">
        <v>9.1890000000000001</v>
      </c>
      <c r="AG110">
        <v>1.1504E-2</v>
      </c>
      <c r="AP110">
        <v>1139.9060059999999</v>
      </c>
      <c r="AQ110">
        <v>0.53245200000000004</v>
      </c>
    </row>
    <row r="111" spans="2:43" x14ac:dyDescent="0.2">
      <c r="B111">
        <v>262.81698599999999</v>
      </c>
      <c r="C111">
        <v>0.183588</v>
      </c>
      <c r="L111">
        <v>851.908997</v>
      </c>
      <c r="M111">
        <v>0.44419900000000001</v>
      </c>
      <c r="Q111">
        <v>25.096001000000001</v>
      </c>
      <c r="R111">
        <v>2.0250000000000001E-2</v>
      </c>
      <c r="AA111">
        <v>163.432999</v>
      </c>
      <c r="AB111">
        <v>7.6937000000000005E-2</v>
      </c>
      <c r="AF111">
        <v>9.4960000000000004</v>
      </c>
      <c r="AG111">
        <v>1.0895999999999999E-2</v>
      </c>
      <c r="AP111">
        <v>991.57202099999995</v>
      </c>
      <c r="AQ111">
        <v>0.44144899999999998</v>
      </c>
    </row>
    <row r="112" spans="2:43" x14ac:dyDescent="0.2">
      <c r="B112">
        <v>267.44601399999999</v>
      </c>
      <c r="C112">
        <v>0.15706200000000001</v>
      </c>
      <c r="L112">
        <v>2293.7089839999999</v>
      </c>
      <c r="M112">
        <v>0.95675500000000002</v>
      </c>
      <c r="Q112">
        <v>21.74</v>
      </c>
      <c r="R112">
        <v>1.6886999999999999E-2</v>
      </c>
      <c r="AA112">
        <v>156.524002</v>
      </c>
      <c r="AB112">
        <v>8.0603999999999995E-2</v>
      </c>
      <c r="AF112">
        <v>17.791</v>
      </c>
      <c r="AG112">
        <v>1.5395000000000001E-2</v>
      </c>
      <c r="AP112">
        <v>1218.751953</v>
      </c>
      <c r="AQ112">
        <v>0.60732900000000001</v>
      </c>
    </row>
    <row r="113" spans="2:43" x14ac:dyDescent="0.2">
      <c r="B113">
        <v>582.89398200000005</v>
      </c>
      <c r="C113">
        <v>0.29416199999999998</v>
      </c>
      <c r="L113">
        <v>2213.6130370000001</v>
      </c>
      <c r="M113">
        <v>0.97461100000000001</v>
      </c>
      <c r="Q113">
        <v>20.131001000000001</v>
      </c>
      <c r="R113">
        <v>1.7538999999999999E-2</v>
      </c>
      <c r="AA113">
        <v>1135.9460449999999</v>
      </c>
      <c r="AB113">
        <v>0.50423200000000001</v>
      </c>
      <c r="AF113">
        <v>104.32199900000001</v>
      </c>
      <c r="AG113">
        <v>5.6867000000000001E-2</v>
      </c>
      <c r="AP113">
        <v>861.93499799999995</v>
      </c>
      <c r="AQ113">
        <v>0.46304000000000001</v>
      </c>
    </row>
    <row r="114" spans="2:43" x14ac:dyDescent="0.2">
      <c r="B114">
        <v>551.57000700000003</v>
      </c>
      <c r="C114">
        <v>0.253774</v>
      </c>
      <c r="L114">
        <v>1243.5360109999999</v>
      </c>
      <c r="M114">
        <v>0.57521599999999995</v>
      </c>
      <c r="Q114">
        <v>29.035999</v>
      </c>
      <c r="R114">
        <v>2.1597999999999999E-2</v>
      </c>
      <c r="AA114">
        <v>1155.270996</v>
      </c>
      <c r="AB114">
        <v>0.47560999999999998</v>
      </c>
      <c r="AF114">
        <v>106.237999</v>
      </c>
      <c r="AG114">
        <v>5.7403999999999997E-2</v>
      </c>
      <c r="AP114">
        <v>884.61901899999998</v>
      </c>
      <c r="AQ114">
        <v>0.45743099999999998</v>
      </c>
    </row>
    <row r="115" spans="2:43" x14ac:dyDescent="0.2">
      <c r="B115">
        <v>484.27398699999998</v>
      </c>
      <c r="C115">
        <v>0.22628000000000001</v>
      </c>
      <c r="L115">
        <v>1533.0169679999999</v>
      </c>
      <c r="M115">
        <v>0.76972499999999999</v>
      </c>
      <c r="Q115">
        <v>25.077000000000002</v>
      </c>
      <c r="R115">
        <v>1.9643999999999998E-2</v>
      </c>
      <c r="AA115">
        <v>161.18899500000001</v>
      </c>
      <c r="AB115">
        <v>8.2881999999999997E-2</v>
      </c>
      <c r="AF115">
        <v>79.399001999999996</v>
      </c>
      <c r="AG115">
        <v>4.7531999999999998E-2</v>
      </c>
      <c r="AP115">
        <v>803.671021</v>
      </c>
      <c r="AQ115">
        <v>0.41935699999999998</v>
      </c>
    </row>
    <row r="116" spans="2:43" x14ac:dyDescent="0.2">
      <c r="B116">
        <v>365.631012</v>
      </c>
      <c r="C116">
        <v>0.183001</v>
      </c>
      <c r="L116">
        <v>1470.508057</v>
      </c>
      <c r="M116">
        <v>0.88103699999999996</v>
      </c>
      <c r="Q116">
        <v>26.965</v>
      </c>
      <c r="R116">
        <v>2.0483999999999999E-2</v>
      </c>
      <c r="AA116">
        <v>267.01299999999998</v>
      </c>
      <c r="AB116">
        <v>0.13022700000000001</v>
      </c>
      <c r="AF116">
        <v>69.320999</v>
      </c>
      <c r="AG116">
        <v>4.2374000000000002E-2</v>
      </c>
      <c r="AP116">
        <v>1142.0219729999999</v>
      </c>
      <c r="AQ116">
        <v>0.65061100000000005</v>
      </c>
    </row>
    <row r="117" spans="2:43" x14ac:dyDescent="0.2">
      <c r="B117">
        <v>330.10998499999999</v>
      </c>
      <c r="C117">
        <v>0.162464</v>
      </c>
      <c r="L117">
        <v>1273.880981</v>
      </c>
      <c r="M117">
        <v>0.63541199999999998</v>
      </c>
      <c r="Q117">
        <v>26.771999000000001</v>
      </c>
      <c r="R117">
        <v>2.0393000000000001E-2</v>
      </c>
      <c r="AA117">
        <v>232.29200700000001</v>
      </c>
      <c r="AB117">
        <v>0.116719</v>
      </c>
      <c r="AF117">
        <v>60.914000999999999</v>
      </c>
      <c r="AG117">
        <v>3.6114E-2</v>
      </c>
      <c r="AP117">
        <v>711.60998500000005</v>
      </c>
      <c r="AQ117">
        <v>0.45081399999999999</v>
      </c>
    </row>
    <row r="118" spans="2:43" x14ac:dyDescent="0.2">
      <c r="B118">
        <v>292.50201399999997</v>
      </c>
      <c r="C118">
        <v>0.15834999999999999</v>
      </c>
      <c r="L118">
        <v>1205.9410399999999</v>
      </c>
      <c r="M118">
        <v>0.63705699999999998</v>
      </c>
      <c r="Q118">
        <v>21.489000000000001</v>
      </c>
      <c r="R118">
        <v>1.9220000000000001E-2</v>
      </c>
      <c r="AA118">
        <v>1332.9300539999999</v>
      </c>
      <c r="AB118">
        <v>0.56123699999999999</v>
      </c>
      <c r="AF118">
        <v>423.69601399999999</v>
      </c>
      <c r="AG118">
        <v>0.17971999999999999</v>
      </c>
      <c r="AP118">
        <v>622.06897000000004</v>
      </c>
      <c r="AQ118">
        <v>0.38938099999999998</v>
      </c>
    </row>
    <row r="119" spans="2:43" x14ac:dyDescent="0.2">
      <c r="B119">
        <v>367.68798800000002</v>
      </c>
      <c r="C119">
        <v>0.17354</v>
      </c>
      <c r="L119">
        <v>1026.9930420000001</v>
      </c>
      <c r="M119">
        <v>0.65871299999999999</v>
      </c>
      <c r="Q119">
        <v>25.978000999999999</v>
      </c>
      <c r="R119">
        <v>2.0285999999999998E-2</v>
      </c>
      <c r="AA119">
        <v>1162.034058</v>
      </c>
      <c r="AB119">
        <v>0.497394</v>
      </c>
      <c r="AF119">
        <v>470.38699300000002</v>
      </c>
      <c r="AG119">
        <v>0.20408699999999999</v>
      </c>
      <c r="AP119">
        <v>628.04998799999998</v>
      </c>
      <c r="AQ119">
        <v>0.48421199999999998</v>
      </c>
    </row>
    <row r="120" spans="2:43" x14ac:dyDescent="0.2">
      <c r="B120">
        <v>321.108002</v>
      </c>
      <c r="C120">
        <v>0.14615300000000001</v>
      </c>
      <c r="L120">
        <v>785.60400400000003</v>
      </c>
      <c r="M120">
        <v>0.59710700000000005</v>
      </c>
      <c r="Q120">
        <v>23.690999999999999</v>
      </c>
      <c r="R120">
        <v>1.7686E-2</v>
      </c>
      <c r="AA120">
        <v>628.942993</v>
      </c>
      <c r="AB120">
        <v>0.29644799999999999</v>
      </c>
      <c r="AF120">
        <v>347.34201000000002</v>
      </c>
      <c r="AG120">
        <v>0.13763600000000001</v>
      </c>
      <c r="AP120">
        <v>452.35299700000002</v>
      </c>
      <c r="AQ120">
        <v>0.43070199999999997</v>
      </c>
    </row>
    <row r="121" spans="2:43" x14ac:dyDescent="0.2">
      <c r="B121">
        <v>95.338997000000006</v>
      </c>
      <c r="C121">
        <v>4.6670000000000003E-2</v>
      </c>
      <c r="L121">
        <v>587.75097700000003</v>
      </c>
      <c r="M121">
        <v>0.51049299999999997</v>
      </c>
      <c r="Q121">
        <v>9.4139999999999997</v>
      </c>
      <c r="R121">
        <v>1.1292E-2</v>
      </c>
      <c r="AA121">
        <v>1001.950012</v>
      </c>
      <c r="AB121">
        <v>0.43424200000000002</v>
      </c>
      <c r="AF121">
        <v>264.31500199999999</v>
      </c>
      <c r="AG121">
        <v>0.10655299999999999</v>
      </c>
      <c r="AP121">
        <v>311.53500400000001</v>
      </c>
      <c r="AQ121">
        <v>0.52045200000000003</v>
      </c>
    </row>
    <row r="122" spans="2:43" x14ac:dyDescent="0.2">
      <c r="B122">
        <v>159.587006</v>
      </c>
      <c r="C122">
        <v>7.0837999999999998E-2</v>
      </c>
      <c r="L122">
        <v>373.90399200000002</v>
      </c>
      <c r="M122">
        <v>0.50634999999999997</v>
      </c>
      <c r="Q122">
        <v>51.499001</v>
      </c>
      <c r="R122">
        <v>2.9555999999999999E-2</v>
      </c>
      <c r="AA122">
        <v>1077.115967</v>
      </c>
      <c r="AB122">
        <v>0.46092499999999997</v>
      </c>
      <c r="AF122">
        <v>15.324</v>
      </c>
      <c r="AG122">
        <v>1.3729999999999999E-2</v>
      </c>
      <c r="AP122">
        <v>187.020996</v>
      </c>
      <c r="AQ122">
        <v>0.66005999999999998</v>
      </c>
    </row>
    <row r="124" spans="2:43" x14ac:dyDescent="0.2">
      <c r="B124">
        <f>SUM(B98:B122)</f>
        <v>16950.341161999997</v>
      </c>
      <c r="L124">
        <f>SUM(L98:L122)</f>
        <v>24803.406144999997</v>
      </c>
      <c r="Q124">
        <f>SUM(Q98:Q122)</f>
        <v>4033.5540200000009</v>
      </c>
      <c r="AA124">
        <f>SUM(AA98:AA122)</f>
        <v>10792.419129</v>
      </c>
      <c r="AF124">
        <f>SUM(AF98:AF122)</f>
        <v>7116.5389999999989</v>
      </c>
      <c r="AP124">
        <f>SUM(AP98:AP122)</f>
        <v>14857.873901999998</v>
      </c>
    </row>
    <row r="128" spans="2:43" x14ac:dyDescent="0.2">
      <c r="B128">
        <v>1572.5040280000001</v>
      </c>
      <c r="C128">
        <v>0.95138900000000004</v>
      </c>
      <c r="L128">
        <v>1166.229004</v>
      </c>
      <c r="M128">
        <v>0.52746000000000004</v>
      </c>
      <c r="Q128">
        <v>481.733002</v>
      </c>
      <c r="R128">
        <v>0.32201600000000002</v>
      </c>
      <c r="AA128">
        <v>466.48400900000001</v>
      </c>
      <c r="AB128">
        <v>0.28470899999999999</v>
      </c>
      <c r="AF128">
        <v>1306.7860109999999</v>
      </c>
      <c r="AG128">
        <v>0.80857199999999996</v>
      </c>
      <c r="AP128">
        <v>443.22799700000002</v>
      </c>
      <c r="AQ128">
        <v>0.223575</v>
      </c>
    </row>
    <row r="129" spans="2:43" x14ac:dyDescent="0.2">
      <c r="B129">
        <v>2196.4819339999999</v>
      </c>
      <c r="C129">
        <v>1.0280389999999999</v>
      </c>
      <c r="L129">
        <v>1041.5749510000001</v>
      </c>
      <c r="M129">
        <v>0.47781299999999999</v>
      </c>
      <c r="Q129">
        <v>513.27899200000002</v>
      </c>
      <c r="R129">
        <v>0.244114</v>
      </c>
      <c r="AA129">
        <v>509.09600799999998</v>
      </c>
      <c r="AB129">
        <v>0.22914300000000001</v>
      </c>
      <c r="AF129">
        <v>1459.790039</v>
      </c>
      <c r="AG129">
        <v>0.67662299999999997</v>
      </c>
      <c r="AP129">
        <v>217.93899500000001</v>
      </c>
      <c r="AQ129">
        <v>0.112357</v>
      </c>
    </row>
    <row r="131" spans="2:43" x14ac:dyDescent="0.2">
      <c r="B131">
        <f>SUM(B128:B129)</f>
        <v>3768.9859619999997</v>
      </c>
      <c r="L131">
        <f>SUM(L128:L129)</f>
        <v>2207.8039550000003</v>
      </c>
      <c r="Q131">
        <f>SUM(Q128:Q129)</f>
        <v>995.01199399999996</v>
      </c>
      <c r="AA131">
        <f>SUM(AA128:AA129)</f>
        <v>975.580017</v>
      </c>
      <c r="AF131">
        <f>SUM(AF128:AF129)</f>
        <v>2766.5760499999997</v>
      </c>
      <c r="AP131">
        <f>SUM(AP128:AP129)</f>
        <v>661.16699200000005</v>
      </c>
    </row>
    <row r="133" spans="2:43" x14ac:dyDescent="0.2">
      <c r="B133">
        <v>1572.5040280000001</v>
      </c>
      <c r="C133">
        <v>0.99534199999999995</v>
      </c>
      <c r="L133">
        <v>1166.229004</v>
      </c>
      <c r="M133">
        <v>0.52663099999999996</v>
      </c>
      <c r="Q133">
        <v>481.733002</v>
      </c>
      <c r="R133">
        <v>0.32081999999999999</v>
      </c>
      <c r="AA133">
        <v>466.48400900000001</v>
      </c>
      <c r="AB133">
        <v>0.27359899999999998</v>
      </c>
      <c r="AF133">
        <v>1306.7860109999999</v>
      </c>
      <c r="AG133">
        <v>0.79260299999999995</v>
      </c>
      <c r="AP133">
        <v>443.22799700000002</v>
      </c>
      <c r="AQ133">
        <v>0.21765499999999999</v>
      </c>
    </row>
    <row r="134" spans="2:43" x14ac:dyDescent="0.2">
      <c r="B134">
        <v>2196.4819339999999</v>
      </c>
      <c r="C134">
        <v>1.052373</v>
      </c>
      <c r="L134">
        <v>1041.5749510000001</v>
      </c>
      <c r="M134">
        <v>0.46254099999999998</v>
      </c>
      <c r="Q134">
        <v>513.27899200000002</v>
      </c>
      <c r="R134">
        <v>0.246421</v>
      </c>
      <c r="AA134">
        <v>509.09600799999998</v>
      </c>
      <c r="AB134">
        <v>0.22239600000000001</v>
      </c>
      <c r="AF134">
        <v>1459.790039</v>
      </c>
      <c r="AG134">
        <v>0.68923100000000004</v>
      </c>
      <c r="AP134">
        <v>217.93899500000001</v>
      </c>
      <c r="AQ134">
        <v>0.108075</v>
      </c>
    </row>
    <row r="135" spans="2:43" x14ac:dyDescent="0.2">
      <c r="B135">
        <v>2466.8920899999998</v>
      </c>
      <c r="C135">
        <v>1.1084609999999999</v>
      </c>
      <c r="L135">
        <v>1628.9300539999999</v>
      </c>
      <c r="M135">
        <v>0.70811299999999999</v>
      </c>
      <c r="Q135">
        <v>637.03100600000005</v>
      </c>
      <c r="R135">
        <v>0.292514</v>
      </c>
      <c r="AA135">
        <v>125.316002</v>
      </c>
      <c r="AB135">
        <v>6.6429000000000002E-2</v>
      </c>
      <c r="AF135">
        <v>985.94897500000002</v>
      </c>
      <c r="AG135">
        <v>0.447764</v>
      </c>
      <c r="AP135">
        <v>135.75599700000001</v>
      </c>
      <c r="AQ135">
        <v>7.0655999999999997E-2</v>
      </c>
    </row>
    <row r="136" spans="2:43" x14ac:dyDescent="0.2">
      <c r="B136">
        <v>1563.259033</v>
      </c>
      <c r="C136">
        <v>0.72885800000000001</v>
      </c>
      <c r="L136">
        <v>719.97699</v>
      </c>
      <c r="M136">
        <v>0.33474199999999998</v>
      </c>
      <c r="Q136">
        <v>328.45901500000002</v>
      </c>
      <c r="R136">
        <v>0.15048900000000001</v>
      </c>
      <c r="AA136">
        <v>539.10601799999995</v>
      </c>
      <c r="AB136">
        <v>0.235291</v>
      </c>
      <c r="AF136">
        <v>662.53802499999995</v>
      </c>
      <c r="AG136">
        <v>0.30215399999999998</v>
      </c>
      <c r="AP136">
        <v>1090.360962</v>
      </c>
      <c r="AQ136">
        <v>0.482628</v>
      </c>
    </row>
    <row r="137" spans="2:43" x14ac:dyDescent="0.2">
      <c r="B137">
        <v>886.79400599999997</v>
      </c>
      <c r="C137">
        <v>0.39814300000000002</v>
      </c>
      <c r="L137">
        <v>1065.26001</v>
      </c>
      <c r="M137">
        <v>0.46972999999999998</v>
      </c>
      <c r="Q137">
        <v>372.18600500000002</v>
      </c>
      <c r="R137">
        <v>0.16739899999999999</v>
      </c>
      <c r="AA137">
        <v>550.87097200000005</v>
      </c>
      <c r="AB137">
        <v>0.23347499999999999</v>
      </c>
      <c r="AF137">
        <v>2051.4289549999999</v>
      </c>
      <c r="AG137">
        <v>0.90708</v>
      </c>
      <c r="AP137">
        <v>1848.234009</v>
      </c>
      <c r="AQ137">
        <v>0.78361999999999998</v>
      </c>
    </row>
    <row r="139" spans="2:43" x14ac:dyDescent="0.2">
      <c r="B139">
        <f>SUM(B133:B137)</f>
        <v>8685.9310910000004</v>
      </c>
      <c r="L139">
        <f>SUM(L133:L137)</f>
        <v>5621.9710089999999</v>
      </c>
      <c r="Q139">
        <f>SUM(Q133:Q137)</f>
        <v>2332.6880200000001</v>
      </c>
      <c r="AA139">
        <f>SUM(AA133:AA137)</f>
        <v>2190.8730089999999</v>
      </c>
      <c r="AF139">
        <f>SUM(AF133:AF137)</f>
        <v>6466.4920050000001</v>
      </c>
      <c r="AP139">
        <f>SUM(AP133:AP137)</f>
        <v>3735.5179600000001</v>
      </c>
    </row>
    <row r="141" spans="2:43" x14ac:dyDescent="0.2">
      <c r="B141">
        <v>1572.5040280000001</v>
      </c>
      <c r="C141">
        <v>0.93204600000000004</v>
      </c>
      <c r="L141">
        <v>1166.229004</v>
      </c>
      <c r="M141">
        <v>0.55993199999999999</v>
      </c>
      <c r="Q141">
        <v>481.733002</v>
      </c>
      <c r="R141">
        <v>0.32566899999999999</v>
      </c>
      <c r="AA141">
        <v>466.48400900000001</v>
      </c>
      <c r="AB141">
        <v>0.288495</v>
      </c>
      <c r="AF141">
        <v>1306.7860109999999</v>
      </c>
      <c r="AG141">
        <v>0.79656199999999999</v>
      </c>
      <c r="AP141">
        <v>443.22799700000002</v>
      </c>
      <c r="AQ141">
        <v>0.21846499999999999</v>
      </c>
    </row>
    <row r="142" spans="2:43" x14ac:dyDescent="0.2">
      <c r="B142">
        <v>2196.4819339999999</v>
      </c>
      <c r="C142">
        <v>1.018089</v>
      </c>
      <c r="L142">
        <v>1041.5749510000001</v>
      </c>
      <c r="M142">
        <v>0.47551399999999999</v>
      </c>
      <c r="Q142">
        <v>513.27899200000002</v>
      </c>
      <c r="R142">
        <v>0.241733</v>
      </c>
      <c r="AA142">
        <v>509.09600799999998</v>
      </c>
      <c r="AB142">
        <v>0.21432699999999999</v>
      </c>
      <c r="AF142">
        <v>1459.790039</v>
      </c>
      <c r="AG142">
        <v>0.68822399999999995</v>
      </c>
      <c r="AP142">
        <v>217.93899500000001</v>
      </c>
      <c r="AQ142">
        <v>0.10909000000000001</v>
      </c>
    </row>
    <row r="143" spans="2:43" x14ac:dyDescent="0.2">
      <c r="B143">
        <v>2466.8920899999998</v>
      </c>
      <c r="C143">
        <v>1.1867209999999999</v>
      </c>
      <c r="L143">
        <v>1628.9300539999999</v>
      </c>
      <c r="M143">
        <v>0.80066000000000004</v>
      </c>
      <c r="Q143">
        <v>637.03100600000005</v>
      </c>
      <c r="R143">
        <v>0.29126600000000002</v>
      </c>
      <c r="AA143">
        <v>125.316002</v>
      </c>
      <c r="AB143">
        <v>6.6862000000000005E-2</v>
      </c>
      <c r="AF143">
        <v>985.94897500000002</v>
      </c>
      <c r="AG143">
        <v>0.42136499999999999</v>
      </c>
      <c r="AP143">
        <v>135.75599700000001</v>
      </c>
      <c r="AQ143">
        <v>6.9593000000000002E-2</v>
      </c>
    </row>
    <row r="144" spans="2:43" x14ac:dyDescent="0.2">
      <c r="B144">
        <v>1563.259033</v>
      </c>
      <c r="C144">
        <v>0.69885399999999998</v>
      </c>
      <c r="L144">
        <v>719.97699</v>
      </c>
      <c r="M144">
        <v>0.33878399999999997</v>
      </c>
      <c r="Q144">
        <v>328.45901500000002</v>
      </c>
      <c r="R144">
        <v>0.15105499999999999</v>
      </c>
      <c r="AA144">
        <v>539.10601799999995</v>
      </c>
      <c r="AB144">
        <v>0.236818</v>
      </c>
      <c r="AF144">
        <v>662.53802499999995</v>
      </c>
      <c r="AG144">
        <v>0.301259</v>
      </c>
      <c r="AP144">
        <v>1090.360962</v>
      </c>
      <c r="AQ144">
        <v>0.50736999999999999</v>
      </c>
    </row>
    <row r="145" spans="2:43" x14ac:dyDescent="0.2">
      <c r="B145">
        <v>886.79400599999997</v>
      </c>
      <c r="C145">
        <v>0.38228099999999998</v>
      </c>
      <c r="L145">
        <v>1065.26001</v>
      </c>
      <c r="M145">
        <v>0.47565400000000002</v>
      </c>
      <c r="Q145">
        <v>372.18600500000002</v>
      </c>
      <c r="R145">
        <v>0.16490199999999999</v>
      </c>
      <c r="AA145">
        <v>550.87097200000005</v>
      </c>
      <c r="AB145">
        <v>0.23066400000000001</v>
      </c>
      <c r="AF145">
        <v>2051.4289549999999</v>
      </c>
      <c r="AG145">
        <v>1.0589059999999999</v>
      </c>
      <c r="AP145">
        <v>1848.234009</v>
      </c>
      <c r="AQ145">
        <v>0.79634700000000003</v>
      </c>
    </row>
    <row r="146" spans="2:43" x14ac:dyDescent="0.2">
      <c r="B146">
        <v>3165.3491210000002</v>
      </c>
      <c r="C146">
        <v>1.4287179999999999</v>
      </c>
      <c r="L146">
        <v>2139.6860350000002</v>
      </c>
      <c r="M146">
        <v>0.95416199999999995</v>
      </c>
      <c r="Q146">
        <v>221.86799600000001</v>
      </c>
      <c r="R146">
        <v>0.104176</v>
      </c>
      <c r="AA146">
        <v>1347.676025</v>
      </c>
      <c r="AB146">
        <v>0.57705499999999998</v>
      </c>
      <c r="AF146">
        <v>592.21698000000004</v>
      </c>
      <c r="AG146">
        <v>0.289885</v>
      </c>
      <c r="AP146">
        <v>289.949005</v>
      </c>
      <c r="AQ146">
        <v>0.14757300000000001</v>
      </c>
    </row>
    <row r="147" spans="2:43" x14ac:dyDescent="0.2">
      <c r="B147">
        <v>3416.6520999999998</v>
      </c>
      <c r="C147">
        <v>1.44635</v>
      </c>
      <c r="L147">
        <v>1155.375</v>
      </c>
      <c r="M147">
        <v>0.49790200000000001</v>
      </c>
      <c r="Q147">
        <v>709.82800299999997</v>
      </c>
      <c r="R147">
        <v>0.29566199999999998</v>
      </c>
      <c r="AA147">
        <v>104.643997</v>
      </c>
      <c r="AB147">
        <v>5.8106999999999999E-2</v>
      </c>
      <c r="AF147">
        <v>926.06701699999996</v>
      </c>
      <c r="AG147">
        <v>0.41177399999999997</v>
      </c>
      <c r="AP147">
        <v>282.31100500000002</v>
      </c>
      <c r="AQ147">
        <v>0.13849900000000001</v>
      </c>
    </row>
    <row r="148" spans="2:43" x14ac:dyDescent="0.2">
      <c r="B148">
        <v>850.40100099999995</v>
      </c>
      <c r="C148">
        <v>0.38672400000000001</v>
      </c>
      <c r="L148">
        <v>1117.7769780000001</v>
      </c>
      <c r="M148">
        <v>0.47850799999999999</v>
      </c>
      <c r="Q148">
        <v>779.46698000000004</v>
      </c>
      <c r="R148">
        <v>0.30729699999999999</v>
      </c>
      <c r="AA148">
        <v>126.16100299999999</v>
      </c>
      <c r="AB148">
        <v>6.3890000000000002E-2</v>
      </c>
      <c r="AF148">
        <v>255.05900600000001</v>
      </c>
      <c r="AG148">
        <v>0.12504899999999999</v>
      </c>
      <c r="AP148">
        <v>456.85900900000001</v>
      </c>
      <c r="AQ148">
        <v>0.20261699999999999</v>
      </c>
    </row>
    <row r="149" spans="2:43" x14ac:dyDescent="0.2">
      <c r="B149">
        <v>1651.9780270000001</v>
      </c>
      <c r="C149">
        <v>0.72940899999999997</v>
      </c>
      <c r="L149">
        <v>2308.8129880000001</v>
      </c>
      <c r="M149">
        <v>0.94933400000000001</v>
      </c>
      <c r="Q149">
        <v>1025.584961</v>
      </c>
      <c r="R149">
        <v>0.40411399999999997</v>
      </c>
      <c r="AA149">
        <v>119.916</v>
      </c>
      <c r="AB149">
        <v>6.1241999999999998E-2</v>
      </c>
      <c r="AF149">
        <v>1538.926025</v>
      </c>
      <c r="AG149">
        <v>0.68846700000000005</v>
      </c>
      <c r="AP149">
        <v>523.94799799999998</v>
      </c>
      <c r="AQ149">
        <v>0.25013099999999999</v>
      </c>
    </row>
    <row r="150" spans="2:43" x14ac:dyDescent="0.2">
      <c r="B150">
        <v>910.49499500000002</v>
      </c>
      <c r="C150">
        <v>0.406725</v>
      </c>
      <c r="L150">
        <v>1736.2889399999999</v>
      </c>
      <c r="M150">
        <v>0.74758800000000003</v>
      </c>
      <c r="Q150">
        <v>118.335999</v>
      </c>
      <c r="R150">
        <v>5.697E-2</v>
      </c>
      <c r="AA150">
        <v>2335.7490229999999</v>
      </c>
      <c r="AB150">
        <v>0.99367899999999998</v>
      </c>
      <c r="AF150">
        <v>904.45001200000002</v>
      </c>
      <c r="AG150">
        <v>0.40959699999999999</v>
      </c>
      <c r="AP150">
        <v>729.43102999999996</v>
      </c>
      <c r="AQ150">
        <v>0.33934799999999998</v>
      </c>
    </row>
    <row r="152" spans="2:43" x14ac:dyDescent="0.2">
      <c r="B152">
        <f>SUM(B141:B150)</f>
        <v>18680.806335000001</v>
      </c>
      <c r="L152">
        <f>SUM(L141:L150)</f>
        <v>14079.91095</v>
      </c>
      <c r="Q152">
        <f>SUM(Q141:Q150)</f>
        <v>5187.7719590000006</v>
      </c>
      <c r="AA152">
        <f>SUM(AA141:AA150)</f>
        <v>6225.0190569999995</v>
      </c>
      <c r="AF152">
        <f>SUM(AF141:AF150)</f>
        <v>10683.211045</v>
      </c>
      <c r="AP152">
        <f>SUM(AP141:AP150)</f>
        <v>6018.0160069999993</v>
      </c>
    </row>
    <row r="154" spans="2:43" x14ac:dyDescent="0.2">
      <c r="B154">
        <v>1572.5040280000001</v>
      </c>
      <c r="C154">
        <v>0.92572600000000005</v>
      </c>
      <c r="L154">
        <v>1166.229004</v>
      </c>
      <c r="M154">
        <v>0.56406800000000001</v>
      </c>
      <c r="Q154">
        <v>481.733002</v>
      </c>
      <c r="R154">
        <v>0.33096599999999998</v>
      </c>
      <c r="AA154">
        <v>466.48400900000001</v>
      </c>
      <c r="AB154">
        <v>0.30685200000000001</v>
      </c>
      <c r="AF154">
        <v>1306.7860109999999</v>
      </c>
      <c r="AG154">
        <v>0.82624900000000001</v>
      </c>
      <c r="AP154">
        <v>443.22799700000002</v>
      </c>
      <c r="AQ154">
        <v>0.234266</v>
      </c>
    </row>
    <row r="155" spans="2:43" x14ac:dyDescent="0.2">
      <c r="B155">
        <v>2196.4819339999999</v>
      </c>
      <c r="C155">
        <v>1.066155</v>
      </c>
      <c r="L155">
        <v>1041.5749510000001</v>
      </c>
      <c r="M155">
        <v>0.479356</v>
      </c>
      <c r="Q155">
        <v>513.27899200000002</v>
      </c>
      <c r="R155">
        <v>0.25045800000000001</v>
      </c>
      <c r="AA155">
        <v>509.09600799999998</v>
      </c>
      <c r="AB155">
        <v>0.22428300000000001</v>
      </c>
      <c r="AF155">
        <v>1459.790039</v>
      </c>
      <c r="AG155">
        <v>0.68630500000000005</v>
      </c>
      <c r="AP155">
        <v>217.93899500000001</v>
      </c>
      <c r="AQ155">
        <v>0.115646</v>
      </c>
    </row>
    <row r="156" spans="2:43" x14ac:dyDescent="0.2">
      <c r="B156">
        <v>2466.8920899999998</v>
      </c>
      <c r="C156">
        <v>1.115513</v>
      </c>
      <c r="L156">
        <v>1628.9300539999999</v>
      </c>
      <c r="M156">
        <v>0.73584000000000005</v>
      </c>
      <c r="Q156">
        <v>637.03100600000005</v>
      </c>
      <c r="R156">
        <v>0.29663200000000001</v>
      </c>
      <c r="AA156">
        <v>125.316002</v>
      </c>
      <c r="AB156">
        <v>7.0456000000000005E-2</v>
      </c>
      <c r="AF156">
        <v>985.94897500000002</v>
      </c>
      <c r="AG156">
        <v>0.43677899999999997</v>
      </c>
      <c r="AP156">
        <v>135.75599700000001</v>
      </c>
      <c r="AQ156">
        <v>7.2108000000000005E-2</v>
      </c>
    </row>
    <row r="157" spans="2:43" x14ac:dyDescent="0.2">
      <c r="B157">
        <v>1563.259033</v>
      </c>
      <c r="C157">
        <v>0.70718199999999998</v>
      </c>
      <c r="L157">
        <v>719.97699</v>
      </c>
      <c r="M157">
        <v>0.33149600000000001</v>
      </c>
      <c r="Q157">
        <v>328.45901500000002</v>
      </c>
      <c r="R157">
        <v>0.15340500000000001</v>
      </c>
      <c r="AA157">
        <v>539.10601799999995</v>
      </c>
      <c r="AB157">
        <v>0.23649500000000001</v>
      </c>
      <c r="AF157">
        <v>662.53802499999995</v>
      </c>
      <c r="AG157">
        <v>0.29710599999999998</v>
      </c>
      <c r="AP157">
        <v>1090.360962</v>
      </c>
      <c r="AQ157">
        <v>0.51861100000000004</v>
      </c>
    </row>
    <row r="158" spans="2:43" x14ac:dyDescent="0.2">
      <c r="B158">
        <v>886.79400599999997</v>
      </c>
      <c r="C158">
        <v>0.39926400000000001</v>
      </c>
      <c r="L158">
        <v>1065.26001</v>
      </c>
      <c r="M158">
        <v>0.48804500000000001</v>
      </c>
      <c r="Q158">
        <v>372.18600500000002</v>
      </c>
      <c r="R158">
        <v>0.16836200000000001</v>
      </c>
      <c r="AA158">
        <v>550.87097200000005</v>
      </c>
      <c r="AB158">
        <v>0.22825899999999999</v>
      </c>
      <c r="AF158">
        <v>2051.4289549999999</v>
      </c>
      <c r="AG158">
        <v>1.0183089999999999</v>
      </c>
      <c r="AP158">
        <v>1848.234009</v>
      </c>
      <c r="AQ158">
        <v>0.81480900000000001</v>
      </c>
    </row>
    <row r="159" spans="2:43" x14ac:dyDescent="0.2">
      <c r="B159">
        <v>3165.3491210000002</v>
      </c>
      <c r="C159">
        <v>1.3351949999999999</v>
      </c>
      <c r="L159">
        <v>2139.6860350000002</v>
      </c>
      <c r="M159">
        <v>1.040316</v>
      </c>
      <c r="Q159">
        <v>221.86799600000001</v>
      </c>
      <c r="R159">
        <v>0.10545</v>
      </c>
      <c r="AA159">
        <v>1347.676025</v>
      </c>
      <c r="AB159">
        <v>0.58541100000000001</v>
      </c>
      <c r="AF159">
        <v>592.21698000000004</v>
      </c>
      <c r="AG159">
        <v>0.29385099999999997</v>
      </c>
      <c r="AP159">
        <v>289.949005</v>
      </c>
      <c r="AQ159">
        <v>0.145178</v>
      </c>
    </row>
    <row r="160" spans="2:43" x14ac:dyDescent="0.2">
      <c r="B160">
        <v>3416.6520999999998</v>
      </c>
      <c r="C160">
        <v>1.5446869999999999</v>
      </c>
      <c r="L160">
        <v>1155.375</v>
      </c>
      <c r="M160">
        <v>0.50517599999999996</v>
      </c>
      <c r="Q160">
        <v>709.82800299999997</v>
      </c>
      <c r="R160">
        <v>0.28842000000000001</v>
      </c>
      <c r="AA160">
        <v>104.643997</v>
      </c>
      <c r="AB160">
        <v>6.1102999999999998E-2</v>
      </c>
      <c r="AF160">
        <v>926.06701699999996</v>
      </c>
      <c r="AG160">
        <v>0.39709499999999998</v>
      </c>
      <c r="AP160">
        <v>282.31100500000002</v>
      </c>
      <c r="AQ160">
        <v>0.141596</v>
      </c>
    </row>
    <row r="161" spans="2:43" x14ac:dyDescent="0.2">
      <c r="B161">
        <v>850.40100099999995</v>
      </c>
      <c r="C161">
        <v>0.39611000000000002</v>
      </c>
      <c r="L161">
        <v>1117.7769780000001</v>
      </c>
      <c r="M161">
        <v>0.47404499999999999</v>
      </c>
      <c r="Q161">
        <v>779.46698000000004</v>
      </c>
      <c r="R161">
        <v>0.30948500000000001</v>
      </c>
      <c r="AA161">
        <v>126.16100299999999</v>
      </c>
      <c r="AB161">
        <v>6.7875000000000005E-2</v>
      </c>
      <c r="AF161">
        <v>255.05900600000001</v>
      </c>
      <c r="AG161">
        <v>0.12925600000000001</v>
      </c>
      <c r="AP161">
        <v>456.85900900000001</v>
      </c>
      <c r="AQ161">
        <v>0.21335599999999999</v>
      </c>
    </row>
    <row r="162" spans="2:43" x14ac:dyDescent="0.2">
      <c r="B162">
        <v>1651.9780270000001</v>
      </c>
      <c r="C162">
        <v>0.757683</v>
      </c>
      <c r="L162">
        <v>2308.8129880000001</v>
      </c>
      <c r="M162">
        <v>0.96755199999999997</v>
      </c>
      <c r="Q162">
        <v>1025.584961</v>
      </c>
      <c r="R162">
        <v>0.40117000000000003</v>
      </c>
      <c r="AA162">
        <v>119.916</v>
      </c>
      <c r="AB162">
        <v>6.2907000000000005E-2</v>
      </c>
      <c r="AF162">
        <v>1538.926025</v>
      </c>
      <c r="AG162">
        <v>0.70058900000000002</v>
      </c>
      <c r="AP162">
        <v>523.94799799999998</v>
      </c>
      <c r="AQ162">
        <v>0.253137</v>
      </c>
    </row>
    <row r="163" spans="2:43" x14ac:dyDescent="0.2">
      <c r="B163">
        <v>910.49499500000002</v>
      </c>
      <c r="C163">
        <v>0.38456899999999999</v>
      </c>
      <c r="L163">
        <v>1736.2889399999999</v>
      </c>
      <c r="M163">
        <v>0.75821499999999997</v>
      </c>
      <c r="Q163">
        <v>118.335999</v>
      </c>
      <c r="R163">
        <v>5.9138000000000003E-2</v>
      </c>
      <c r="AA163">
        <v>2335.7490229999999</v>
      </c>
      <c r="AB163">
        <v>1.0139100000000001</v>
      </c>
      <c r="AF163">
        <v>904.45001200000002</v>
      </c>
      <c r="AG163">
        <v>0.49398500000000001</v>
      </c>
      <c r="AP163">
        <v>729.43102999999996</v>
      </c>
      <c r="AQ163">
        <v>0.35005799999999998</v>
      </c>
    </row>
    <row r="164" spans="2:43" x14ac:dyDescent="0.2">
      <c r="B164">
        <v>1391.5589600000001</v>
      </c>
      <c r="C164">
        <v>0.57842400000000005</v>
      </c>
      <c r="L164">
        <v>570.10497999999995</v>
      </c>
      <c r="M164">
        <v>0.26812999999999998</v>
      </c>
      <c r="Q164">
        <v>131.06100499999999</v>
      </c>
      <c r="R164">
        <v>6.4152000000000001E-2</v>
      </c>
      <c r="AA164">
        <v>2594.6860350000002</v>
      </c>
      <c r="AB164">
        <v>1.086738</v>
      </c>
      <c r="AF164">
        <v>611.28301999999996</v>
      </c>
      <c r="AG164">
        <v>0.271316</v>
      </c>
      <c r="AP164">
        <v>277.90701300000001</v>
      </c>
      <c r="AQ164">
        <v>0.149729</v>
      </c>
    </row>
    <row r="165" spans="2:43" x14ac:dyDescent="0.2">
      <c r="B165">
        <v>334.25698899999998</v>
      </c>
      <c r="C165">
        <v>0.15287899999999999</v>
      </c>
      <c r="L165">
        <v>2217.9250489999999</v>
      </c>
      <c r="M165">
        <v>0.93085799999999996</v>
      </c>
      <c r="Q165">
        <v>146.00500500000001</v>
      </c>
      <c r="R165">
        <v>6.9776000000000005E-2</v>
      </c>
      <c r="AA165">
        <v>1950.223999</v>
      </c>
      <c r="AB165">
        <v>0.83240999999999998</v>
      </c>
      <c r="AF165">
        <v>196.06199599999999</v>
      </c>
      <c r="AG165">
        <v>0.101312</v>
      </c>
      <c r="AP165">
        <v>273.34899899999999</v>
      </c>
      <c r="AQ165">
        <v>0.136874</v>
      </c>
    </row>
    <row r="166" spans="2:43" x14ac:dyDescent="0.2">
      <c r="B166">
        <v>326.40701300000001</v>
      </c>
      <c r="C166">
        <v>0.152058</v>
      </c>
      <c r="L166">
        <v>2351.3520509999998</v>
      </c>
      <c r="M166">
        <v>0.97289800000000004</v>
      </c>
      <c r="Q166">
        <v>158.850998</v>
      </c>
      <c r="R166">
        <v>7.5074000000000002E-2</v>
      </c>
      <c r="AA166">
        <v>1292.0579829999999</v>
      </c>
      <c r="AB166">
        <v>0.56360399999999999</v>
      </c>
      <c r="AF166">
        <v>203.95700099999999</v>
      </c>
      <c r="AG166">
        <v>0.102155</v>
      </c>
      <c r="AP166">
        <v>130.746002</v>
      </c>
      <c r="AQ166">
        <v>7.9717999999999997E-2</v>
      </c>
    </row>
    <row r="167" spans="2:43" x14ac:dyDescent="0.2">
      <c r="B167">
        <v>297.31900000000002</v>
      </c>
      <c r="C167">
        <v>0.14135300000000001</v>
      </c>
      <c r="L167">
        <v>1509.6080320000001</v>
      </c>
      <c r="M167">
        <v>0.65411399999999997</v>
      </c>
      <c r="Q167">
        <v>152.82200599999999</v>
      </c>
      <c r="R167">
        <v>7.5776999999999997E-2</v>
      </c>
      <c r="AA167">
        <v>189.31599399999999</v>
      </c>
      <c r="AB167">
        <v>9.1295000000000001E-2</v>
      </c>
      <c r="AF167">
        <v>537.533997</v>
      </c>
      <c r="AG167">
        <v>0.25112000000000001</v>
      </c>
      <c r="AP167">
        <v>127.031998</v>
      </c>
      <c r="AQ167">
        <v>7.5662999999999994E-2</v>
      </c>
    </row>
    <row r="168" spans="2:43" x14ac:dyDescent="0.2">
      <c r="B168">
        <v>1158.9720460000001</v>
      </c>
      <c r="C168">
        <v>0.49617600000000001</v>
      </c>
      <c r="L168">
        <v>2684.4379880000001</v>
      </c>
      <c r="M168">
        <v>1.1931959999999999</v>
      </c>
      <c r="Q168">
        <v>23.204000000000001</v>
      </c>
      <c r="R168">
        <v>1.6213000000000002E-2</v>
      </c>
      <c r="AA168">
        <v>180.47700499999999</v>
      </c>
      <c r="AB168">
        <v>8.7387000000000006E-2</v>
      </c>
      <c r="AF168">
        <v>493.27600100000001</v>
      </c>
      <c r="AG168">
        <v>0.222859</v>
      </c>
      <c r="AP168">
        <v>458.415009</v>
      </c>
      <c r="AQ168">
        <v>0.237287</v>
      </c>
    </row>
    <row r="169" spans="2:43" x14ac:dyDescent="0.2">
      <c r="B169">
        <v>1032.598999</v>
      </c>
      <c r="C169">
        <v>0.42848700000000001</v>
      </c>
      <c r="L169">
        <v>1582.6529539999999</v>
      </c>
      <c r="M169">
        <v>0.71980299999999997</v>
      </c>
      <c r="Q169">
        <v>21.905000999999999</v>
      </c>
      <c r="R169">
        <v>1.5488999999999999E-2</v>
      </c>
      <c r="AA169">
        <v>709.26898200000005</v>
      </c>
      <c r="AB169">
        <v>0.29457899999999998</v>
      </c>
      <c r="AF169">
        <v>431.29400600000002</v>
      </c>
      <c r="AG169">
        <v>0.204072</v>
      </c>
      <c r="AP169">
        <v>1109.4389650000001</v>
      </c>
      <c r="AQ169">
        <v>0.486543</v>
      </c>
    </row>
    <row r="170" spans="2:43" x14ac:dyDescent="0.2">
      <c r="B170">
        <v>645.20098900000005</v>
      </c>
      <c r="C170">
        <v>0.29521999999999998</v>
      </c>
      <c r="L170">
        <v>2069.3798830000001</v>
      </c>
      <c r="M170">
        <v>0.87190199999999995</v>
      </c>
      <c r="Q170">
        <v>26.882999000000002</v>
      </c>
      <c r="R170">
        <v>1.9317000000000001E-2</v>
      </c>
      <c r="AA170">
        <v>756.90600600000005</v>
      </c>
      <c r="AB170">
        <v>0.31459599999999999</v>
      </c>
      <c r="AF170">
        <v>1011.4619750000001</v>
      </c>
      <c r="AG170">
        <v>0.435867</v>
      </c>
      <c r="AP170">
        <v>1000.901001</v>
      </c>
      <c r="AQ170">
        <v>0.44074600000000003</v>
      </c>
    </row>
    <row r="171" spans="2:43" x14ac:dyDescent="0.2">
      <c r="B171">
        <v>547.87200900000005</v>
      </c>
      <c r="C171">
        <v>0.25358999999999998</v>
      </c>
      <c r="L171">
        <v>1422.4730219999999</v>
      </c>
      <c r="M171">
        <v>0.61296600000000001</v>
      </c>
      <c r="Q171">
        <v>21.774999999999999</v>
      </c>
      <c r="R171">
        <v>1.8932999999999998E-2</v>
      </c>
      <c r="AA171">
        <v>155.916</v>
      </c>
      <c r="AB171">
        <v>7.8852000000000005E-2</v>
      </c>
      <c r="AF171">
        <v>882.30999799999995</v>
      </c>
      <c r="AG171">
        <v>0.38110500000000003</v>
      </c>
      <c r="AP171">
        <v>605.17901600000005</v>
      </c>
      <c r="AQ171">
        <v>0.29206300000000002</v>
      </c>
    </row>
    <row r="172" spans="2:43" x14ac:dyDescent="0.2">
      <c r="B172">
        <v>432.783997</v>
      </c>
      <c r="C172">
        <v>0.20421500000000001</v>
      </c>
      <c r="L172">
        <v>1307.246948</v>
      </c>
      <c r="M172">
        <v>0.596024</v>
      </c>
      <c r="Q172">
        <v>52.713000999999998</v>
      </c>
      <c r="R172">
        <v>3.6871000000000001E-2</v>
      </c>
      <c r="AA172">
        <v>201.533005</v>
      </c>
      <c r="AB172">
        <v>9.6370999999999998E-2</v>
      </c>
      <c r="AF172">
        <v>56.779998999999997</v>
      </c>
      <c r="AG172">
        <v>3.5817000000000002E-2</v>
      </c>
      <c r="AP172">
        <v>728.86499000000003</v>
      </c>
      <c r="AQ172">
        <v>0.35337200000000002</v>
      </c>
    </row>
    <row r="173" spans="2:43" x14ac:dyDescent="0.2">
      <c r="B173">
        <v>355.30499300000002</v>
      </c>
      <c r="C173">
        <v>0.16997200000000001</v>
      </c>
      <c r="L173">
        <v>1567.2669679999999</v>
      </c>
      <c r="M173">
        <v>0.91572299999999995</v>
      </c>
      <c r="Q173">
        <v>44.931998999999998</v>
      </c>
      <c r="R173">
        <v>3.0976E-2</v>
      </c>
      <c r="AA173">
        <v>180.77900700000001</v>
      </c>
      <c r="AB173">
        <v>8.6221000000000006E-2</v>
      </c>
      <c r="AF173">
        <v>52.689999</v>
      </c>
      <c r="AG173">
        <v>3.2770000000000001E-2</v>
      </c>
      <c r="AP173">
        <v>1085.594971</v>
      </c>
      <c r="AQ173">
        <v>0.55161899999999997</v>
      </c>
    </row>
    <row r="174" spans="2:43" x14ac:dyDescent="0.2">
      <c r="B174">
        <v>325.46499599999999</v>
      </c>
      <c r="C174">
        <v>0.16317999999999999</v>
      </c>
      <c r="L174">
        <v>1224.88501</v>
      </c>
      <c r="M174">
        <v>0.69681800000000005</v>
      </c>
      <c r="Q174">
        <v>34.826999999999998</v>
      </c>
      <c r="R174">
        <v>2.4E-2</v>
      </c>
      <c r="AA174">
        <v>176.01300000000001</v>
      </c>
      <c r="AB174">
        <v>8.6355000000000001E-2</v>
      </c>
      <c r="AF174">
        <v>31.745999999999999</v>
      </c>
      <c r="AG174">
        <v>2.3015000000000001E-2</v>
      </c>
      <c r="AP174">
        <v>892.26501499999995</v>
      </c>
      <c r="AQ174">
        <v>0.50945300000000004</v>
      </c>
    </row>
    <row r="175" spans="2:43" x14ac:dyDescent="0.2">
      <c r="B175">
        <v>388.60400399999997</v>
      </c>
      <c r="C175">
        <v>0.18379899999999999</v>
      </c>
      <c r="L175">
        <v>1028.5539550000001</v>
      </c>
      <c r="M175">
        <v>0.60492599999999996</v>
      </c>
      <c r="Q175">
        <v>47.487999000000002</v>
      </c>
      <c r="R175">
        <v>3.3309999999999999E-2</v>
      </c>
      <c r="AA175">
        <v>1360.7569579999999</v>
      </c>
      <c r="AB175">
        <v>0.58898300000000003</v>
      </c>
      <c r="AF175">
        <v>97.518996999999999</v>
      </c>
      <c r="AG175">
        <v>5.3407999999999997E-2</v>
      </c>
      <c r="AP175">
        <v>670.00299099999995</v>
      </c>
      <c r="AQ175">
        <v>0.48580600000000002</v>
      </c>
    </row>
    <row r="176" spans="2:43" x14ac:dyDescent="0.2">
      <c r="B176">
        <v>237.10000600000001</v>
      </c>
      <c r="C176">
        <v>0.12042700000000001</v>
      </c>
      <c r="L176">
        <v>791.31897000000004</v>
      </c>
      <c r="M176">
        <v>0.65484600000000004</v>
      </c>
      <c r="Q176">
        <v>32.360000999999997</v>
      </c>
      <c r="R176">
        <v>2.3942000000000001E-2</v>
      </c>
      <c r="AA176">
        <v>1055.4880370000001</v>
      </c>
      <c r="AB176">
        <v>0.486454</v>
      </c>
      <c r="AF176">
        <v>88.746002000000004</v>
      </c>
      <c r="AG176">
        <v>5.1389999999999998E-2</v>
      </c>
      <c r="AP176">
        <v>463.98998999999998</v>
      </c>
      <c r="AQ176">
        <v>0.41021600000000003</v>
      </c>
    </row>
    <row r="177" spans="2:43" x14ac:dyDescent="0.2">
      <c r="B177">
        <v>100.14099899999999</v>
      </c>
      <c r="C177">
        <v>5.5921999999999999E-2</v>
      </c>
      <c r="L177">
        <v>587.796021</v>
      </c>
      <c r="M177">
        <v>0.52601699999999996</v>
      </c>
      <c r="Q177">
        <v>270.53601099999997</v>
      </c>
      <c r="R177">
        <v>0.120782</v>
      </c>
      <c r="AA177">
        <v>536.04303000000004</v>
      </c>
      <c r="AB177">
        <v>0.24429100000000001</v>
      </c>
      <c r="AF177">
        <v>59.290999999999997</v>
      </c>
      <c r="AG177">
        <v>3.4241000000000001E-2</v>
      </c>
      <c r="AP177">
        <v>311.55499300000002</v>
      </c>
      <c r="AQ177">
        <v>0.42257800000000001</v>
      </c>
    </row>
    <row r="178" spans="2:43" x14ac:dyDescent="0.2">
      <c r="B178">
        <v>61.464001000000003</v>
      </c>
      <c r="C178">
        <v>3.7435000000000003E-2</v>
      </c>
      <c r="L178">
        <v>373.90399200000002</v>
      </c>
      <c r="M178">
        <v>0.52790599999999999</v>
      </c>
      <c r="Q178">
        <v>239.580994</v>
      </c>
      <c r="R178">
        <v>0.103795</v>
      </c>
      <c r="AA178">
        <v>476.95199600000001</v>
      </c>
      <c r="AB178">
        <v>0.21926399999999999</v>
      </c>
      <c r="AF178">
        <v>87.43</v>
      </c>
      <c r="AG178">
        <v>4.7460000000000002E-2</v>
      </c>
      <c r="AP178">
        <v>187.020996</v>
      </c>
      <c r="AQ178">
        <v>0.51352299999999995</v>
      </c>
    </row>
    <row r="180" spans="2:43" x14ac:dyDescent="0.2">
      <c r="B180">
        <f>SUM(B154:B178)</f>
        <v>26315.855336000001</v>
      </c>
      <c r="L180">
        <f>SUM(L154:L178)</f>
        <v>35368.816773000006</v>
      </c>
      <c r="Q180">
        <f>SUM(Q154:Q178)</f>
        <v>6592.7149780000009</v>
      </c>
      <c r="AA180">
        <f>SUM(AA154:AA178)</f>
        <v>18041.436094000001</v>
      </c>
      <c r="AF180">
        <f>SUM(AF154:AF178)</f>
        <v>15524.591036000002</v>
      </c>
      <c r="AP180">
        <f>SUM(AP154:AP178)</f>
        <v>14340.277956</v>
      </c>
    </row>
    <row r="184" spans="2:43" x14ac:dyDescent="0.2">
      <c r="B184">
        <v>908.783997</v>
      </c>
      <c r="C184">
        <v>0.43495699999999998</v>
      </c>
      <c r="L184">
        <v>560.637024</v>
      </c>
      <c r="M184">
        <v>0.25109300000000001</v>
      </c>
      <c r="Q184">
        <v>237.770004</v>
      </c>
      <c r="R184">
        <v>0.16974</v>
      </c>
      <c r="AA184">
        <v>161.75</v>
      </c>
      <c r="AB184">
        <v>0.106864</v>
      </c>
      <c r="AF184">
        <v>667.21301300000005</v>
      </c>
      <c r="AG184">
        <v>0.62485599999999997</v>
      </c>
      <c r="AP184">
        <v>487.41000400000001</v>
      </c>
      <c r="AQ184">
        <v>0.24068200000000001</v>
      </c>
    </row>
    <row r="185" spans="2:43" x14ac:dyDescent="0.2">
      <c r="B185">
        <v>1141.9510499999999</v>
      </c>
      <c r="C185">
        <v>0.54736200000000002</v>
      </c>
      <c r="L185">
        <v>93.226996999999997</v>
      </c>
      <c r="M185">
        <v>5.3213999999999997E-2</v>
      </c>
      <c r="Q185">
        <v>293.74700899999999</v>
      </c>
      <c r="R185">
        <v>0.167236</v>
      </c>
      <c r="AA185">
        <v>50.402999999999999</v>
      </c>
      <c r="AB185">
        <v>3.9634999999999997E-2</v>
      </c>
      <c r="AF185">
        <v>417.62399299999998</v>
      </c>
      <c r="AG185">
        <v>0.28146100000000002</v>
      </c>
      <c r="AP185">
        <v>888.921021</v>
      </c>
      <c r="AQ185">
        <v>0.39724999999999999</v>
      </c>
    </row>
    <row r="187" spans="2:43" x14ac:dyDescent="0.2">
      <c r="B187">
        <f>SUM(B184:B185)</f>
        <v>2050.7350470000001</v>
      </c>
      <c r="L187">
        <f>SUM(L184:L185)</f>
        <v>653.86402099999998</v>
      </c>
      <c r="Q187">
        <f>SUM(Q184:Q185)</f>
        <v>531.51701300000002</v>
      </c>
      <c r="AA187">
        <f>SUM(AA184:AA185)</f>
        <v>212.15299999999999</v>
      </c>
      <c r="AF187">
        <f>SUM(AF184:AF185)</f>
        <v>1084.837006</v>
      </c>
      <c r="AP187">
        <f>SUM(AP184:AP185)</f>
        <v>1376.331025</v>
      </c>
    </row>
    <row r="189" spans="2:43" x14ac:dyDescent="0.2">
      <c r="B189">
        <v>908.783997</v>
      </c>
      <c r="C189">
        <v>0.426983</v>
      </c>
      <c r="L189">
        <v>560.637024</v>
      </c>
      <c r="M189">
        <v>0.25951800000000003</v>
      </c>
      <c r="Q189">
        <v>237.770004</v>
      </c>
      <c r="R189">
        <v>0.17213400000000001</v>
      </c>
      <c r="AA189">
        <v>161.75</v>
      </c>
      <c r="AB189">
        <v>0.109691</v>
      </c>
      <c r="AF189">
        <v>667.21301300000005</v>
      </c>
      <c r="AG189">
        <v>0.56315199999999999</v>
      </c>
      <c r="AP189">
        <v>487.41000400000001</v>
      </c>
      <c r="AQ189">
        <v>0.25079600000000002</v>
      </c>
    </row>
    <row r="190" spans="2:43" x14ac:dyDescent="0.2">
      <c r="B190">
        <v>1141.9510499999999</v>
      </c>
      <c r="C190">
        <v>0.53143300000000004</v>
      </c>
      <c r="L190">
        <v>93.226996999999997</v>
      </c>
      <c r="M190">
        <v>5.2260000000000001E-2</v>
      </c>
      <c r="Q190">
        <v>293.74700899999999</v>
      </c>
      <c r="R190">
        <v>0.169262</v>
      </c>
      <c r="AA190">
        <v>50.402999999999999</v>
      </c>
      <c r="AB190">
        <v>4.0543999999999997E-2</v>
      </c>
      <c r="AF190">
        <v>417.62399299999998</v>
      </c>
      <c r="AG190">
        <v>0.27426699999999998</v>
      </c>
      <c r="AP190">
        <v>888.921021</v>
      </c>
      <c r="AQ190">
        <v>0.40668700000000002</v>
      </c>
    </row>
    <row r="191" spans="2:43" x14ac:dyDescent="0.2">
      <c r="B191">
        <v>292.80499300000002</v>
      </c>
      <c r="C191">
        <v>0.15088199999999999</v>
      </c>
      <c r="L191">
        <v>177.895996</v>
      </c>
      <c r="M191">
        <v>8.7187000000000001E-2</v>
      </c>
      <c r="Q191">
        <v>508.87200899999999</v>
      </c>
      <c r="R191">
        <v>0.233152</v>
      </c>
      <c r="AA191">
        <v>27.551000999999999</v>
      </c>
      <c r="AB191">
        <v>3.3278000000000002E-2</v>
      </c>
      <c r="AF191">
        <v>832.46502699999996</v>
      </c>
      <c r="AG191">
        <v>0.40977999999999998</v>
      </c>
      <c r="AP191">
        <v>276.04599000000002</v>
      </c>
      <c r="AQ191">
        <v>0.13528100000000001</v>
      </c>
    </row>
    <row r="192" spans="2:43" x14ac:dyDescent="0.2">
      <c r="B192">
        <v>377.92498799999998</v>
      </c>
      <c r="C192">
        <v>0.17924100000000001</v>
      </c>
      <c r="L192">
        <v>89.350998000000004</v>
      </c>
      <c r="M192">
        <v>5.3655000000000001E-2</v>
      </c>
      <c r="Q192">
        <v>307.69101000000001</v>
      </c>
      <c r="R192">
        <v>0.15648699999999999</v>
      </c>
      <c r="AA192">
        <v>258.31601000000001</v>
      </c>
      <c r="AB192">
        <v>0.115106</v>
      </c>
      <c r="AF192">
        <v>249.61300700000001</v>
      </c>
      <c r="AG192">
        <v>0.128106</v>
      </c>
      <c r="AP192">
        <v>323.60699499999998</v>
      </c>
      <c r="AQ192">
        <v>0.163636</v>
      </c>
    </row>
    <row r="193" spans="2:43" x14ac:dyDescent="0.2">
      <c r="B193">
        <v>952.08099400000003</v>
      </c>
      <c r="C193">
        <v>0.39533499999999999</v>
      </c>
      <c r="L193">
        <v>126.656998</v>
      </c>
      <c r="M193">
        <v>7.1673000000000001E-2</v>
      </c>
      <c r="Q193">
        <v>105.74700199999999</v>
      </c>
      <c r="R193">
        <v>6.3938999999999996E-2</v>
      </c>
      <c r="AA193">
        <v>170.58000200000001</v>
      </c>
      <c r="AB193">
        <v>8.1340999999999997E-2</v>
      </c>
      <c r="AF193">
        <v>267.33599900000002</v>
      </c>
      <c r="AG193">
        <v>0.125913</v>
      </c>
      <c r="AP193">
        <v>98.775002000000001</v>
      </c>
      <c r="AQ193">
        <v>5.8946999999999999E-2</v>
      </c>
    </row>
    <row r="195" spans="2:43" x14ac:dyDescent="0.2">
      <c r="B195">
        <f>SUM(B189:B193)</f>
        <v>3673.5460220000004</v>
      </c>
      <c r="L195">
        <f>SUM(L189:L193)</f>
        <v>1047.7680129999999</v>
      </c>
      <c r="Q195">
        <f>SUM(Q189:Q193)</f>
        <v>1453.8270340000001</v>
      </c>
      <c r="AA195">
        <f>SUM(AA189:AA193)</f>
        <v>668.60001299999999</v>
      </c>
      <c r="AF195">
        <f>SUM(AF189:AF193)</f>
        <v>2434.2510389999998</v>
      </c>
      <c r="AP195">
        <f>SUM(AP189:AP193)</f>
        <v>2074.759012</v>
      </c>
    </row>
    <row r="197" spans="2:43" x14ac:dyDescent="0.2">
      <c r="B197">
        <v>908.783997</v>
      </c>
      <c r="C197">
        <v>0.44156400000000001</v>
      </c>
      <c r="L197">
        <v>560.637024</v>
      </c>
      <c r="M197">
        <v>0.255021</v>
      </c>
      <c r="Q197">
        <v>237.770004</v>
      </c>
      <c r="R197">
        <v>0.18748799999999999</v>
      </c>
      <c r="AA197">
        <v>161.75</v>
      </c>
      <c r="AB197">
        <v>0.124209</v>
      </c>
      <c r="AF197">
        <v>667.21301300000005</v>
      </c>
      <c r="AG197">
        <v>0.55219399999999996</v>
      </c>
      <c r="AP197">
        <v>487.41000400000001</v>
      </c>
      <c r="AQ197">
        <v>0.25184200000000001</v>
      </c>
    </row>
    <row r="198" spans="2:43" x14ac:dyDescent="0.2">
      <c r="B198">
        <v>1141.9510499999999</v>
      </c>
      <c r="C198">
        <v>0.55443200000000004</v>
      </c>
      <c r="L198">
        <v>93.226996999999997</v>
      </c>
      <c r="M198">
        <v>5.2638999999999998E-2</v>
      </c>
      <c r="Q198">
        <v>293.74700899999999</v>
      </c>
      <c r="R198">
        <v>0.182391</v>
      </c>
      <c r="AA198">
        <v>50.402999999999999</v>
      </c>
      <c r="AB198">
        <v>4.1852E-2</v>
      </c>
      <c r="AF198">
        <v>417.62399299999998</v>
      </c>
      <c r="AG198">
        <v>0.26345299999999999</v>
      </c>
      <c r="AP198">
        <v>888.921021</v>
      </c>
      <c r="AQ198">
        <v>0.416856</v>
      </c>
    </row>
    <row r="199" spans="2:43" x14ac:dyDescent="0.2">
      <c r="B199">
        <v>292.80499300000002</v>
      </c>
      <c r="C199">
        <v>0.14699799999999999</v>
      </c>
      <c r="L199">
        <v>177.895996</v>
      </c>
      <c r="M199">
        <v>8.5150000000000003E-2</v>
      </c>
      <c r="Q199">
        <v>508.87200899999999</v>
      </c>
      <c r="R199">
        <v>0.232902</v>
      </c>
      <c r="AA199">
        <v>27.551000999999999</v>
      </c>
      <c r="AB199">
        <v>2.6814999999999999E-2</v>
      </c>
      <c r="AF199">
        <v>832.46502699999996</v>
      </c>
      <c r="AG199">
        <v>0.421371</v>
      </c>
      <c r="AP199">
        <v>276.04599000000002</v>
      </c>
      <c r="AQ199">
        <v>0.13980899999999999</v>
      </c>
    </row>
    <row r="200" spans="2:43" x14ac:dyDescent="0.2">
      <c r="B200">
        <v>377.92498799999998</v>
      </c>
      <c r="C200">
        <v>0.176145</v>
      </c>
      <c r="L200">
        <v>89.350998000000004</v>
      </c>
      <c r="M200">
        <v>4.8696999999999997E-2</v>
      </c>
      <c r="Q200">
        <v>307.69101000000001</v>
      </c>
      <c r="R200">
        <v>0.15065999999999999</v>
      </c>
      <c r="AA200">
        <v>258.31601000000001</v>
      </c>
      <c r="AB200">
        <v>0.11537799999999999</v>
      </c>
      <c r="AF200">
        <v>249.61300700000001</v>
      </c>
      <c r="AG200">
        <v>0.12912899999999999</v>
      </c>
      <c r="AP200">
        <v>323.60699499999998</v>
      </c>
      <c r="AQ200">
        <v>0.15678900000000001</v>
      </c>
    </row>
    <row r="201" spans="2:43" x14ac:dyDescent="0.2">
      <c r="B201">
        <v>952.08099400000003</v>
      </c>
      <c r="C201">
        <v>0.394874</v>
      </c>
      <c r="L201">
        <v>126.656998</v>
      </c>
      <c r="M201">
        <v>6.6834000000000005E-2</v>
      </c>
      <c r="Q201">
        <v>105.74700199999999</v>
      </c>
      <c r="R201">
        <v>7.6272000000000006E-2</v>
      </c>
      <c r="AA201">
        <v>170.58000200000001</v>
      </c>
      <c r="AB201">
        <v>7.8716999999999995E-2</v>
      </c>
      <c r="AF201">
        <v>267.33599900000002</v>
      </c>
      <c r="AG201">
        <v>0.128052</v>
      </c>
      <c r="AP201">
        <v>98.775002000000001</v>
      </c>
      <c r="AQ201">
        <v>5.9711E-2</v>
      </c>
    </row>
    <row r="202" spans="2:43" x14ac:dyDescent="0.2">
      <c r="B202">
        <v>613.16601600000001</v>
      </c>
      <c r="C202">
        <v>0.27948800000000001</v>
      </c>
      <c r="L202">
        <v>526.74401899999998</v>
      </c>
      <c r="M202">
        <v>0.24174399999999999</v>
      </c>
      <c r="Q202">
        <v>171.58999600000001</v>
      </c>
      <c r="R202">
        <v>0.106515</v>
      </c>
      <c r="AA202">
        <v>57.542999000000002</v>
      </c>
      <c r="AB202">
        <v>3.6125999999999998E-2</v>
      </c>
      <c r="AF202">
        <v>177.07600400000001</v>
      </c>
      <c r="AG202">
        <v>9.3722E-2</v>
      </c>
      <c r="AP202">
        <v>189.12300099999999</v>
      </c>
      <c r="AQ202">
        <v>9.8989999999999995E-2</v>
      </c>
    </row>
    <row r="203" spans="2:43" x14ac:dyDescent="0.2">
      <c r="B203">
        <v>678.46002199999998</v>
      </c>
      <c r="C203">
        <v>0.29527399999999998</v>
      </c>
      <c r="L203">
        <v>718.364014</v>
      </c>
      <c r="M203">
        <v>0.32678200000000002</v>
      </c>
      <c r="Q203">
        <v>105.578003</v>
      </c>
      <c r="R203">
        <v>5.8959999999999999E-2</v>
      </c>
      <c r="AA203">
        <v>69.472999999999999</v>
      </c>
      <c r="AB203">
        <v>3.9726999999999998E-2</v>
      </c>
      <c r="AF203">
        <v>148.108002</v>
      </c>
      <c r="AG203">
        <v>7.6830999999999997E-2</v>
      </c>
      <c r="AP203">
        <v>191.32699600000001</v>
      </c>
      <c r="AQ203">
        <v>9.8951999999999998E-2</v>
      </c>
    </row>
    <row r="204" spans="2:43" x14ac:dyDescent="0.2">
      <c r="B204">
        <v>424.37100199999998</v>
      </c>
      <c r="C204">
        <v>0.186811</v>
      </c>
      <c r="L204">
        <v>849.91497800000002</v>
      </c>
      <c r="M204">
        <v>0.38731300000000002</v>
      </c>
      <c r="Q204">
        <v>51.484000999999999</v>
      </c>
      <c r="R204">
        <v>3.1466000000000001E-2</v>
      </c>
      <c r="AA204">
        <v>144.445999</v>
      </c>
      <c r="AB204">
        <v>6.8450999999999998E-2</v>
      </c>
      <c r="AF204">
        <v>183.800003</v>
      </c>
      <c r="AG204">
        <v>8.9786000000000005E-2</v>
      </c>
      <c r="AP204">
        <v>109.110001</v>
      </c>
      <c r="AQ204">
        <v>6.4828999999999998E-2</v>
      </c>
    </row>
    <row r="205" spans="2:43" x14ac:dyDescent="0.2">
      <c r="B205">
        <v>415.70098899999999</v>
      </c>
      <c r="C205">
        <v>0.19745699999999999</v>
      </c>
      <c r="L205">
        <v>250.134995</v>
      </c>
      <c r="M205">
        <v>0.11952500000000001</v>
      </c>
      <c r="Q205">
        <v>30.437000000000001</v>
      </c>
      <c r="R205">
        <v>2.1645999999999999E-2</v>
      </c>
      <c r="AA205">
        <v>146.04600500000001</v>
      </c>
      <c r="AB205">
        <v>7.7889E-2</v>
      </c>
      <c r="AF205">
        <v>860.74102800000003</v>
      </c>
      <c r="AG205">
        <v>0.35028300000000001</v>
      </c>
      <c r="AP205">
        <v>104.906998</v>
      </c>
      <c r="AQ205">
        <v>6.2809000000000004E-2</v>
      </c>
    </row>
    <row r="206" spans="2:43" x14ac:dyDescent="0.2">
      <c r="B206">
        <v>276.77801499999998</v>
      </c>
      <c r="C206">
        <v>0.12945799999999999</v>
      </c>
      <c r="L206">
        <v>227.432999</v>
      </c>
      <c r="M206">
        <v>0.117256</v>
      </c>
      <c r="Q206">
        <v>48.005001</v>
      </c>
      <c r="R206">
        <v>2.5957999999999998E-2</v>
      </c>
      <c r="AA206">
        <v>13.225</v>
      </c>
      <c r="AB206">
        <v>1.618E-2</v>
      </c>
      <c r="AF206">
        <v>298.34298699999999</v>
      </c>
      <c r="AG206">
        <v>0.13399</v>
      </c>
      <c r="AP206">
        <v>535.56402600000001</v>
      </c>
      <c r="AQ206">
        <v>0.24523</v>
      </c>
    </row>
    <row r="208" spans="2:43" x14ac:dyDescent="0.2">
      <c r="B208">
        <f>SUM(B197:B206)</f>
        <v>6082.0220660000005</v>
      </c>
      <c r="L208">
        <f>SUM(L197:L206)</f>
        <v>3620.3590180000001</v>
      </c>
      <c r="Q208">
        <f>SUM(Q197:Q206)</f>
        <v>1860.9210350000001</v>
      </c>
      <c r="AA208">
        <f>SUM(AA197:AA206)</f>
        <v>1099.3330159999998</v>
      </c>
      <c r="AF208">
        <f>SUM(AF197:AF206)</f>
        <v>4102.319062999999</v>
      </c>
      <c r="AP208">
        <f>SUM(AP197:AP206)</f>
        <v>3204.7900340000001</v>
      </c>
    </row>
    <row r="210" spans="2:43" x14ac:dyDescent="0.2">
      <c r="B210">
        <v>908.783997</v>
      </c>
      <c r="C210">
        <v>0.448411</v>
      </c>
      <c r="L210">
        <v>560.637024</v>
      </c>
      <c r="M210">
        <v>0.25220999999999999</v>
      </c>
      <c r="Q210">
        <v>237.770004</v>
      </c>
      <c r="R210">
        <v>0.18221200000000001</v>
      </c>
      <c r="AA210">
        <v>161.75</v>
      </c>
      <c r="AB210">
        <v>0.106863</v>
      </c>
      <c r="AF210">
        <v>667.21301300000005</v>
      </c>
      <c r="AG210">
        <v>0.53083499999999995</v>
      </c>
      <c r="AP210">
        <v>487.41000400000001</v>
      </c>
      <c r="AQ210">
        <v>0.24800800000000001</v>
      </c>
    </row>
    <row r="211" spans="2:43" x14ac:dyDescent="0.2">
      <c r="B211">
        <v>1141.9510499999999</v>
      </c>
      <c r="C211">
        <v>0.53943700000000006</v>
      </c>
      <c r="L211">
        <v>93.226996999999997</v>
      </c>
      <c r="M211">
        <v>5.4989000000000003E-2</v>
      </c>
      <c r="Q211">
        <v>293.74700899999999</v>
      </c>
      <c r="R211">
        <v>0.17723700000000001</v>
      </c>
      <c r="AA211">
        <v>50.402999999999999</v>
      </c>
      <c r="AB211">
        <v>4.4763999999999998E-2</v>
      </c>
      <c r="AF211">
        <v>417.62399299999998</v>
      </c>
      <c r="AG211">
        <v>0.263986</v>
      </c>
      <c r="AP211">
        <v>888.921021</v>
      </c>
      <c r="AQ211">
        <v>0.40666099999999999</v>
      </c>
    </row>
    <row r="212" spans="2:43" x14ac:dyDescent="0.2">
      <c r="B212">
        <v>292.80499300000002</v>
      </c>
      <c r="C212">
        <v>0.15035799999999999</v>
      </c>
      <c r="L212">
        <v>177.895996</v>
      </c>
      <c r="M212">
        <v>9.9490999999999996E-2</v>
      </c>
      <c r="Q212">
        <v>508.87200899999999</v>
      </c>
      <c r="R212">
        <v>0.22986599999999999</v>
      </c>
      <c r="AA212">
        <v>27.551000999999999</v>
      </c>
      <c r="AB212">
        <v>2.6456E-2</v>
      </c>
      <c r="AF212">
        <v>832.46502699999996</v>
      </c>
      <c r="AG212">
        <v>0.416327</v>
      </c>
      <c r="AP212">
        <v>276.04599000000002</v>
      </c>
      <c r="AQ212">
        <v>0.13635700000000001</v>
      </c>
    </row>
    <row r="213" spans="2:43" x14ac:dyDescent="0.2">
      <c r="B213">
        <v>377.92498799999998</v>
      </c>
      <c r="C213">
        <v>0.17732700000000001</v>
      </c>
      <c r="L213">
        <v>89.350998000000004</v>
      </c>
      <c r="M213">
        <v>5.3552000000000002E-2</v>
      </c>
      <c r="Q213">
        <v>307.69101000000001</v>
      </c>
      <c r="R213">
        <v>0.156529</v>
      </c>
      <c r="AA213">
        <v>258.31601000000001</v>
      </c>
      <c r="AB213">
        <v>0.116646</v>
      </c>
      <c r="AF213">
        <v>249.61300700000001</v>
      </c>
      <c r="AG213">
        <v>0.14030100000000001</v>
      </c>
      <c r="AP213">
        <v>323.60699499999998</v>
      </c>
      <c r="AQ213">
        <v>0.17256299999999999</v>
      </c>
    </row>
    <row r="214" spans="2:43" x14ac:dyDescent="0.2">
      <c r="B214">
        <v>952.08099400000003</v>
      </c>
      <c r="C214">
        <v>0.39780500000000002</v>
      </c>
      <c r="L214">
        <v>126.656998</v>
      </c>
      <c r="M214">
        <v>7.1273000000000003E-2</v>
      </c>
      <c r="Q214">
        <v>105.74700199999999</v>
      </c>
      <c r="R214">
        <v>9.7212000000000007E-2</v>
      </c>
      <c r="AA214">
        <v>170.58000200000001</v>
      </c>
      <c r="AB214">
        <v>8.2809999999999995E-2</v>
      </c>
      <c r="AF214">
        <v>267.33599900000002</v>
      </c>
      <c r="AG214">
        <v>0.126855</v>
      </c>
      <c r="AP214">
        <v>98.775002000000001</v>
      </c>
      <c r="AQ214">
        <v>5.9950999999999997E-2</v>
      </c>
    </row>
    <row r="215" spans="2:43" x14ac:dyDescent="0.2">
      <c r="B215">
        <v>613.16601600000001</v>
      </c>
      <c r="C215">
        <v>0.27301199999999998</v>
      </c>
      <c r="L215">
        <v>526.74401899999998</v>
      </c>
      <c r="M215">
        <v>0.26194000000000001</v>
      </c>
      <c r="Q215">
        <v>171.58999600000001</v>
      </c>
      <c r="R215">
        <v>9.8375000000000004E-2</v>
      </c>
      <c r="AA215">
        <v>57.542999000000002</v>
      </c>
      <c r="AB215">
        <v>4.1632000000000002E-2</v>
      </c>
      <c r="AF215">
        <v>177.07600400000001</v>
      </c>
      <c r="AG215">
        <v>9.2698000000000003E-2</v>
      </c>
      <c r="AP215">
        <v>189.12300099999999</v>
      </c>
      <c r="AQ215">
        <v>9.7344E-2</v>
      </c>
    </row>
    <row r="216" spans="2:43" x14ac:dyDescent="0.2">
      <c r="B216">
        <v>678.46002199999998</v>
      </c>
      <c r="C216">
        <v>0.29576000000000002</v>
      </c>
      <c r="L216">
        <v>718.364014</v>
      </c>
      <c r="M216">
        <v>0.330845</v>
      </c>
      <c r="Q216">
        <v>105.578003</v>
      </c>
      <c r="R216">
        <v>6.1810999999999998E-2</v>
      </c>
      <c r="AA216">
        <v>69.472999999999999</v>
      </c>
      <c r="AB216">
        <v>4.2209999999999998E-2</v>
      </c>
      <c r="AF216">
        <v>148.108002</v>
      </c>
      <c r="AG216">
        <v>7.2834999999999997E-2</v>
      </c>
      <c r="AP216">
        <v>191.32699600000001</v>
      </c>
      <c r="AQ216">
        <v>0.102119</v>
      </c>
    </row>
    <row r="217" spans="2:43" x14ac:dyDescent="0.2">
      <c r="B217">
        <v>424.37100199999998</v>
      </c>
      <c r="C217">
        <v>0.207371</v>
      </c>
      <c r="L217">
        <v>849.91497800000002</v>
      </c>
      <c r="M217">
        <v>0.37952900000000001</v>
      </c>
      <c r="Q217">
        <v>51.484000999999999</v>
      </c>
      <c r="R217">
        <v>3.0348E-2</v>
      </c>
      <c r="AA217">
        <v>144.445999</v>
      </c>
      <c r="AB217">
        <v>8.3401000000000003E-2</v>
      </c>
      <c r="AF217">
        <v>183.800003</v>
      </c>
      <c r="AG217">
        <v>8.9939000000000005E-2</v>
      </c>
      <c r="AP217">
        <v>109.110001</v>
      </c>
      <c r="AQ217">
        <v>6.5072000000000005E-2</v>
      </c>
    </row>
    <row r="218" spans="2:43" x14ac:dyDescent="0.2">
      <c r="B218">
        <v>415.70098899999999</v>
      </c>
      <c r="C218">
        <v>0.1951</v>
      </c>
      <c r="L218">
        <v>250.134995</v>
      </c>
      <c r="M218">
        <v>0.120022</v>
      </c>
      <c r="Q218">
        <v>30.437000000000001</v>
      </c>
      <c r="R218">
        <v>2.1305000000000001E-2</v>
      </c>
      <c r="AA218">
        <v>146.04600500000001</v>
      </c>
      <c r="AB218">
        <v>7.6543E-2</v>
      </c>
      <c r="AF218">
        <v>860.74102800000003</v>
      </c>
      <c r="AG218">
        <v>0.40026400000000001</v>
      </c>
      <c r="AP218">
        <v>104.906998</v>
      </c>
      <c r="AQ218">
        <v>6.2343000000000003E-2</v>
      </c>
    </row>
    <row r="219" spans="2:43" x14ac:dyDescent="0.2">
      <c r="B219">
        <v>276.77801499999998</v>
      </c>
      <c r="C219">
        <v>0.129134</v>
      </c>
      <c r="L219">
        <v>227.432999</v>
      </c>
      <c r="M219">
        <v>0.118158</v>
      </c>
      <c r="Q219">
        <v>48.005001</v>
      </c>
      <c r="R219">
        <v>2.7799999999999998E-2</v>
      </c>
      <c r="AA219">
        <v>13.225</v>
      </c>
      <c r="AB219">
        <v>1.7662000000000001E-2</v>
      </c>
      <c r="AF219">
        <v>298.34298699999999</v>
      </c>
      <c r="AG219">
        <v>0.14425099999999999</v>
      </c>
      <c r="AP219">
        <v>535.56402600000001</v>
      </c>
      <c r="AQ219">
        <v>0.24199899999999999</v>
      </c>
    </row>
    <row r="220" spans="2:43" x14ac:dyDescent="0.2">
      <c r="B220">
        <v>234.901993</v>
      </c>
      <c r="C220">
        <v>0.115384</v>
      </c>
      <c r="L220">
        <v>256.30499300000002</v>
      </c>
      <c r="M220">
        <v>0.12840399999999999</v>
      </c>
      <c r="Q220">
        <v>190.645004</v>
      </c>
      <c r="R220">
        <v>0.10555200000000001</v>
      </c>
      <c r="AA220">
        <v>8.44</v>
      </c>
      <c r="AB220">
        <v>1.6811E-2</v>
      </c>
      <c r="AF220">
        <v>297.216003</v>
      </c>
      <c r="AG220">
        <v>0.14171</v>
      </c>
      <c r="AP220">
        <v>690.31298800000002</v>
      </c>
      <c r="AQ220">
        <v>0.30834400000000001</v>
      </c>
    </row>
    <row r="221" spans="2:43" x14ac:dyDescent="0.2">
      <c r="B221">
        <v>814.57000700000003</v>
      </c>
      <c r="C221">
        <v>0.34484399999999998</v>
      </c>
      <c r="L221">
        <v>1043.769043</v>
      </c>
      <c r="M221">
        <v>0.49193599999999998</v>
      </c>
      <c r="Q221">
        <v>202.22200000000001</v>
      </c>
      <c r="R221">
        <v>9.2740000000000003E-2</v>
      </c>
      <c r="AA221">
        <v>11.452</v>
      </c>
      <c r="AB221">
        <v>1.4257000000000001E-2</v>
      </c>
      <c r="AF221">
        <v>68.453002999999995</v>
      </c>
      <c r="AG221">
        <v>3.9891999999999997E-2</v>
      </c>
      <c r="AP221">
        <v>635.70202600000005</v>
      </c>
      <c r="AQ221">
        <v>0.295294</v>
      </c>
    </row>
    <row r="222" spans="2:43" x14ac:dyDescent="0.2">
      <c r="B222">
        <v>808.46197500000005</v>
      </c>
      <c r="C222">
        <v>0.36574600000000002</v>
      </c>
      <c r="L222">
        <v>1046.4720460000001</v>
      </c>
      <c r="M222">
        <v>0.49113699999999999</v>
      </c>
      <c r="Q222">
        <v>218.96000699999999</v>
      </c>
      <c r="R222">
        <v>0.103258</v>
      </c>
      <c r="AA222">
        <v>12.4</v>
      </c>
      <c r="AB222">
        <v>1.4574999999999999E-2</v>
      </c>
      <c r="AF222">
        <v>61.112000000000002</v>
      </c>
      <c r="AG222">
        <v>3.5192000000000001E-2</v>
      </c>
      <c r="AP222">
        <v>675.99499500000002</v>
      </c>
      <c r="AQ222">
        <v>0.30993300000000001</v>
      </c>
    </row>
    <row r="223" spans="2:43" x14ac:dyDescent="0.2">
      <c r="B223">
        <v>386.28799400000003</v>
      </c>
      <c r="C223">
        <v>0.19939899999999999</v>
      </c>
      <c r="L223">
        <v>1535.4279790000001</v>
      </c>
      <c r="M223">
        <v>0.68709900000000002</v>
      </c>
      <c r="Q223">
        <v>220.074005</v>
      </c>
      <c r="R223">
        <v>0.101956</v>
      </c>
      <c r="AA223">
        <v>9.7899999999999991</v>
      </c>
      <c r="AB223">
        <v>1.4344000000000001E-2</v>
      </c>
      <c r="AF223">
        <v>68.079002000000003</v>
      </c>
      <c r="AG223">
        <v>3.8547999999999999E-2</v>
      </c>
      <c r="AP223">
        <v>316.925995</v>
      </c>
      <c r="AQ223">
        <v>0.158944</v>
      </c>
    </row>
    <row r="224" spans="2:43" x14ac:dyDescent="0.2">
      <c r="B224">
        <v>436.61498999999998</v>
      </c>
      <c r="C224">
        <v>0.209759</v>
      </c>
      <c r="L224">
        <v>1406.0570070000001</v>
      </c>
      <c r="M224">
        <v>0.621286</v>
      </c>
      <c r="Q224">
        <v>147.23800700000001</v>
      </c>
      <c r="R224">
        <v>7.7040999999999998E-2</v>
      </c>
      <c r="AA224">
        <v>493.38799999999998</v>
      </c>
      <c r="AB224">
        <v>0.249691</v>
      </c>
      <c r="AF224">
        <v>65.415001000000004</v>
      </c>
      <c r="AG224">
        <v>4.0996999999999999E-2</v>
      </c>
      <c r="AP224">
        <v>595.89099099999999</v>
      </c>
      <c r="AQ224">
        <v>0.26911000000000002</v>
      </c>
    </row>
    <row r="225" spans="2:43" x14ac:dyDescent="0.2">
      <c r="B225">
        <v>408.67001299999998</v>
      </c>
      <c r="C225">
        <v>0.18893699999999999</v>
      </c>
      <c r="L225">
        <v>697.21002199999998</v>
      </c>
      <c r="M225">
        <v>0.32109500000000002</v>
      </c>
      <c r="Q225">
        <v>144.59700000000001</v>
      </c>
      <c r="R225">
        <v>7.8659999999999994E-2</v>
      </c>
      <c r="AA225">
        <v>502.66000400000001</v>
      </c>
      <c r="AB225">
        <v>0.22426299999999999</v>
      </c>
      <c r="AF225">
        <v>62.426997999999998</v>
      </c>
      <c r="AG225">
        <v>3.6318000000000003E-2</v>
      </c>
      <c r="AP225">
        <v>872.23498500000005</v>
      </c>
      <c r="AQ225">
        <v>0.37970399999999999</v>
      </c>
    </row>
    <row r="226" spans="2:43" x14ac:dyDescent="0.2">
      <c r="B226">
        <v>784.88098100000002</v>
      </c>
      <c r="C226">
        <v>0.40087200000000001</v>
      </c>
      <c r="L226">
        <v>696.61901899999998</v>
      </c>
      <c r="M226">
        <v>0.34822199999999998</v>
      </c>
      <c r="Q226">
        <v>150.65699799999999</v>
      </c>
      <c r="R226">
        <v>8.0058000000000004E-2</v>
      </c>
      <c r="AA226">
        <v>539.39202899999998</v>
      </c>
      <c r="AB226">
        <v>0.23908599999999999</v>
      </c>
      <c r="AF226">
        <v>467.29501299999998</v>
      </c>
      <c r="AG226">
        <v>0.231128</v>
      </c>
      <c r="AP226">
        <v>840.92297399999995</v>
      </c>
      <c r="AQ226">
        <v>0.37900499999999998</v>
      </c>
    </row>
    <row r="227" spans="2:43" x14ac:dyDescent="0.2">
      <c r="B227">
        <v>648.19097899999997</v>
      </c>
      <c r="C227">
        <v>0.334756</v>
      </c>
      <c r="L227">
        <v>359.19799799999998</v>
      </c>
      <c r="M227">
        <v>0.18524199999999999</v>
      </c>
      <c r="Q227">
        <v>140.77200300000001</v>
      </c>
      <c r="R227">
        <v>8.4181000000000006E-2</v>
      </c>
      <c r="AA227">
        <v>142.729996</v>
      </c>
      <c r="AB227">
        <v>7.3040999999999995E-2</v>
      </c>
      <c r="AF227">
        <v>406.98700000000002</v>
      </c>
      <c r="AG227">
        <v>0.18753400000000001</v>
      </c>
      <c r="AP227">
        <v>514.05999799999995</v>
      </c>
      <c r="AQ227">
        <v>0.27132699999999998</v>
      </c>
    </row>
    <row r="228" spans="2:43" x14ac:dyDescent="0.2">
      <c r="B228">
        <v>156.192993</v>
      </c>
      <c r="C228">
        <v>8.2317000000000001E-2</v>
      </c>
      <c r="L228">
        <v>454.53100599999999</v>
      </c>
      <c r="M228">
        <v>0.22917999999999999</v>
      </c>
      <c r="Q228">
        <v>77.518996999999999</v>
      </c>
      <c r="R228">
        <v>4.6729E-2</v>
      </c>
      <c r="AA228">
        <v>122.273003</v>
      </c>
      <c r="AB228">
        <v>7.016E-2</v>
      </c>
      <c r="AF228">
        <v>24.225999999999999</v>
      </c>
      <c r="AG228">
        <v>1.9729E-2</v>
      </c>
      <c r="AP228">
        <v>485.73498499999999</v>
      </c>
      <c r="AQ228">
        <v>0.28134999999999999</v>
      </c>
    </row>
    <row r="229" spans="2:43" x14ac:dyDescent="0.2">
      <c r="B229">
        <v>156.75100699999999</v>
      </c>
      <c r="C229">
        <v>8.3539000000000002E-2</v>
      </c>
      <c r="L229">
        <v>490.27099600000003</v>
      </c>
      <c r="M229">
        <v>0.241808</v>
      </c>
      <c r="Q229">
        <v>65.207001000000005</v>
      </c>
      <c r="R229">
        <v>3.9925000000000002E-2</v>
      </c>
      <c r="AA229">
        <v>115.605003</v>
      </c>
      <c r="AB229">
        <v>6.8247000000000002E-2</v>
      </c>
      <c r="AF229">
        <v>27.187999999999999</v>
      </c>
      <c r="AG229">
        <v>2.2689999999999998E-2</v>
      </c>
      <c r="AP229">
        <v>399.540009</v>
      </c>
      <c r="AQ229">
        <v>0.27702599999999999</v>
      </c>
    </row>
    <row r="230" spans="2:43" x14ac:dyDescent="0.2">
      <c r="B230">
        <v>134.44399999999999</v>
      </c>
      <c r="C230">
        <v>7.3643E-2</v>
      </c>
      <c r="L230">
        <v>862.64202899999998</v>
      </c>
      <c r="M230">
        <v>0.41338599999999998</v>
      </c>
      <c r="Q230">
        <v>54.658999999999999</v>
      </c>
      <c r="R230">
        <v>3.2974000000000003E-2</v>
      </c>
      <c r="AA230">
        <v>595.57702600000005</v>
      </c>
      <c r="AB230">
        <v>0.269015</v>
      </c>
      <c r="AF230">
        <v>7.2489999999999997</v>
      </c>
      <c r="AG230">
        <v>1.0182999999999999E-2</v>
      </c>
      <c r="AP230">
        <v>563.56701699999996</v>
      </c>
      <c r="AQ230">
        <v>0.34525099999999997</v>
      </c>
    </row>
    <row r="231" spans="2:43" x14ac:dyDescent="0.2">
      <c r="B231">
        <v>114.42800099999999</v>
      </c>
      <c r="C231">
        <v>6.2205999999999997E-2</v>
      </c>
      <c r="L231">
        <v>758.021973</v>
      </c>
      <c r="M231">
        <v>0.39099499999999998</v>
      </c>
      <c r="Q231">
        <v>70.167998999999995</v>
      </c>
      <c r="R231">
        <v>4.6114000000000002E-2</v>
      </c>
      <c r="AA231">
        <v>566.38500999999997</v>
      </c>
      <c r="AB231">
        <v>0.25212600000000002</v>
      </c>
      <c r="AF231">
        <v>11.379</v>
      </c>
      <c r="AG231">
        <v>1.2213E-2</v>
      </c>
      <c r="AP231">
        <v>581.07397500000002</v>
      </c>
      <c r="AQ231">
        <v>0.35881800000000003</v>
      </c>
    </row>
    <row r="232" spans="2:43" x14ac:dyDescent="0.2">
      <c r="B232">
        <v>97.776000999999994</v>
      </c>
      <c r="C232">
        <v>5.7584000000000003E-2</v>
      </c>
      <c r="L232">
        <v>729.07800299999997</v>
      </c>
      <c r="M232">
        <v>0.41381299999999999</v>
      </c>
      <c r="Q232">
        <v>51.688999000000003</v>
      </c>
      <c r="R232">
        <v>3.2355000000000002E-2</v>
      </c>
      <c r="AA232">
        <v>534.68499799999995</v>
      </c>
      <c r="AB232">
        <v>0.24903400000000001</v>
      </c>
      <c r="AF232">
        <v>8.8149999999999995</v>
      </c>
      <c r="AG232">
        <v>1.1469E-2</v>
      </c>
      <c r="AP232">
        <v>421.25299100000001</v>
      </c>
      <c r="AQ232">
        <v>0.31476799999999999</v>
      </c>
    </row>
    <row r="233" spans="2:43" x14ac:dyDescent="0.2">
      <c r="B233">
        <v>91.330001999999993</v>
      </c>
      <c r="C233">
        <v>5.6910000000000002E-2</v>
      </c>
      <c r="L233">
        <v>570.10900900000001</v>
      </c>
      <c r="M233">
        <v>0.37850600000000001</v>
      </c>
      <c r="Q233">
        <v>25.663</v>
      </c>
      <c r="R233">
        <v>2.5264000000000002E-2</v>
      </c>
      <c r="AA233">
        <v>249.14300499999999</v>
      </c>
      <c r="AB233">
        <v>0.15457199999999999</v>
      </c>
      <c r="AF233">
        <v>26.966999000000001</v>
      </c>
      <c r="AG233">
        <v>1.9243E-2</v>
      </c>
      <c r="AP233">
        <v>304.62799100000001</v>
      </c>
      <c r="AQ233">
        <v>0.35047899999999998</v>
      </c>
    </row>
    <row r="234" spans="2:43" x14ac:dyDescent="0.2">
      <c r="B234">
        <v>22.620000999999998</v>
      </c>
      <c r="C234">
        <v>1.8020999999999999E-2</v>
      </c>
      <c r="L234">
        <v>373.841003</v>
      </c>
      <c r="M234">
        <v>0.39052300000000001</v>
      </c>
      <c r="Q234">
        <v>15.468999999999999</v>
      </c>
      <c r="R234">
        <v>1.3858000000000001E-2</v>
      </c>
      <c r="AA234">
        <v>349.40200800000002</v>
      </c>
      <c r="AB234">
        <v>0.178148</v>
      </c>
      <c r="AF234">
        <v>18.789000000000001</v>
      </c>
      <c r="AG234">
        <v>1.5602E-2</v>
      </c>
      <c r="AP234">
        <v>187.00900300000001</v>
      </c>
      <c r="AQ234">
        <v>0.40077299999999999</v>
      </c>
    </row>
    <row r="236" spans="2:43" x14ac:dyDescent="0.2">
      <c r="B236">
        <f>SUM(B210:B234)</f>
        <v>11378.143003000003</v>
      </c>
      <c r="L236">
        <f>SUM(L210:L234)</f>
        <v>14899.911143999998</v>
      </c>
      <c r="Q236">
        <f>SUM(Q210:Q234)</f>
        <v>3636.4600550000009</v>
      </c>
      <c r="AA236">
        <f>SUM(AA210:AA234)</f>
        <v>5352.6550979999993</v>
      </c>
      <c r="AF236">
        <f>SUM(AF210:AF234)</f>
        <v>5723.9160819999979</v>
      </c>
      <c r="AP236">
        <f>SUM(AP210:AP234)</f>
        <v>11289.640956999996</v>
      </c>
    </row>
    <row r="241" spans="2:43" x14ac:dyDescent="0.2">
      <c r="B241">
        <v>581.00402799999995</v>
      </c>
      <c r="C241">
        <v>0.37875399999999998</v>
      </c>
      <c r="L241">
        <v>227.662003</v>
      </c>
      <c r="M241">
        <v>0.119283</v>
      </c>
      <c r="Q241">
        <v>394.77801499999998</v>
      </c>
      <c r="R241">
        <v>0.84205300000000005</v>
      </c>
      <c r="AA241">
        <v>63.141998000000001</v>
      </c>
      <c r="AB241">
        <v>9.2351000000000003E-2</v>
      </c>
      <c r="AF241">
        <v>128.52499399999999</v>
      </c>
      <c r="AG241">
        <v>0.10481799999999999</v>
      </c>
      <c r="AP241">
        <v>200.75</v>
      </c>
      <c r="AQ241">
        <v>0.105917</v>
      </c>
    </row>
    <row r="242" spans="2:43" x14ac:dyDescent="0.2">
      <c r="B242">
        <v>245.82299800000001</v>
      </c>
      <c r="C242">
        <v>0.135353</v>
      </c>
      <c r="L242">
        <v>39.935001</v>
      </c>
      <c r="M242">
        <v>3.3387E-2</v>
      </c>
      <c r="Q242">
        <v>429.02301</v>
      </c>
      <c r="R242">
        <v>0.32713199999999998</v>
      </c>
      <c r="AA242">
        <v>58.008999000000003</v>
      </c>
      <c r="AB242">
        <v>6.1175E-2</v>
      </c>
      <c r="AF242">
        <v>140.17300399999999</v>
      </c>
      <c r="AG242">
        <v>0.105659</v>
      </c>
      <c r="AP242">
        <v>54.192000999999998</v>
      </c>
      <c r="AQ242">
        <v>3.7046000000000003E-2</v>
      </c>
    </row>
    <row r="244" spans="2:43" x14ac:dyDescent="0.2">
      <c r="B244">
        <f>SUM(B241:B242)</f>
        <v>826.82702599999993</v>
      </c>
      <c r="L244">
        <f>SUM(L241:L242)</f>
        <v>267.59700399999997</v>
      </c>
      <c r="Q244">
        <f>SUM(Q241:Q242)</f>
        <v>823.80102499999998</v>
      </c>
      <c r="AA244">
        <f>SUM(AA241:AA242)</f>
        <v>121.150997</v>
      </c>
      <c r="AF244">
        <f>SUM(AF241:AF242)</f>
        <v>268.69799799999998</v>
      </c>
      <c r="AP244">
        <f>SUM(AP241:AP242)</f>
        <v>254.942001</v>
      </c>
    </row>
    <row r="246" spans="2:43" x14ac:dyDescent="0.2">
      <c r="B246">
        <v>581.00402799999995</v>
      </c>
      <c r="C246">
        <v>0.36179</v>
      </c>
      <c r="L246">
        <v>227.662003</v>
      </c>
      <c r="M246">
        <v>0.130105</v>
      </c>
      <c r="Q246">
        <v>394.77801499999998</v>
      </c>
      <c r="R246">
        <v>0.81972699999999998</v>
      </c>
      <c r="AA246">
        <v>63.141998000000001</v>
      </c>
      <c r="AB246">
        <v>9.6731999999999999E-2</v>
      </c>
      <c r="AF246">
        <v>128.52499399999999</v>
      </c>
      <c r="AG246">
        <v>0.106262</v>
      </c>
      <c r="AP246">
        <v>200.75</v>
      </c>
      <c r="AQ246">
        <v>0.10295600000000001</v>
      </c>
    </row>
    <row r="247" spans="2:43" x14ac:dyDescent="0.2">
      <c r="B247">
        <v>245.82299800000001</v>
      </c>
      <c r="C247">
        <v>0.14118900000000001</v>
      </c>
      <c r="L247">
        <v>39.935001</v>
      </c>
      <c r="M247">
        <v>3.2971E-2</v>
      </c>
      <c r="Q247">
        <v>429.02301</v>
      </c>
      <c r="R247">
        <v>0.335229</v>
      </c>
      <c r="AA247">
        <v>58.008999000000003</v>
      </c>
      <c r="AB247">
        <v>6.2172999999999999E-2</v>
      </c>
      <c r="AF247">
        <v>140.17300399999999</v>
      </c>
      <c r="AG247">
        <v>0.100382</v>
      </c>
      <c r="AP247">
        <v>54.192000999999998</v>
      </c>
      <c r="AQ247">
        <v>3.5543999999999999E-2</v>
      </c>
    </row>
    <row r="248" spans="2:43" x14ac:dyDescent="0.2">
      <c r="B248">
        <v>282.89898699999998</v>
      </c>
      <c r="C248">
        <v>0.15227099999999999</v>
      </c>
      <c r="L248">
        <v>48.771000000000001</v>
      </c>
      <c r="M248">
        <v>3.5288E-2</v>
      </c>
      <c r="Q248">
        <v>155.729996</v>
      </c>
      <c r="R248">
        <v>0.104395</v>
      </c>
      <c r="AA248">
        <v>161.524002</v>
      </c>
      <c r="AB248">
        <v>0.101118</v>
      </c>
      <c r="AF248">
        <v>378.22399899999999</v>
      </c>
      <c r="AG248">
        <v>0.21288399999999999</v>
      </c>
      <c r="AP248">
        <v>50.790000999999997</v>
      </c>
      <c r="AQ248">
        <v>3.1632E-2</v>
      </c>
    </row>
    <row r="249" spans="2:43" x14ac:dyDescent="0.2">
      <c r="B249">
        <v>98.039000999999999</v>
      </c>
      <c r="C249">
        <v>6.3521999999999995E-2</v>
      </c>
      <c r="L249">
        <v>85.582999999999998</v>
      </c>
      <c r="M249">
        <v>5.0893000000000001E-2</v>
      </c>
      <c r="Q249">
        <v>35.373001000000002</v>
      </c>
      <c r="R249">
        <v>3.7189E-2</v>
      </c>
      <c r="AA249">
        <v>209.83999600000001</v>
      </c>
      <c r="AB249">
        <v>0.110287</v>
      </c>
      <c r="AF249">
        <v>243.770996</v>
      </c>
      <c r="AG249">
        <v>0.12732599999999999</v>
      </c>
      <c r="AP249">
        <v>15.327999999999999</v>
      </c>
      <c r="AQ249">
        <v>1.6358999999999999E-2</v>
      </c>
    </row>
    <row r="250" spans="2:43" x14ac:dyDescent="0.2">
      <c r="B250">
        <v>89.544998000000007</v>
      </c>
      <c r="C250">
        <v>6.7472000000000004E-2</v>
      </c>
      <c r="L250">
        <v>117.212997</v>
      </c>
      <c r="M250">
        <v>7.2267999999999999E-2</v>
      </c>
      <c r="Q250">
        <v>11.866</v>
      </c>
      <c r="R250">
        <v>1.8464999999999999E-2</v>
      </c>
      <c r="AA250">
        <v>195.145996</v>
      </c>
      <c r="AB250">
        <v>0.104393</v>
      </c>
      <c r="AF250">
        <v>183.645996</v>
      </c>
      <c r="AG250">
        <v>9.8168000000000005E-2</v>
      </c>
      <c r="AP250">
        <v>10.994</v>
      </c>
      <c r="AQ250">
        <v>1.3691999999999999E-2</v>
      </c>
    </row>
    <row r="252" spans="2:43" x14ac:dyDescent="0.2">
      <c r="B252">
        <f>SUM(B246:B250)</f>
        <v>1297.3100120000001</v>
      </c>
      <c r="L252">
        <f>SUM(L246:L250)</f>
        <v>519.16400099999998</v>
      </c>
      <c r="Q252">
        <f>SUM(Q246:Q250)</f>
        <v>1026.7700220000002</v>
      </c>
      <c r="AA252">
        <f>SUM(AA246:AA250)</f>
        <v>687.66099099999997</v>
      </c>
      <c r="AF252">
        <f>SUM(AF246:AF250)</f>
        <v>1074.3389889999999</v>
      </c>
      <c r="AP252">
        <f>SUM(AP246:AP250)</f>
        <v>332.05400199999997</v>
      </c>
    </row>
    <row r="254" spans="2:43" x14ac:dyDescent="0.2">
      <c r="B254">
        <v>581.00402799999995</v>
      </c>
      <c r="C254">
        <v>0.360537</v>
      </c>
      <c r="L254">
        <v>227.662003</v>
      </c>
      <c r="M254">
        <v>0.12514800000000001</v>
      </c>
      <c r="Q254">
        <v>394.77801499999998</v>
      </c>
      <c r="R254">
        <v>0.86806300000000003</v>
      </c>
      <c r="AA254">
        <v>63.141998000000001</v>
      </c>
      <c r="AB254">
        <v>9.4939999999999997E-2</v>
      </c>
      <c r="AF254">
        <v>128.52499399999999</v>
      </c>
      <c r="AG254">
        <v>0.105895</v>
      </c>
      <c r="AP254">
        <v>200.75</v>
      </c>
      <c r="AQ254">
        <v>0.10405</v>
      </c>
    </row>
    <row r="255" spans="2:43" x14ac:dyDescent="0.2">
      <c r="B255">
        <v>245.82299800000001</v>
      </c>
      <c r="C255">
        <v>0.134383</v>
      </c>
      <c r="L255">
        <v>39.935001</v>
      </c>
      <c r="M255">
        <v>3.3678E-2</v>
      </c>
      <c r="Q255">
        <v>429.02301</v>
      </c>
      <c r="R255">
        <v>0.33090700000000001</v>
      </c>
      <c r="AA255">
        <v>58.008999000000003</v>
      </c>
      <c r="AB255">
        <v>6.2281999999999997E-2</v>
      </c>
      <c r="AF255">
        <v>140.17300399999999</v>
      </c>
      <c r="AG255">
        <v>0.11126900000000001</v>
      </c>
      <c r="AP255">
        <v>54.192000999999998</v>
      </c>
      <c r="AQ255">
        <v>3.8075999999999999E-2</v>
      </c>
    </row>
    <row r="256" spans="2:43" x14ac:dyDescent="0.2">
      <c r="B256">
        <v>282.89898699999998</v>
      </c>
      <c r="C256">
        <v>0.15762300000000001</v>
      </c>
      <c r="L256">
        <v>48.771000000000001</v>
      </c>
      <c r="M256">
        <v>3.5896999999999998E-2</v>
      </c>
      <c r="Q256">
        <v>155.729996</v>
      </c>
      <c r="R256">
        <v>0.10462399999999999</v>
      </c>
      <c r="AA256">
        <v>161.524002</v>
      </c>
      <c r="AB256">
        <v>9.7304000000000002E-2</v>
      </c>
      <c r="AF256">
        <v>378.22399899999999</v>
      </c>
      <c r="AG256">
        <v>0.185752</v>
      </c>
      <c r="AP256">
        <v>50.790000999999997</v>
      </c>
      <c r="AQ256">
        <v>3.2843999999999998E-2</v>
      </c>
    </row>
    <row r="257" spans="2:43" x14ac:dyDescent="0.2">
      <c r="B257">
        <v>98.039000999999999</v>
      </c>
      <c r="C257">
        <v>6.3186999999999993E-2</v>
      </c>
      <c r="L257">
        <v>85.582999999999998</v>
      </c>
      <c r="M257">
        <v>5.6061E-2</v>
      </c>
      <c r="Q257">
        <v>35.373001000000002</v>
      </c>
      <c r="R257">
        <v>3.5726000000000001E-2</v>
      </c>
      <c r="AA257">
        <v>209.83999600000001</v>
      </c>
      <c r="AB257">
        <v>0.131107</v>
      </c>
      <c r="AF257">
        <v>243.770996</v>
      </c>
      <c r="AG257">
        <v>0.15881500000000001</v>
      </c>
      <c r="AP257">
        <v>15.327999999999999</v>
      </c>
      <c r="AQ257">
        <v>1.6497999999999999E-2</v>
      </c>
    </row>
    <row r="258" spans="2:43" x14ac:dyDescent="0.2">
      <c r="B258">
        <v>89.544998000000007</v>
      </c>
      <c r="C258">
        <v>5.9501999999999999E-2</v>
      </c>
      <c r="L258">
        <v>117.212997</v>
      </c>
      <c r="M258">
        <v>6.4373E-2</v>
      </c>
      <c r="Q258">
        <v>11.866</v>
      </c>
      <c r="R258">
        <v>1.8883E-2</v>
      </c>
      <c r="AA258">
        <v>195.145996</v>
      </c>
      <c r="AB258">
        <v>0.103922</v>
      </c>
      <c r="AF258">
        <v>183.645996</v>
      </c>
      <c r="AG258">
        <v>9.6959000000000004E-2</v>
      </c>
      <c r="AP258">
        <v>10.994</v>
      </c>
      <c r="AQ258">
        <v>1.3679E-2</v>
      </c>
    </row>
    <row r="259" spans="2:43" x14ac:dyDescent="0.2">
      <c r="B259">
        <v>629.260986</v>
      </c>
      <c r="C259">
        <v>0.287547</v>
      </c>
      <c r="L259">
        <v>205.06199599999999</v>
      </c>
      <c r="M259">
        <v>0.111696</v>
      </c>
      <c r="Q259">
        <v>44.619999</v>
      </c>
      <c r="R259">
        <v>3.5778999999999998E-2</v>
      </c>
      <c r="AA259">
        <v>55.277999999999999</v>
      </c>
      <c r="AB259">
        <v>4.0045999999999998E-2</v>
      </c>
      <c r="AF259">
        <v>114.289001</v>
      </c>
      <c r="AG259">
        <v>6.9439000000000001E-2</v>
      </c>
      <c r="AP259">
        <v>17.989999999999998</v>
      </c>
      <c r="AQ259">
        <v>1.9223000000000001E-2</v>
      </c>
    </row>
    <row r="260" spans="2:43" x14ac:dyDescent="0.2">
      <c r="B260">
        <v>161.162994</v>
      </c>
      <c r="C260">
        <v>8.9266999999999999E-2</v>
      </c>
      <c r="L260">
        <v>276.38699300000002</v>
      </c>
      <c r="M260">
        <v>0.131296</v>
      </c>
      <c r="Q260">
        <v>33.863998000000002</v>
      </c>
      <c r="R260">
        <v>3.0217000000000001E-2</v>
      </c>
      <c r="AA260">
        <v>64.013999999999996</v>
      </c>
      <c r="AB260">
        <v>4.5622000000000003E-2</v>
      </c>
      <c r="AF260">
        <v>94.044998000000007</v>
      </c>
      <c r="AG260">
        <v>5.8125000000000003E-2</v>
      </c>
      <c r="AP260">
        <v>44.700001</v>
      </c>
      <c r="AQ260">
        <v>3.2035000000000001E-2</v>
      </c>
    </row>
    <row r="261" spans="2:43" x14ac:dyDescent="0.2">
      <c r="B261">
        <v>192.77200300000001</v>
      </c>
      <c r="C261">
        <v>0.101158</v>
      </c>
      <c r="L261">
        <v>329.199005</v>
      </c>
      <c r="M261">
        <v>0.15134700000000001</v>
      </c>
      <c r="Q261">
        <v>37.853999999999999</v>
      </c>
      <c r="R261">
        <v>2.8988E-2</v>
      </c>
      <c r="AA261">
        <v>77.008003000000002</v>
      </c>
      <c r="AB261">
        <v>6.2420000000000003E-2</v>
      </c>
      <c r="AF261">
        <v>55.193001000000002</v>
      </c>
      <c r="AG261">
        <v>3.5812999999999998E-2</v>
      </c>
      <c r="AP261">
        <v>43.665000999999997</v>
      </c>
      <c r="AQ261">
        <v>2.8594000000000001E-2</v>
      </c>
    </row>
    <row r="262" spans="2:43" x14ac:dyDescent="0.2">
      <c r="B262">
        <v>706.50299099999995</v>
      </c>
      <c r="C262">
        <v>0.30157</v>
      </c>
      <c r="L262">
        <v>417.10501099999999</v>
      </c>
      <c r="M262">
        <v>0.196545</v>
      </c>
      <c r="Q262">
        <v>32.949001000000003</v>
      </c>
      <c r="R262">
        <v>2.5229999999999999E-2</v>
      </c>
      <c r="AA262">
        <v>142.354004</v>
      </c>
      <c r="AB262">
        <v>8.0649999999999999E-2</v>
      </c>
      <c r="AF262">
        <v>8.9689999999999994</v>
      </c>
      <c r="AG262">
        <v>1.3863E-2</v>
      </c>
      <c r="AP262">
        <v>44.849997999999999</v>
      </c>
      <c r="AQ262">
        <v>3.3079999999999998E-2</v>
      </c>
    </row>
    <row r="263" spans="2:43" x14ac:dyDescent="0.2">
      <c r="B263">
        <v>135.75100699999999</v>
      </c>
      <c r="C263">
        <v>7.1815000000000004E-2</v>
      </c>
      <c r="L263">
        <v>383.38699300000002</v>
      </c>
      <c r="M263">
        <v>0.18717700000000001</v>
      </c>
      <c r="Q263">
        <v>38.773997999999999</v>
      </c>
      <c r="R263">
        <v>2.5271999999999999E-2</v>
      </c>
      <c r="AA263">
        <v>176.88600199999999</v>
      </c>
      <c r="AB263">
        <v>9.5856999999999998E-2</v>
      </c>
      <c r="AF263">
        <v>2.2669999999999999</v>
      </c>
      <c r="AG263">
        <v>7.9690000000000004E-3</v>
      </c>
      <c r="AP263">
        <v>111.73400100000001</v>
      </c>
      <c r="AQ263">
        <v>6.2843999999999997E-2</v>
      </c>
    </row>
    <row r="265" spans="2:43" x14ac:dyDescent="0.2">
      <c r="B265">
        <f>SUM(B254:B263)</f>
        <v>3122.7599929999997</v>
      </c>
      <c r="L265">
        <f>SUM(L254:L263)</f>
        <v>2130.3039990000002</v>
      </c>
      <c r="Q265">
        <f>SUM(Q254:Q263)</f>
        <v>1214.8310180000001</v>
      </c>
      <c r="AA265">
        <f>SUM(AA254:AA263)</f>
        <v>1203.201</v>
      </c>
      <c r="AF265">
        <f>SUM(AF254:AF263)</f>
        <v>1349.1019890000002</v>
      </c>
      <c r="AP265">
        <f>SUM(AP254:AP263)</f>
        <v>594.99300300000004</v>
      </c>
    </row>
    <row r="266" spans="2:43" x14ac:dyDescent="0.2">
      <c r="AF266" s="2"/>
    </row>
    <row r="267" spans="2:43" x14ac:dyDescent="0.2">
      <c r="B267">
        <v>581.00402799999995</v>
      </c>
      <c r="C267">
        <v>0.37374499999999999</v>
      </c>
      <c r="L267">
        <v>227.662003</v>
      </c>
      <c r="M267">
        <v>0.12873699999999999</v>
      </c>
      <c r="Q267">
        <v>394.77801499999998</v>
      </c>
      <c r="R267">
        <v>0.85775999999999997</v>
      </c>
      <c r="AA267">
        <v>63.141998000000001</v>
      </c>
      <c r="AB267">
        <v>9.9229999999999999E-2</v>
      </c>
      <c r="AF267">
        <v>128.52499399999999</v>
      </c>
      <c r="AG267">
        <v>0.114443</v>
      </c>
      <c r="AP267">
        <v>200.75</v>
      </c>
      <c r="AQ267">
        <v>0.108116</v>
      </c>
    </row>
    <row r="268" spans="2:43" x14ac:dyDescent="0.2">
      <c r="B268">
        <v>245.82299800000001</v>
      </c>
      <c r="C268">
        <v>0.162859</v>
      </c>
      <c r="L268">
        <v>39.935001</v>
      </c>
      <c r="M268">
        <v>3.4401000000000001E-2</v>
      </c>
      <c r="Q268">
        <v>429.02301</v>
      </c>
      <c r="R268">
        <v>0.33096700000000001</v>
      </c>
      <c r="AA268">
        <v>58.008999000000003</v>
      </c>
      <c r="AB268">
        <v>7.2371000000000005E-2</v>
      </c>
      <c r="AF268">
        <v>140.17300399999999</v>
      </c>
      <c r="AG268">
        <v>0.104036</v>
      </c>
      <c r="AP268">
        <v>54.192000999999998</v>
      </c>
      <c r="AQ268">
        <v>4.0511999999999999E-2</v>
      </c>
    </row>
    <row r="269" spans="2:43" x14ac:dyDescent="0.2">
      <c r="B269">
        <v>282.89898699999998</v>
      </c>
      <c r="C269">
        <v>0.155587</v>
      </c>
      <c r="L269">
        <v>48.771000000000001</v>
      </c>
      <c r="M269">
        <v>3.6857000000000001E-2</v>
      </c>
      <c r="Q269">
        <v>155.729996</v>
      </c>
      <c r="R269">
        <v>0.10560600000000001</v>
      </c>
      <c r="AA269">
        <v>161.524002</v>
      </c>
      <c r="AB269">
        <v>9.9446000000000007E-2</v>
      </c>
      <c r="AF269">
        <v>378.22399899999999</v>
      </c>
      <c r="AG269">
        <v>0.182807</v>
      </c>
      <c r="AP269">
        <v>50.790000999999997</v>
      </c>
      <c r="AQ269">
        <v>3.3260999999999999E-2</v>
      </c>
    </row>
    <row r="270" spans="2:43" x14ac:dyDescent="0.2">
      <c r="B270">
        <v>98.039000999999999</v>
      </c>
      <c r="C270">
        <v>6.6466999999999998E-2</v>
      </c>
      <c r="L270">
        <v>85.582999999999998</v>
      </c>
      <c r="M270">
        <v>5.4732000000000003E-2</v>
      </c>
      <c r="Q270">
        <v>35.373001000000002</v>
      </c>
      <c r="R270">
        <v>3.5984000000000002E-2</v>
      </c>
      <c r="AA270">
        <v>209.83999600000001</v>
      </c>
      <c r="AB270">
        <v>0.12687799999999999</v>
      </c>
      <c r="AF270">
        <v>243.770996</v>
      </c>
      <c r="AG270">
        <v>0.12917000000000001</v>
      </c>
      <c r="AP270">
        <v>15.327999999999999</v>
      </c>
      <c r="AQ270">
        <v>1.7205999999999999E-2</v>
      </c>
    </row>
    <row r="271" spans="2:43" x14ac:dyDescent="0.2">
      <c r="B271">
        <v>89.544998000000007</v>
      </c>
      <c r="C271">
        <v>5.9341999999999999E-2</v>
      </c>
      <c r="L271">
        <v>117.212997</v>
      </c>
      <c r="M271">
        <v>7.3591000000000004E-2</v>
      </c>
      <c r="Q271">
        <v>11.866</v>
      </c>
      <c r="R271">
        <v>2.0459000000000001E-2</v>
      </c>
      <c r="AA271">
        <v>195.145996</v>
      </c>
      <c r="AB271">
        <v>0.11079799999999999</v>
      </c>
      <c r="AF271">
        <v>183.645996</v>
      </c>
      <c r="AG271">
        <v>0.119338</v>
      </c>
      <c r="AP271">
        <v>10.994</v>
      </c>
      <c r="AQ271">
        <v>1.3958E-2</v>
      </c>
    </row>
    <row r="272" spans="2:43" x14ac:dyDescent="0.2">
      <c r="B272">
        <v>629.260986</v>
      </c>
      <c r="C272">
        <v>0.30890699999999999</v>
      </c>
      <c r="L272">
        <v>205.06199599999999</v>
      </c>
      <c r="M272">
        <v>0.11400100000000001</v>
      </c>
      <c r="Q272">
        <v>44.619999</v>
      </c>
      <c r="R272">
        <v>3.9328000000000002E-2</v>
      </c>
      <c r="AA272">
        <v>55.277999999999999</v>
      </c>
      <c r="AB272">
        <v>4.2476E-2</v>
      </c>
      <c r="AF272">
        <v>114.289001</v>
      </c>
      <c r="AG272">
        <v>7.3546E-2</v>
      </c>
      <c r="AP272">
        <v>17.989999999999998</v>
      </c>
      <c r="AQ272">
        <v>2.1465999999999999E-2</v>
      </c>
    </row>
    <row r="273" spans="2:43" x14ac:dyDescent="0.2">
      <c r="B273">
        <v>161.162994</v>
      </c>
      <c r="C273">
        <v>9.1066999999999995E-2</v>
      </c>
      <c r="L273">
        <v>276.38699300000002</v>
      </c>
      <c r="M273">
        <v>0.13546900000000001</v>
      </c>
      <c r="Q273">
        <v>33.863998000000002</v>
      </c>
      <c r="R273">
        <v>2.9618999999999999E-2</v>
      </c>
      <c r="AA273">
        <v>64.013999999999996</v>
      </c>
      <c r="AB273">
        <v>5.0581000000000001E-2</v>
      </c>
      <c r="AF273">
        <v>94.044998000000007</v>
      </c>
      <c r="AG273">
        <v>6.0138999999999998E-2</v>
      </c>
      <c r="AP273">
        <v>44.700001</v>
      </c>
      <c r="AQ273">
        <v>2.9794999999999999E-2</v>
      </c>
    </row>
    <row r="274" spans="2:43" x14ac:dyDescent="0.2">
      <c r="B274">
        <v>192.77200300000001</v>
      </c>
      <c r="C274">
        <v>0.111883</v>
      </c>
      <c r="L274">
        <v>329.199005</v>
      </c>
      <c r="M274">
        <v>0.152617</v>
      </c>
      <c r="Q274">
        <v>37.853999999999999</v>
      </c>
      <c r="R274">
        <v>3.0287999999999999E-2</v>
      </c>
      <c r="AA274">
        <v>77.008003000000002</v>
      </c>
      <c r="AB274">
        <v>5.2256999999999998E-2</v>
      </c>
      <c r="AF274">
        <v>55.193001000000002</v>
      </c>
      <c r="AG274">
        <v>3.6303000000000002E-2</v>
      </c>
      <c r="AP274">
        <v>43.665000999999997</v>
      </c>
      <c r="AQ274">
        <v>2.8115000000000001E-2</v>
      </c>
    </row>
    <row r="275" spans="2:43" x14ac:dyDescent="0.2">
      <c r="B275">
        <v>706.50299099999995</v>
      </c>
      <c r="C275">
        <v>0.32571299999999997</v>
      </c>
      <c r="L275">
        <v>417.10501099999999</v>
      </c>
      <c r="M275">
        <v>0.241201</v>
      </c>
      <c r="Q275">
        <v>32.949001000000003</v>
      </c>
      <c r="R275">
        <v>2.3372E-2</v>
      </c>
      <c r="AA275">
        <v>142.354004</v>
      </c>
      <c r="AB275">
        <v>8.6796999999999999E-2</v>
      </c>
      <c r="AF275">
        <v>8.9689999999999994</v>
      </c>
      <c r="AG275">
        <v>1.3695000000000001E-2</v>
      </c>
      <c r="AP275">
        <v>44.849997999999999</v>
      </c>
      <c r="AQ275">
        <v>3.3618000000000002E-2</v>
      </c>
    </row>
    <row r="276" spans="2:43" x14ac:dyDescent="0.2">
      <c r="B276">
        <v>135.75100699999999</v>
      </c>
      <c r="C276">
        <v>7.3018E-2</v>
      </c>
      <c r="L276">
        <v>383.38699300000002</v>
      </c>
      <c r="M276">
        <v>0.18782799999999999</v>
      </c>
      <c r="Q276">
        <v>38.773997999999999</v>
      </c>
      <c r="R276">
        <v>2.6263000000000002E-2</v>
      </c>
      <c r="AA276">
        <v>176.88600199999999</v>
      </c>
      <c r="AB276">
        <v>0.102523</v>
      </c>
      <c r="AF276">
        <v>2.2669999999999999</v>
      </c>
      <c r="AG276">
        <v>9.0749999999999997E-3</v>
      </c>
      <c r="AP276">
        <v>111.73400100000001</v>
      </c>
      <c r="AQ276">
        <v>6.2469999999999998E-2</v>
      </c>
    </row>
    <row r="277" spans="2:43" x14ac:dyDescent="0.2">
      <c r="B277">
        <v>99.984001000000006</v>
      </c>
      <c r="C277">
        <v>5.4393999999999998E-2</v>
      </c>
      <c r="L277">
        <v>293.908997</v>
      </c>
      <c r="M277">
        <v>0.142536</v>
      </c>
      <c r="Q277">
        <v>11.702</v>
      </c>
      <c r="R277">
        <v>1.282E-2</v>
      </c>
      <c r="AA277">
        <v>440.540009</v>
      </c>
      <c r="AB277">
        <v>0.21280299999999999</v>
      </c>
      <c r="AF277">
        <v>100.393997</v>
      </c>
      <c r="AG277">
        <v>5.2072E-2</v>
      </c>
      <c r="AP277">
        <v>107.287003</v>
      </c>
      <c r="AQ277">
        <v>5.8319000000000003E-2</v>
      </c>
    </row>
    <row r="278" spans="2:43" x14ac:dyDescent="0.2">
      <c r="B278">
        <v>107.735001</v>
      </c>
      <c r="C278">
        <v>6.0017000000000001E-2</v>
      </c>
      <c r="L278">
        <v>333.98700000000002</v>
      </c>
      <c r="M278">
        <v>0.162332</v>
      </c>
      <c r="Q278">
        <v>157.121994</v>
      </c>
      <c r="R278">
        <v>7.5690999999999994E-2</v>
      </c>
      <c r="AA278">
        <v>461.58898900000003</v>
      </c>
      <c r="AB278">
        <v>0.241594</v>
      </c>
      <c r="AF278">
        <v>92.419998000000007</v>
      </c>
      <c r="AG278">
        <v>5.2409999999999998E-2</v>
      </c>
      <c r="AP278">
        <v>104.84899900000001</v>
      </c>
      <c r="AQ278">
        <v>5.7632999999999997E-2</v>
      </c>
    </row>
    <row r="279" spans="2:43" x14ac:dyDescent="0.2">
      <c r="B279">
        <v>115.527</v>
      </c>
      <c r="C279">
        <v>6.2578999999999996E-2</v>
      </c>
      <c r="L279">
        <v>392.83599900000002</v>
      </c>
      <c r="M279">
        <v>0.189022</v>
      </c>
      <c r="Q279">
        <v>159.10200499999999</v>
      </c>
      <c r="R279">
        <v>7.9898999999999998E-2</v>
      </c>
      <c r="AA279">
        <v>137.983994</v>
      </c>
      <c r="AB279">
        <v>7.9173999999999994E-2</v>
      </c>
      <c r="AF279">
        <v>98.026000999999994</v>
      </c>
      <c r="AG279">
        <v>5.2012999999999997E-2</v>
      </c>
      <c r="AP279">
        <v>82.471999999999994</v>
      </c>
      <c r="AQ279">
        <v>5.1147999999999999E-2</v>
      </c>
    </row>
    <row r="280" spans="2:43" x14ac:dyDescent="0.2">
      <c r="B280">
        <v>128.04600500000001</v>
      </c>
      <c r="C280">
        <v>7.8394000000000005E-2</v>
      </c>
      <c r="L280">
        <v>376.92099000000002</v>
      </c>
      <c r="M280">
        <v>0.191606</v>
      </c>
      <c r="Q280">
        <v>163.85000600000001</v>
      </c>
      <c r="R280">
        <v>7.7868000000000007E-2</v>
      </c>
      <c r="AA280">
        <v>134.108994</v>
      </c>
      <c r="AB280">
        <v>7.7309000000000003E-2</v>
      </c>
      <c r="AF280">
        <v>93.887000999999998</v>
      </c>
      <c r="AG280">
        <v>5.2814E-2</v>
      </c>
      <c r="AP280">
        <v>88.093001999999998</v>
      </c>
      <c r="AQ280">
        <v>5.5527E-2</v>
      </c>
    </row>
    <row r="281" spans="2:43" x14ac:dyDescent="0.2">
      <c r="B281">
        <v>146.300995</v>
      </c>
      <c r="C281">
        <v>8.4129999999999996E-2</v>
      </c>
      <c r="L281">
        <v>705.11901899999998</v>
      </c>
      <c r="M281">
        <v>0.34628100000000001</v>
      </c>
      <c r="Q281">
        <v>168.128998</v>
      </c>
      <c r="R281">
        <v>7.8106999999999996E-2</v>
      </c>
      <c r="AA281">
        <v>125.318001</v>
      </c>
      <c r="AB281">
        <v>9.0231000000000006E-2</v>
      </c>
      <c r="AF281">
        <v>92.422996999999995</v>
      </c>
      <c r="AG281">
        <v>6.4813999999999997E-2</v>
      </c>
      <c r="AP281">
        <v>248.22200000000001</v>
      </c>
      <c r="AQ281">
        <v>0.141377</v>
      </c>
    </row>
    <row r="282" spans="2:43" x14ac:dyDescent="0.2">
      <c r="B282">
        <v>139.11799600000001</v>
      </c>
      <c r="C282">
        <v>9.7192000000000001E-2</v>
      </c>
      <c r="L282">
        <v>1181.2380370000001</v>
      </c>
      <c r="M282">
        <v>0.55594699999999997</v>
      </c>
      <c r="Q282">
        <v>165.06899999999999</v>
      </c>
      <c r="R282">
        <v>8.5609000000000005E-2</v>
      </c>
      <c r="AA282">
        <v>119.758003</v>
      </c>
      <c r="AB282">
        <v>7.5009999999999993E-2</v>
      </c>
      <c r="AF282">
        <v>11.861000000000001</v>
      </c>
      <c r="AG282">
        <v>1.3884000000000001E-2</v>
      </c>
      <c r="AP282">
        <v>381.08700599999997</v>
      </c>
      <c r="AQ282">
        <v>0.200318</v>
      </c>
    </row>
    <row r="283" spans="2:43" x14ac:dyDescent="0.2">
      <c r="B283">
        <v>140.205994</v>
      </c>
      <c r="C283">
        <v>7.7831999999999998E-2</v>
      </c>
      <c r="L283">
        <v>833.34497099999999</v>
      </c>
      <c r="M283">
        <v>0.40951599999999999</v>
      </c>
      <c r="Q283">
        <v>9.2639999999999993</v>
      </c>
      <c r="R283">
        <v>1.2234E-2</v>
      </c>
      <c r="AA283">
        <v>115.636002</v>
      </c>
      <c r="AB283">
        <v>6.8594000000000002E-2</v>
      </c>
      <c r="AF283">
        <v>12.023</v>
      </c>
      <c r="AG283">
        <v>1.3776999999999999E-2</v>
      </c>
      <c r="AP283">
        <v>345.43798800000002</v>
      </c>
      <c r="AQ283">
        <v>0.18440899999999999</v>
      </c>
    </row>
    <row r="284" spans="2:43" x14ac:dyDescent="0.2">
      <c r="B284">
        <v>436.69601399999999</v>
      </c>
      <c r="C284">
        <v>0.22156999999999999</v>
      </c>
      <c r="L284">
        <v>956.02697799999999</v>
      </c>
      <c r="M284">
        <v>0.471003</v>
      </c>
      <c r="Q284">
        <v>8.1649999999999991</v>
      </c>
      <c r="R284">
        <v>1.0833000000000001E-2</v>
      </c>
      <c r="AA284">
        <v>120.84899900000001</v>
      </c>
      <c r="AB284">
        <v>7.3638999999999996E-2</v>
      </c>
      <c r="AF284">
        <v>11.244999999999999</v>
      </c>
      <c r="AG284">
        <v>1.3481999999999999E-2</v>
      </c>
      <c r="AP284">
        <v>369.19400000000002</v>
      </c>
      <c r="AQ284">
        <v>0.197403</v>
      </c>
    </row>
    <row r="285" spans="2:43" x14ac:dyDescent="0.2">
      <c r="B285">
        <v>417.98001099999999</v>
      </c>
      <c r="C285">
        <v>0.20039799999999999</v>
      </c>
      <c r="L285">
        <v>741.89801</v>
      </c>
      <c r="M285">
        <v>0.38216800000000001</v>
      </c>
      <c r="Q285">
        <v>15.148</v>
      </c>
      <c r="R285">
        <v>1.6639999999999999E-2</v>
      </c>
      <c r="AA285">
        <v>222.50500500000001</v>
      </c>
      <c r="AB285">
        <v>0.116414</v>
      </c>
      <c r="AF285">
        <v>10.234999999999999</v>
      </c>
      <c r="AG285">
        <v>1.2666E-2</v>
      </c>
      <c r="AP285">
        <v>285.62298600000003</v>
      </c>
      <c r="AQ285">
        <v>0.16317999999999999</v>
      </c>
    </row>
    <row r="286" spans="2:43" x14ac:dyDescent="0.2">
      <c r="B286">
        <v>389.760986</v>
      </c>
      <c r="C286">
        <v>0.187698</v>
      </c>
      <c r="L286">
        <v>988.59301800000003</v>
      </c>
      <c r="M286">
        <v>0.49426300000000001</v>
      </c>
      <c r="Q286">
        <v>11.76</v>
      </c>
      <c r="R286">
        <v>1.4629E-2</v>
      </c>
      <c r="AA286">
        <v>103.61799600000001</v>
      </c>
      <c r="AB286">
        <v>6.8234000000000003E-2</v>
      </c>
      <c r="AF286">
        <v>11.243</v>
      </c>
      <c r="AG286">
        <v>1.47E-2</v>
      </c>
      <c r="AP286">
        <v>318.72900399999997</v>
      </c>
      <c r="AQ286">
        <v>0.179121</v>
      </c>
    </row>
    <row r="287" spans="2:43" x14ac:dyDescent="0.2">
      <c r="B287">
        <v>458.86599699999999</v>
      </c>
      <c r="C287">
        <v>0.214695</v>
      </c>
      <c r="L287">
        <v>789.07800299999997</v>
      </c>
      <c r="M287">
        <v>0.433145</v>
      </c>
      <c r="Q287">
        <v>10.785</v>
      </c>
      <c r="R287">
        <v>1.3517E-2</v>
      </c>
      <c r="AA287">
        <v>99.905997999999997</v>
      </c>
      <c r="AB287">
        <v>6.7327999999999999E-2</v>
      </c>
      <c r="AF287">
        <v>5.66</v>
      </c>
      <c r="AG287">
        <v>1.5391E-2</v>
      </c>
      <c r="AP287">
        <v>312.88299599999999</v>
      </c>
      <c r="AQ287">
        <v>0.18936</v>
      </c>
    </row>
    <row r="288" spans="2:43" x14ac:dyDescent="0.2">
      <c r="B288">
        <v>401.13000499999998</v>
      </c>
      <c r="C288">
        <v>0.19061700000000001</v>
      </c>
      <c r="L288">
        <v>784.24200399999995</v>
      </c>
      <c r="M288">
        <v>0.42801</v>
      </c>
      <c r="Q288">
        <v>46.576999999999998</v>
      </c>
      <c r="R288">
        <v>3.0994000000000001E-2</v>
      </c>
      <c r="AA288">
        <v>111.514</v>
      </c>
      <c r="AB288">
        <v>0.110337</v>
      </c>
      <c r="AF288">
        <v>6.8230000000000004</v>
      </c>
      <c r="AG288">
        <v>1.1452E-2</v>
      </c>
      <c r="AP288">
        <v>436.41101099999997</v>
      </c>
      <c r="AQ288">
        <v>0.25401699999999999</v>
      </c>
    </row>
    <row r="289" spans="2:43" x14ac:dyDescent="0.2">
      <c r="B289">
        <v>553.73699999999997</v>
      </c>
      <c r="C289">
        <v>0.24071699999999999</v>
      </c>
      <c r="L289">
        <v>616.99700900000005</v>
      </c>
      <c r="M289">
        <v>0.39421899999999999</v>
      </c>
      <c r="Q289">
        <v>40.701999999999998</v>
      </c>
      <c r="R289">
        <v>2.7795E-2</v>
      </c>
      <c r="AA289">
        <v>87.911002999999994</v>
      </c>
      <c r="AB289">
        <v>7.3191000000000006E-2</v>
      </c>
      <c r="AF289">
        <v>1.1459999999999999</v>
      </c>
      <c r="AG289">
        <v>6.1840000000000003E-3</v>
      </c>
      <c r="AP289">
        <v>334.29199199999999</v>
      </c>
      <c r="AQ289">
        <v>0.23816200000000001</v>
      </c>
    </row>
    <row r="290" spans="2:43" x14ac:dyDescent="0.2">
      <c r="B290">
        <v>114.31500200000001</v>
      </c>
      <c r="C290">
        <v>6.2775999999999998E-2</v>
      </c>
      <c r="L290">
        <v>561.78601100000003</v>
      </c>
      <c r="M290">
        <v>0.39038</v>
      </c>
      <c r="Q290">
        <v>23.164000000000001</v>
      </c>
      <c r="R290">
        <v>1.5618999999999999E-2</v>
      </c>
      <c r="AA290">
        <v>553.71899399999995</v>
      </c>
      <c r="AB290">
        <v>0.28387200000000001</v>
      </c>
      <c r="AF290">
        <v>0.8</v>
      </c>
      <c r="AG290">
        <v>5.3400000000000001E-3</v>
      </c>
      <c r="AP290">
        <v>290.35400399999997</v>
      </c>
      <c r="AQ290">
        <v>0.27799800000000002</v>
      </c>
    </row>
    <row r="291" spans="2:43" x14ac:dyDescent="0.2">
      <c r="B291">
        <v>53.749001</v>
      </c>
      <c r="C291">
        <v>3.3530999999999998E-2</v>
      </c>
      <c r="L291">
        <v>373.50698899999998</v>
      </c>
      <c r="M291">
        <v>0.370446</v>
      </c>
      <c r="Q291">
        <v>25.315000999999999</v>
      </c>
      <c r="R291">
        <v>1.6944000000000001E-2</v>
      </c>
      <c r="AA291">
        <v>489.78601099999997</v>
      </c>
      <c r="AB291">
        <v>0.27106400000000003</v>
      </c>
      <c r="AF291">
        <v>3.9689999999999999</v>
      </c>
      <c r="AG291">
        <v>6.9670000000000001E-3</v>
      </c>
      <c r="AP291">
        <v>172.63600199999999</v>
      </c>
      <c r="AQ291">
        <v>0.25800000000000001</v>
      </c>
    </row>
    <row r="293" spans="2:43" x14ac:dyDescent="0.2">
      <c r="B293">
        <f>SUM(B267:B291)</f>
        <v>6825.9110009999995</v>
      </c>
      <c r="L293">
        <f>SUM(L267:L291)</f>
        <v>12059.787034000001</v>
      </c>
      <c r="Q293">
        <f>SUM(Q267:Q291)</f>
        <v>2230.6850220000001</v>
      </c>
      <c r="AA293">
        <f>SUM(AA267:AA291)</f>
        <v>4527.9429980000004</v>
      </c>
      <c r="AF293">
        <f>SUM(AF267:AF291)</f>
        <v>1901.256983</v>
      </c>
      <c r="AP293">
        <f>SUM(AP267:AP291)</f>
        <v>4472.5629959999997</v>
      </c>
    </row>
    <row r="296" spans="2:43" x14ac:dyDescent="0.2">
      <c r="B296">
        <v>1345.654053</v>
      </c>
      <c r="C296">
        <v>0.80010700000000001</v>
      </c>
      <c r="L296">
        <v>506.63299599999999</v>
      </c>
      <c r="M296">
        <v>0.24890899999999999</v>
      </c>
      <c r="Q296">
        <v>455.46798699999999</v>
      </c>
      <c r="R296">
        <v>0.64993900000000004</v>
      </c>
      <c r="AA296">
        <v>90.650002000000001</v>
      </c>
      <c r="AB296">
        <v>9.2496999999999996E-2</v>
      </c>
      <c r="AF296">
        <v>903.49700900000005</v>
      </c>
      <c r="AG296">
        <v>0.54986199999999996</v>
      </c>
      <c r="AP296">
        <v>168.337006</v>
      </c>
      <c r="AQ296">
        <v>9.1999999999999998E-2</v>
      </c>
    </row>
    <row r="297" spans="2:43" x14ac:dyDescent="0.2">
      <c r="B297">
        <v>809.60400400000003</v>
      </c>
      <c r="C297">
        <v>0.39196599999999998</v>
      </c>
      <c r="L297">
        <v>529.71899399999995</v>
      </c>
      <c r="M297">
        <v>0.240036</v>
      </c>
      <c r="Q297">
        <v>528.49102800000003</v>
      </c>
      <c r="R297">
        <v>0.29247499999999998</v>
      </c>
      <c r="AA297">
        <v>54.810001</v>
      </c>
      <c r="AB297">
        <v>5.2567999999999997E-2</v>
      </c>
      <c r="AF297">
        <v>872.69799799999998</v>
      </c>
      <c r="AG297">
        <v>0.449795</v>
      </c>
      <c r="AP297">
        <v>47.618999000000002</v>
      </c>
      <c r="AQ297">
        <v>3.7010000000000001E-2</v>
      </c>
    </row>
    <row r="299" spans="2:43" x14ac:dyDescent="0.2">
      <c r="B299">
        <f>SUM(B296:B297)</f>
        <v>2155.258057</v>
      </c>
      <c r="L299">
        <f>SUM(L296:L297)</f>
        <v>1036.3519899999999</v>
      </c>
      <c r="Q299">
        <f>SUM(Q296:Q297)</f>
        <v>983.95901500000002</v>
      </c>
      <c r="AA299">
        <f>SUM(AA296:AA297)</f>
        <v>145.460003</v>
      </c>
      <c r="AF299">
        <f>SUM(AF296:AF297)</f>
        <v>1776.195007</v>
      </c>
      <c r="AP299">
        <f>SUM(AP296:AP297)</f>
        <v>215.956005</v>
      </c>
    </row>
    <row r="301" spans="2:43" x14ac:dyDescent="0.2">
      <c r="B301">
        <v>1345.654053</v>
      </c>
      <c r="C301">
        <v>0.80937999999999999</v>
      </c>
      <c r="L301">
        <v>506.63299599999999</v>
      </c>
      <c r="M301">
        <v>0.241731</v>
      </c>
      <c r="Q301">
        <v>455.46798699999999</v>
      </c>
      <c r="R301">
        <v>0.65335799999999999</v>
      </c>
      <c r="AA301">
        <v>90.650002000000001</v>
      </c>
      <c r="AB301">
        <v>9.0797000000000003E-2</v>
      </c>
      <c r="AF301">
        <v>903.49700900000005</v>
      </c>
      <c r="AG301">
        <v>0.53167900000000001</v>
      </c>
      <c r="AP301">
        <v>168.337006</v>
      </c>
      <c r="AQ301">
        <v>8.9892E-2</v>
      </c>
    </row>
    <row r="302" spans="2:43" x14ac:dyDescent="0.2">
      <c r="B302">
        <v>809.60400400000003</v>
      </c>
      <c r="C302">
        <v>0.42509200000000003</v>
      </c>
      <c r="L302">
        <v>529.71899399999995</v>
      </c>
      <c r="M302">
        <v>0.25424200000000002</v>
      </c>
      <c r="Q302">
        <v>528.49102800000003</v>
      </c>
      <c r="R302">
        <v>0.29119099999999998</v>
      </c>
      <c r="AA302">
        <v>54.810001</v>
      </c>
      <c r="AB302">
        <v>5.4136999999999998E-2</v>
      </c>
      <c r="AF302">
        <v>872.69799799999998</v>
      </c>
      <c r="AG302">
        <v>0.46243600000000001</v>
      </c>
      <c r="AP302">
        <v>47.618999000000002</v>
      </c>
      <c r="AQ302">
        <v>3.7721999999999999E-2</v>
      </c>
    </row>
    <row r="303" spans="2:43" x14ac:dyDescent="0.2">
      <c r="B303">
        <v>386.52398699999998</v>
      </c>
      <c r="C303">
        <v>0.195877</v>
      </c>
      <c r="L303">
        <v>51.832999999999998</v>
      </c>
      <c r="M303">
        <v>3.6250999999999999E-2</v>
      </c>
      <c r="Q303">
        <v>309.67099000000002</v>
      </c>
      <c r="R303">
        <v>0.16991600000000001</v>
      </c>
      <c r="AA303">
        <v>255.53199799999999</v>
      </c>
      <c r="AB303">
        <v>0.14516799999999999</v>
      </c>
      <c r="AF303">
        <v>614.32098399999995</v>
      </c>
      <c r="AG303">
        <v>0.29056900000000002</v>
      </c>
      <c r="AP303">
        <v>2.6930000000000001</v>
      </c>
      <c r="AQ303">
        <v>1.14E-2</v>
      </c>
    </row>
    <row r="304" spans="2:43" x14ac:dyDescent="0.2">
      <c r="B304">
        <v>1175.8129879999999</v>
      </c>
      <c r="C304">
        <v>0.52718900000000002</v>
      </c>
      <c r="L304">
        <v>347.76599099999999</v>
      </c>
      <c r="M304">
        <v>0.17207800000000001</v>
      </c>
      <c r="Q304">
        <v>575.58099400000003</v>
      </c>
      <c r="R304">
        <v>0.25251699999999999</v>
      </c>
      <c r="AA304">
        <v>501.27301</v>
      </c>
      <c r="AB304">
        <v>0.23049700000000001</v>
      </c>
      <c r="AF304">
        <v>1668.487061</v>
      </c>
      <c r="AG304">
        <v>0.76204899999999998</v>
      </c>
      <c r="AP304">
        <v>6.4969999999999999</v>
      </c>
      <c r="AQ304">
        <v>1.2525E-2</v>
      </c>
    </row>
    <row r="305" spans="2:43" x14ac:dyDescent="0.2">
      <c r="B305">
        <v>689.739014</v>
      </c>
      <c r="C305">
        <v>0.32336999999999999</v>
      </c>
      <c r="L305">
        <v>780.205017</v>
      </c>
      <c r="M305">
        <v>0.36363099999999998</v>
      </c>
      <c r="Q305">
        <v>244.11399800000001</v>
      </c>
      <c r="R305">
        <v>0.13469300000000001</v>
      </c>
      <c r="AA305">
        <v>1233.323975</v>
      </c>
      <c r="AB305">
        <v>0.50702100000000005</v>
      </c>
      <c r="AF305">
        <v>1588.1979980000001</v>
      </c>
      <c r="AG305">
        <v>0.67944099999999996</v>
      </c>
      <c r="AP305">
        <v>322.47500600000001</v>
      </c>
      <c r="AQ305">
        <v>0.15439</v>
      </c>
    </row>
    <row r="307" spans="2:43" x14ac:dyDescent="0.2">
      <c r="B307">
        <f>SUM(B301:B305)</f>
        <v>4407.3340459999999</v>
      </c>
      <c r="L307">
        <f>SUM(L301:L305)</f>
        <v>2216.1559980000002</v>
      </c>
      <c r="Q307">
        <f>SUM(Q301:Q305)</f>
        <v>2113.3249969999997</v>
      </c>
      <c r="AA307">
        <f>SUM(AA301:AA305)</f>
        <v>2135.5889859999997</v>
      </c>
      <c r="AF307">
        <f>SUM(AF301:AF305)</f>
        <v>5647.2010499999997</v>
      </c>
      <c r="AP307">
        <f>SUM(AP301:AP305)</f>
        <v>547.62101099999995</v>
      </c>
    </row>
    <row r="309" spans="2:43" x14ac:dyDescent="0.2">
      <c r="B309">
        <v>1345.654053</v>
      </c>
      <c r="C309">
        <v>0.79303800000000002</v>
      </c>
      <c r="L309">
        <v>506.63299599999999</v>
      </c>
      <c r="M309">
        <v>0.24487500000000001</v>
      </c>
      <c r="Q309">
        <v>455.46798699999999</v>
      </c>
      <c r="R309">
        <v>0.65101200000000004</v>
      </c>
      <c r="AA309">
        <v>90.650002000000001</v>
      </c>
      <c r="AB309">
        <v>9.0575000000000003E-2</v>
      </c>
      <c r="AF309">
        <v>903.49700900000005</v>
      </c>
      <c r="AG309">
        <v>0.54544300000000001</v>
      </c>
      <c r="AP309">
        <v>168.337006</v>
      </c>
      <c r="AQ309">
        <v>9.0856999999999993E-2</v>
      </c>
    </row>
    <row r="310" spans="2:43" x14ac:dyDescent="0.2">
      <c r="B310">
        <v>809.60400400000003</v>
      </c>
      <c r="C310">
        <v>0.51376500000000003</v>
      </c>
      <c r="L310">
        <v>529.71899399999995</v>
      </c>
      <c r="M310">
        <v>0.25237199999999999</v>
      </c>
      <c r="Q310">
        <v>528.49102800000003</v>
      </c>
      <c r="R310">
        <v>0.297342</v>
      </c>
      <c r="AA310">
        <v>54.810001</v>
      </c>
      <c r="AB310">
        <v>5.6323999999999999E-2</v>
      </c>
      <c r="AF310">
        <v>872.69799799999998</v>
      </c>
      <c r="AG310">
        <v>0.44282300000000002</v>
      </c>
      <c r="AP310">
        <v>47.618999000000002</v>
      </c>
      <c r="AQ310">
        <v>3.9789999999999999E-2</v>
      </c>
    </row>
    <row r="311" spans="2:43" x14ac:dyDescent="0.2">
      <c r="B311">
        <v>386.52398699999998</v>
      </c>
      <c r="C311">
        <v>0.198541</v>
      </c>
      <c r="L311">
        <v>51.832999999999998</v>
      </c>
      <c r="M311">
        <v>3.7512999999999998E-2</v>
      </c>
      <c r="Q311">
        <v>309.67099000000002</v>
      </c>
      <c r="R311">
        <v>0.20036300000000001</v>
      </c>
      <c r="AA311">
        <v>255.53199799999999</v>
      </c>
      <c r="AB311">
        <v>0.14105300000000001</v>
      </c>
      <c r="AF311">
        <v>614.32098399999995</v>
      </c>
      <c r="AG311">
        <v>0.29011799999999999</v>
      </c>
      <c r="AP311">
        <v>2.6930000000000001</v>
      </c>
      <c r="AQ311">
        <v>1.0426E-2</v>
      </c>
    </row>
    <row r="312" spans="2:43" x14ac:dyDescent="0.2">
      <c r="B312">
        <v>1175.8129879999999</v>
      </c>
      <c r="C312">
        <v>0.55492900000000001</v>
      </c>
      <c r="L312">
        <v>347.76599099999999</v>
      </c>
      <c r="M312">
        <v>0.16681000000000001</v>
      </c>
      <c r="Q312">
        <v>575.58099400000003</v>
      </c>
      <c r="R312">
        <v>0.25818999999999998</v>
      </c>
      <c r="AA312">
        <v>501.27301</v>
      </c>
      <c r="AB312">
        <v>0.23031299999999999</v>
      </c>
      <c r="AF312">
        <v>1668.487061</v>
      </c>
      <c r="AG312">
        <v>0.80099200000000004</v>
      </c>
      <c r="AP312">
        <v>6.4969999999999999</v>
      </c>
      <c r="AQ312">
        <v>1.2444E-2</v>
      </c>
    </row>
    <row r="313" spans="2:43" x14ac:dyDescent="0.2">
      <c r="B313">
        <v>689.739014</v>
      </c>
      <c r="C313">
        <v>0.32067400000000001</v>
      </c>
      <c r="L313">
        <v>780.205017</v>
      </c>
      <c r="M313">
        <v>0.38953700000000002</v>
      </c>
      <c r="Q313">
        <v>244.11399800000001</v>
      </c>
      <c r="R313">
        <v>0.134104</v>
      </c>
      <c r="AA313">
        <v>1233.323975</v>
      </c>
      <c r="AB313">
        <v>0.49592999999999998</v>
      </c>
      <c r="AF313">
        <v>1588.1979980000001</v>
      </c>
      <c r="AG313">
        <v>0.68104799999999999</v>
      </c>
      <c r="AP313">
        <v>322.47500600000001</v>
      </c>
      <c r="AQ313">
        <v>0.153582</v>
      </c>
    </row>
    <row r="314" spans="2:43" x14ac:dyDescent="0.2">
      <c r="B314">
        <v>1263.1800539999999</v>
      </c>
      <c r="C314">
        <v>0.54923599999999995</v>
      </c>
      <c r="L314">
        <v>1154.8289789999999</v>
      </c>
      <c r="M314">
        <v>0.54577600000000004</v>
      </c>
      <c r="Q314">
        <v>880.58300799999995</v>
      </c>
      <c r="R314">
        <v>0.35717500000000002</v>
      </c>
      <c r="AA314">
        <v>866.13500999999997</v>
      </c>
      <c r="AB314">
        <v>0.36847099999999999</v>
      </c>
      <c r="AF314">
        <v>499.95300300000002</v>
      </c>
      <c r="AG314">
        <v>0.24734100000000001</v>
      </c>
      <c r="AP314">
        <v>355.567993</v>
      </c>
      <c r="AQ314">
        <v>0.189915</v>
      </c>
    </row>
    <row r="315" spans="2:43" x14ac:dyDescent="0.2">
      <c r="B315">
        <v>1704.7879640000001</v>
      </c>
      <c r="C315">
        <v>0.75838799999999995</v>
      </c>
      <c r="L315">
        <v>2035.0780030000001</v>
      </c>
      <c r="M315">
        <v>0.89486200000000005</v>
      </c>
      <c r="Q315">
        <v>285.192993</v>
      </c>
      <c r="R315">
        <v>0.12693299999999999</v>
      </c>
      <c r="AA315">
        <v>479.68099999999998</v>
      </c>
      <c r="AB315">
        <v>0.212727</v>
      </c>
      <c r="AF315">
        <v>992.82299799999998</v>
      </c>
      <c r="AG315">
        <v>0.44691399999999998</v>
      </c>
      <c r="AP315">
        <v>173.00199900000001</v>
      </c>
      <c r="AQ315">
        <v>9.1675000000000006E-2</v>
      </c>
    </row>
    <row r="316" spans="2:43" x14ac:dyDescent="0.2">
      <c r="B316">
        <v>1623.5570070000001</v>
      </c>
      <c r="C316">
        <v>0.70150299999999999</v>
      </c>
      <c r="L316">
        <v>625.13098100000002</v>
      </c>
      <c r="M316">
        <v>0.28756799999999999</v>
      </c>
      <c r="Q316">
        <v>283.04599000000002</v>
      </c>
      <c r="R316">
        <v>0.126835</v>
      </c>
      <c r="AA316">
        <v>494.22100799999998</v>
      </c>
      <c r="AB316">
        <v>0.21869</v>
      </c>
      <c r="AF316">
        <v>610.88897699999995</v>
      </c>
      <c r="AG316">
        <v>0.26849299999999998</v>
      </c>
      <c r="AP316">
        <v>180.49499499999999</v>
      </c>
      <c r="AQ316">
        <v>9.3637999999999999E-2</v>
      </c>
    </row>
    <row r="317" spans="2:43" x14ac:dyDescent="0.2">
      <c r="B317">
        <v>291.49200400000001</v>
      </c>
      <c r="C317">
        <v>0.14413300000000001</v>
      </c>
      <c r="L317">
        <v>607.12902799999995</v>
      </c>
      <c r="M317">
        <v>0.29455500000000001</v>
      </c>
      <c r="Q317">
        <v>104.386002</v>
      </c>
      <c r="R317">
        <v>4.9889000000000003E-2</v>
      </c>
      <c r="AA317">
        <v>201.39300499999999</v>
      </c>
      <c r="AB317">
        <v>0.102205</v>
      </c>
      <c r="AF317">
        <v>620.11700399999995</v>
      </c>
      <c r="AG317">
        <v>0.29894599999999999</v>
      </c>
      <c r="AP317">
        <v>330.04800399999999</v>
      </c>
      <c r="AQ317">
        <v>0.14558099999999999</v>
      </c>
    </row>
    <row r="318" spans="2:43" x14ac:dyDescent="0.2">
      <c r="B318">
        <v>288.141998</v>
      </c>
      <c r="C318">
        <v>0.14147699999999999</v>
      </c>
      <c r="L318">
        <v>1055.1560059999999</v>
      </c>
      <c r="M318">
        <v>0.46894400000000003</v>
      </c>
      <c r="Q318">
        <v>127.69699900000001</v>
      </c>
      <c r="R318">
        <v>6.0415000000000003E-2</v>
      </c>
      <c r="AA318">
        <v>59.798000000000002</v>
      </c>
      <c r="AB318">
        <v>4.2097999999999997E-2</v>
      </c>
      <c r="AF318">
        <v>596.07598900000005</v>
      </c>
      <c r="AG318">
        <v>0.266148</v>
      </c>
      <c r="AP318">
        <v>338.29998799999998</v>
      </c>
      <c r="AQ318">
        <v>0.162466</v>
      </c>
    </row>
    <row r="320" spans="2:43" x14ac:dyDescent="0.2">
      <c r="B320">
        <f>SUM(B309:B318)</f>
        <v>9578.4930729999996</v>
      </c>
      <c r="L320">
        <f>SUM(L309:L318)</f>
        <v>7693.4789950000013</v>
      </c>
      <c r="Q320">
        <f>SUM(Q309:Q318)</f>
        <v>3794.2299890000004</v>
      </c>
      <c r="AA320">
        <f>SUM(AA309:AA318)</f>
        <v>4236.8170089999994</v>
      </c>
      <c r="AF320">
        <f>SUM(AF309:AF318)</f>
        <v>8967.0590209999991</v>
      </c>
      <c r="AP320">
        <f>SUM(AP309:AP318)</f>
        <v>1925.0339899999999</v>
      </c>
    </row>
    <row r="322" spans="2:43" x14ac:dyDescent="0.2">
      <c r="B322">
        <v>1345.654053</v>
      </c>
      <c r="C322">
        <v>0.81177600000000005</v>
      </c>
      <c r="L322">
        <v>506.63299599999999</v>
      </c>
      <c r="M322">
        <v>0.26950200000000002</v>
      </c>
      <c r="Q322">
        <v>455.46798699999999</v>
      </c>
      <c r="R322">
        <v>0.65698999999999996</v>
      </c>
      <c r="AA322">
        <v>90.650002000000001</v>
      </c>
      <c r="AB322">
        <v>9.0264999999999998E-2</v>
      </c>
      <c r="AF322">
        <v>903.49700900000005</v>
      </c>
      <c r="AG322">
        <v>0.54880099999999998</v>
      </c>
      <c r="AP322">
        <v>168.337006</v>
      </c>
      <c r="AQ322">
        <v>9.9454000000000001E-2</v>
      </c>
    </row>
    <row r="323" spans="2:43" x14ac:dyDescent="0.2">
      <c r="B323">
        <v>809.60400400000003</v>
      </c>
      <c r="C323">
        <v>0.43526999999999999</v>
      </c>
      <c r="L323">
        <v>529.71899399999995</v>
      </c>
      <c r="M323">
        <v>0.25890099999999999</v>
      </c>
      <c r="Q323">
        <v>528.49102800000003</v>
      </c>
      <c r="R323">
        <v>0.31807400000000002</v>
      </c>
      <c r="AA323">
        <v>54.810001</v>
      </c>
      <c r="AB323">
        <v>5.6316999999999999E-2</v>
      </c>
      <c r="AF323">
        <v>872.69799799999998</v>
      </c>
      <c r="AG323">
        <v>0.434728</v>
      </c>
      <c r="AP323">
        <v>47.618999000000002</v>
      </c>
      <c r="AQ323">
        <v>3.8178999999999998E-2</v>
      </c>
    </row>
    <row r="324" spans="2:43" x14ac:dyDescent="0.2">
      <c r="B324">
        <v>386.52398699999998</v>
      </c>
      <c r="C324">
        <v>0.20016900000000001</v>
      </c>
      <c r="L324">
        <v>51.832999999999998</v>
      </c>
      <c r="M324">
        <v>3.8934999999999997E-2</v>
      </c>
      <c r="Q324">
        <v>309.67099000000002</v>
      </c>
      <c r="R324">
        <v>0.175154</v>
      </c>
      <c r="AA324">
        <v>255.53199799999999</v>
      </c>
      <c r="AB324">
        <v>0.145423</v>
      </c>
      <c r="AF324">
        <v>614.32098399999995</v>
      </c>
      <c r="AG324">
        <v>0.316579</v>
      </c>
      <c r="AP324">
        <v>2.6930000000000001</v>
      </c>
      <c r="AQ324">
        <v>1.0709E-2</v>
      </c>
    </row>
    <row r="325" spans="2:43" x14ac:dyDescent="0.2">
      <c r="B325">
        <v>1175.8129879999999</v>
      </c>
      <c r="C325">
        <v>0.56310700000000002</v>
      </c>
      <c r="L325">
        <v>347.76599099999999</v>
      </c>
      <c r="M325">
        <v>0.178734</v>
      </c>
      <c r="Q325">
        <v>575.58099400000003</v>
      </c>
      <c r="R325">
        <v>0.26350499999999999</v>
      </c>
      <c r="AA325">
        <v>501.27301</v>
      </c>
      <c r="AB325">
        <v>0.235732</v>
      </c>
      <c r="AF325">
        <v>1668.487061</v>
      </c>
      <c r="AG325">
        <v>0.78121300000000005</v>
      </c>
      <c r="AP325">
        <v>6.4969999999999999</v>
      </c>
      <c r="AQ325">
        <v>1.3573999999999999E-2</v>
      </c>
    </row>
    <row r="326" spans="2:43" x14ac:dyDescent="0.2">
      <c r="B326">
        <v>689.739014</v>
      </c>
      <c r="C326">
        <v>0.31412400000000001</v>
      </c>
      <c r="L326">
        <v>780.205017</v>
      </c>
      <c r="M326">
        <v>0.37119799999999997</v>
      </c>
      <c r="Q326">
        <v>244.11399800000001</v>
      </c>
      <c r="R326">
        <v>0.136932</v>
      </c>
      <c r="AA326">
        <v>1233.323975</v>
      </c>
      <c r="AB326">
        <v>0.50824499999999995</v>
      </c>
      <c r="AF326">
        <v>1588.1979980000001</v>
      </c>
      <c r="AG326">
        <v>0.71997599999999995</v>
      </c>
      <c r="AP326">
        <v>322.47500600000001</v>
      </c>
      <c r="AQ326">
        <v>0.17376900000000001</v>
      </c>
    </row>
    <row r="327" spans="2:43" x14ac:dyDescent="0.2">
      <c r="B327">
        <v>1263.1800539999999</v>
      </c>
      <c r="C327">
        <v>0.54685600000000001</v>
      </c>
      <c r="L327">
        <v>1154.8289789999999</v>
      </c>
      <c r="M327">
        <v>0.527918</v>
      </c>
      <c r="Q327">
        <v>880.58300799999995</v>
      </c>
      <c r="R327">
        <v>0.39176899999999998</v>
      </c>
      <c r="AA327">
        <v>866.13500999999997</v>
      </c>
      <c r="AB327">
        <v>0.367705</v>
      </c>
      <c r="AF327">
        <v>499.95300300000002</v>
      </c>
      <c r="AG327">
        <v>0.245971</v>
      </c>
      <c r="AP327">
        <v>355.567993</v>
      </c>
      <c r="AQ327">
        <v>0.17226900000000001</v>
      </c>
    </row>
    <row r="328" spans="2:43" x14ac:dyDescent="0.2">
      <c r="B328">
        <v>1704.7879640000001</v>
      </c>
      <c r="C328">
        <v>0.74337600000000004</v>
      </c>
      <c r="L328">
        <v>2035.0780030000001</v>
      </c>
      <c r="M328">
        <v>0.89282300000000003</v>
      </c>
      <c r="Q328">
        <v>285.192993</v>
      </c>
      <c r="R328">
        <v>0.13101599999999999</v>
      </c>
      <c r="AA328">
        <v>479.68099999999998</v>
      </c>
      <c r="AB328">
        <v>0.21659400000000001</v>
      </c>
      <c r="AF328">
        <v>992.82299799999998</v>
      </c>
      <c r="AG328">
        <v>0.44826199999999999</v>
      </c>
      <c r="AP328">
        <v>173.00199900000001</v>
      </c>
      <c r="AQ328">
        <v>9.0883000000000005E-2</v>
      </c>
    </row>
    <row r="329" spans="2:43" x14ac:dyDescent="0.2">
      <c r="B329">
        <v>1623.5570070000001</v>
      </c>
      <c r="C329">
        <v>0.69005000000000005</v>
      </c>
      <c r="L329">
        <v>625.13098100000002</v>
      </c>
      <c r="M329">
        <v>0.282331</v>
      </c>
      <c r="Q329">
        <v>283.04599000000002</v>
      </c>
      <c r="R329">
        <v>0.131025</v>
      </c>
      <c r="AA329">
        <v>494.22100799999998</v>
      </c>
      <c r="AB329">
        <v>0.218858</v>
      </c>
      <c r="AF329">
        <v>610.88897699999995</v>
      </c>
      <c r="AG329">
        <v>0.27633200000000002</v>
      </c>
      <c r="AP329">
        <v>180.49499499999999</v>
      </c>
      <c r="AQ329">
        <v>9.3807000000000001E-2</v>
      </c>
    </row>
    <row r="330" spans="2:43" x14ac:dyDescent="0.2">
      <c r="B330">
        <v>291.49200400000001</v>
      </c>
      <c r="C330">
        <v>0.16609099999999999</v>
      </c>
      <c r="L330">
        <v>607.12902799999995</v>
      </c>
      <c r="M330">
        <v>0.28638799999999998</v>
      </c>
      <c r="Q330">
        <v>104.386002</v>
      </c>
      <c r="R330">
        <v>5.1742000000000003E-2</v>
      </c>
      <c r="AA330">
        <v>201.39300499999999</v>
      </c>
      <c r="AB330">
        <v>0.104063</v>
      </c>
      <c r="AF330">
        <v>620.11700399999995</v>
      </c>
      <c r="AG330">
        <v>0.31850200000000001</v>
      </c>
      <c r="AP330">
        <v>330.04800399999999</v>
      </c>
      <c r="AQ330">
        <v>0.14874999999999999</v>
      </c>
    </row>
    <row r="331" spans="2:43" x14ac:dyDescent="0.2">
      <c r="B331">
        <v>288.141998</v>
      </c>
      <c r="C331">
        <v>0.14716499999999999</v>
      </c>
      <c r="L331">
        <v>1055.1560059999999</v>
      </c>
      <c r="M331">
        <v>0.54039899999999996</v>
      </c>
      <c r="Q331">
        <v>127.69699900000001</v>
      </c>
      <c r="R331">
        <v>6.5967999999999999E-2</v>
      </c>
      <c r="AA331">
        <v>59.798000000000002</v>
      </c>
      <c r="AB331">
        <v>4.0320000000000002E-2</v>
      </c>
      <c r="AF331">
        <v>596.07598900000005</v>
      </c>
      <c r="AG331">
        <v>0.27740599999999999</v>
      </c>
      <c r="AP331">
        <v>338.29998799999998</v>
      </c>
      <c r="AQ331">
        <v>0.181811</v>
      </c>
    </row>
    <row r="332" spans="2:43" x14ac:dyDescent="0.2">
      <c r="B332">
        <v>569.341003</v>
      </c>
      <c r="C332">
        <v>0.26656999999999997</v>
      </c>
      <c r="L332">
        <v>1117.38501</v>
      </c>
      <c r="M332">
        <v>0.52064200000000005</v>
      </c>
      <c r="Q332">
        <v>502.26998900000001</v>
      </c>
      <c r="R332">
        <v>0.21893199999999999</v>
      </c>
      <c r="AA332">
        <v>51.508999000000003</v>
      </c>
      <c r="AB332">
        <v>4.0738000000000003E-2</v>
      </c>
      <c r="AF332">
        <v>95.722999999999999</v>
      </c>
      <c r="AG332">
        <v>5.4045000000000003E-2</v>
      </c>
      <c r="AP332">
        <v>377.06201199999998</v>
      </c>
      <c r="AQ332">
        <v>0.202431</v>
      </c>
    </row>
    <row r="333" spans="2:43" x14ac:dyDescent="0.2">
      <c r="B333">
        <v>421.52999899999998</v>
      </c>
      <c r="C333">
        <v>0.19950599999999999</v>
      </c>
      <c r="L333">
        <v>1564.035034</v>
      </c>
      <c r="M333">
        <v>0.75254100000000002</v>
      </c>
      <c r="Q333">
        <v>520.49902299999997</v>
      </c>
      <c r="R333">
        <v>0.23439599999999999</v>
      </c>
      <c r="AA333">
        <v>55.813000000000002</v>
      </c>
      <c r="AB333">
        <v>4.4655E-2</v>
      </c>
      <c r="AF333">
        <v>89.767998000000006</v>
      </c>
      <c r="AG333">
        <v>5.2208999999999998E-2</v>
      </c>
      <c r="AP333">
        <v>368.03100599999999</v>
      </c>
      <c r="AQ333">
        <v>0.17379900000000001</v>
      </c>
    </row>
    <row r="334" spans="2:43" x14ac:dyDescent="0.2">
      <c r="B334">
        <v>526.97198500000002</v>
      </c>
      <c r="C334">
        <v>0.24052000000000001</v>
      </c>
      <c r="L334">
        <v>1585.737061</v>
      </c>
      <c r="M334">
        <v>0.74810699999999997</v>
      </c>
      <c r="Q334">
        <v>557.45898399999999</v>
      </c>
      <c r="R334">
        <v>0.23589299999999999</v>
      </c>
      <c r="AA334">
        <v>58.247002000000002</v>
      </c>
      <c r="AB334">
        <v>4.6758000000000001E-2</v>
      </c>
      <c r="AF334">
        <v>82.426002999999994</v>
      </c>
      <c r="AG334">
        <v>4.9341000000000003E-2</v>
      </c>
      <c r="AP334">
        <v>506.76501500000001</v>
      </c>
      <c r="AQ334">
        <v>0.24443400000000001</v>
      </c>
    </row>
    <row r="335" spans="2:43" x14ac:dyDescent="0.2">
      <c r="B335">
        <v>499.82101399999999</v>
      </c>
      <c r="C335">
        <v>0.243642</v>
      </c>
      <c r="L335">
        <v>2529.8039549999999</v>
      </c>
      <c r="M335">
        <v>1.133893</v>
      </c>
      <c r="Q335">
        <v>268.73599200000001</v>
      </c>
      <c r="R335">
        <v>0.12923699999999999</v>
      </c>
      <c r="AA335">
        <v>1053.2490230000001</v>
      </c>
      <c r="AB335">
        <v>0.454876</v>
      </c>
      <c r="AF335">
        <v>116.096001</v>
      </c>
      <c r="AG335">
        <v>6.5820000000000004E-2</v>
      </c>
      <c r="AP335">
        <v>514.739014</v>
      </c>
      <c r="AQ335">
        <v>0.27606399999999998</v>
      </c>
    </row>
    <row r="336" spans="2:43" x14ac:dyDescent="0.2">
      <c r="B336">
        <v>254.516998</v>
      </c>
      <c r="C336">
        <v>0.12579000000000001</v>
      </c>
      <c r="L336">
        <v>1673.4849850000001</v>
      </c>
      <c r="M336">
        <v>0.76811399999999996</v>
      </c>
      <c r="Q336">
        <v>260.625</v>
      </c>
      <c r="R336">
        <v>0.12445000000000001</v>
      </c>
      <c r="AA336">
        <v>1004.153015</v>
      </c>
      <c r="AB336">
        <v>0.44452199999999997</v>
      </c>
      <c r="AF336">
        <v>112.431</v>
      </c>
      <c r="AG336">
        <v>6.3065999999999997E-2</v>
      </c>
      <c r="AP336">
        <v>450.45199600000001</v>
      </c>
      <c r="AQ336">
        <v>0.245867</v>
      </c>
    </row>
    <row r="337" spans="2:43" x14ac:dyDescent="0.2">
      <c r="B337">
        <v>235.82299800000001</v>
      </c>
      <c r="C337">
        <v>0.115046</v>
      </c>
      <c r="L337">
        <v>1266.9060059999999</v>
      </c>
      <c r="M337">
        <v>0.578206</v>
      </c>
      <c r="Q337">
        <v>253.391006</v>
      </c>
      <c r="R337">
        <v>0.12024</v>
      </c>
      <c r="AA337">
        <v>512.48699999999997</v>
      </c>
      <c r="AB337">
        <v>0.23327700000000001</v>
      </c>
      <c r="AF337">
        <v>98.175003000000004</v>
      </c>
      <c r="AG337">
        <v>5.7556999999999997E-2</v>
      </c>
      <c r="AP337">
        <v>472.80200200000002</v>
      </c>
      <c r="AQ337">
        <v>0.247473</v>
      </c>
    </row>
    <row r="338" spans="2:43" x14ac:dyDescent="0.2">
      <c r="B338">
        <v>229.046997</v>
      </c>
      <c r="C338">
        <v>0.118408</v>
      </c>
      <c r="L338">
        <v>2224.3059079999998</v>
      </c>
      <c r="M338">
        <v>0.93643600000000005</v>
      </c>
      <c r="Q338">
        <v>1370.5720209999999</v>
      </c>
      <c r="R338">
        <v>0.55085899999999999</v>
      </c>
      <c r="AA338">
        <v>535.00299099999995</v>
      </c>
      <c r="AB338">
        <v>0.277397</v>
      </c>
      <c r="AF338">
        <v>101.88200399999999</v>
      </c>
      <c r="AG338">
        <v>5.8048000000000002E-2</v>
      </c>
      <c r="AP338">
        <v>438.98498499999999</v>
      </c>
      <c r="AQ338">
        <v>0.22803000000000001</v>
      </c>
    </row>
    <row r="339" spans="2:43" x14ac:dyDescent="0.2">
      <c r="B339">
        <v>194.20500200000001</v>
      </c>
      <c r="C339">
        <v>9.9158999999999997E-2</v>
      </c>
      <c r="L339">
        <v>1828.3370359999999</v>
      </c>
      <c r="M339">
        <v>0.83300099999999999</v>
      </c>
      <c r="Q339">
        <v>1253.5410159999999</v>
      </c>
      <c r="R339">
        <v>0.51864100000000002</v>
      </c>
      <c r="AA339">
        <v>295.425995</v>
      </c>
      <c r="AB339">
        <v>0.141648</v>
      </c>
      <c r="AF339">
        <v>85.189003</v>
      </c>
      <c r="AG339">
        <v>5.4779000000000001E-2</v>
      </c>
      <c r="AP339">
        <v>730.94097899999997</v>
      </c>
      <c r="AQ339">
        <v>0.36977100000000002</v>
      </c>
    </row>
    <row r="340" spans="2:43" x14ac:dyDescent="0.2">
      <c r="B340">
        <v>507.94500699999998</v>
      </c>
      <c r="C340">
        <v>0.234789</v>
      </c>
      <c r="L340">
        <v>1116.6820070000001</v>
      </c>
      <c r="M340">
        <v>0.53468599999999999</v>
      </c>
      <c r="Q340">
        <v>1058.409058</v>
      </c>
      <c r="R340">
        <v>0.424377</v>
      </c>
      <c r="AA340">
        <v>315.53698700000001</v>
      </c>
      <c r="AB340">
        <v>0.15873899999999999</v>
      </c>
      <c r="AF340">
        <v>23.483000000000001</v>
      </c>
      <c r="AG340">
        <v>1.9354E-2</v>
      </c>
      <c r="AP340">
        <v>617.43298300000004</v>
      </c>
      <c r="AQ340">
        <v>0.33075500000000002</v>
      </c>
    </row>
    <row r="341" spans="2:43" x14ac:dyDescent="0.2">
      <c r="B341">
        <v>452.80398600000001</v>
      </c>
      <c r="C341">
        <v>0.21015500000000001</v>
      </c>
      <c r="L341">
        <v>1077.008057</v>
      </c>
      <c r="M341">
        <v>0.528775</v>
      </c>
      <c r="Q341">
        <v>4.3170000000000002</v>
      </c>
      <c r="R341">
        <v>8.0540000000000004E-3</v>
      </c>
      <c r="AA341">
        <v>329.07699600000001</v>
      </c>
      <c r="AB341">
        <v>0.16613700000000001</v>
      </c>
      <c r="AF341">
        <v>24.299999</v>
      </c>
      <c r="AG341">
        <v>1.9602999999999999E-2</v>
      </c>
      <c r="AP341">
        <v>336.36801100000002</v>
      </c>
      <c r="AQ341">
        <v>0.19847400000000001</v>
      </c>
    </row>
    <row r="342" spans="2:43" x14ac:dyDescent="0.2">
      <c r="B342">
        <v>423.05398600000001</v>
      </c>
      <c r="C342">
        <v>0.18007899999999999</v>
      </c>
      <c r="L342">
        <v>952.17797900000005</v>
      </c>
      <c r="M342">
        <v>0.51084399999999996</v>
      </c>
      <c r="Q342">
        <v>3.371</v>
      </c>
      <c r="R342">
        <v>8.7430000000000008E-3</v>
      </c>
      <c r="AA342">
        <v>1056.8630370000001</v>
      </c>
      <c r="AB342">
        <v>0.44817800000000002</v>
      </c>
      <c r="AF342">
        <v>13.965</v>
      </c>
      <c r="AG342">
        <v>1.5580999999999999E-2</v>
      </c>
      <c r="AP342">
        <v>375.99099699999999</v>
      </c>
      <c r="AQ342">
        <v>0.229462</v>
      </c>
    </row>
    <row r="343" spans="2:43" x14ac:dyDescent="0.2">
      <c r="B343">
        <v>187.746994</v>
      </c>
      <c r="C343">
        <v>9.8780999999999994E-2</v>
      </c>
      <c r="L343">
        <v>997.97198500000002</v>
      </c>
      <c r="M343">
        <v>0.58216199999999996</v>
      </c>
      <c r="Q343">
        <v>6.5469999999999997</v>
      </c>
      <c r="R343">
        <v>1.0147E-2</v>
      </c>
      <c r="AA343">
        <v>950.01599099999999</v>
      </c>
      <c r="AB343">
        <v>0.41856100000000002</v>
      </c>
      <c r="AF343">
        <v>14.266</v>
      </c>
      <c r="AG343">
        <v>1.4050999999999999E-2</v>
      </c>
      <c r="AP343">
        <v>290.36300699999998</v>
      </c>
      <c r="AQ343">
        <v>0.21132200000000001</v>
      </c>
    </row>
    <row r="344" spans="2:43" x14ac:dyDescent="0.2">
      <c r="B344">
        <v>141.921997</v>
      </c>
      <c r="C344">
        <v>7.3417999999999997E-2</v>
      </c>
      <c r="L344">
        <v>694.92297399999995</v>
      </c>
      <c r="M344">
        <v>0.406418</v>
      </c>
      <c r="Q344">
        <v>4.6239999999999997</v>
      </c>
      <c r="R344">
        <v>8.3490000000000005E-3</v>
      </c>
      <c r="AA344">
        <v>484.23498499999999</v>
      </c>
      <c r="AB344">
        <v>0.21682199999999999</v>
      </c>
      <c r="AF344">
        <v>12.151</v>
      </c>
      <c r="AG344">
        <v>1.5174E-2</v>
      </c>
      <c r="AP344">
        <v>327.17498799999998</v>
      </c>
      <c r="AQ344">
        <v>0.264934</v>
      </c>
    </row>
    <row r="345" spans="2:43" x14ac:dyDescent="0.2">
      <c r="B345">
        <v>147.76199299999999</v>
      </c>
      <c r="C345">
        <v>7.7216000000000007E-2</v>
      </c>
      <c r="L345">
        <v>559.90100099999995</v>
      </c>
      <c r="M345">
        <v>0.38595499999999999</v>
      </c>
      <c r="Q345">
        <v>3.831</v>
      </c>
      <c r="R345">
        <v>8.77E-3</v>
      </c>
      <c r="AA345">
        <v>398.70599399999998</v>
      </c>
      <c r="AB345">
        <v>0.185861</v>
      </c>
      <c r="AF345">
        <v>9.2409999999999997</v>
      </c>
      <c r="AG345">
        <v>1.2898E-2</v>
      </c>
      <c r="AP345">
        <v>261.55200200000002</v>
      </c>
      <c r="AQ345">
        <v>0.286167</v>
      </c>
    </row>
    <row r="346" spans="2:43" x14ac:dyDescent="0.2">
      <c r="B346">
        <v>78.586997999999994</v>
      </c>
      <c r="C346">
        <v>4.6074999999999998E-2</v>
      </c>
      <c r="L346">
        <v>373.63000499999998</v>
      </c>
      <c r="M346">
        <v>0.41397600000000001</v>
      </c>
      <c r="Q346">
        <v>1.29</v>
      </c>
      <c r="R346">
        <v>5.5300000000000002E-3</v>
      </c>
      <c r="AA346">
        <v>229.32600400000001</v>
      </c>
      <c r="AB346">
        <v>0.13272800000000001</v>
      </c>
      <c r="AF346">
        <v>9.5470000000000006</v>
      </c>
      <c r="AG346">
        <v>1.0814000000000001E-2</v>
      </c>
      <c r="AP346">
        <v>186.483002</v>
      </c>
      <c r="AQ346">
        <v>0.34690199999999999</v>
      </c>
    </row>
    <row r="348" spans="2:43" x14ac:dyDescent="0.2">
      <c r="B348">
        <f>SUM(B322:B346)</f>
        <v>14449.570029999999</v>
      </c>
      <c r="L348">
        <f>SUM(L322:L346)</f>
        <v>27255.767997999999</v>
      </c>
      <c r="Q348">
        <f>SUM(Q322:Q346)</f>
        <v>9863.7120779999987</v>
      </c>
      <c r="AA348">
        <f>SUM(AA322:AA346)</f>
        <v>11566.464028</v>
      </c>
      <c r="AF348">
        <f>SUM(AF322:AF346)</f>
        <v>9855.7020319999992</v>
      </c>
      <c r="AP348">
        <f>SUM(AP322:AP346)</f>
        <v>8180.1759890000003</v>
      </c>
    </row>
  </sheetData>
  <mergeCells count="60">
    <mergeCell ref="B2:P2"/>
    <mergeCell ref="Q2:AE2"/>
    <mergeCell ref="AF2:AT2"/>
    <mergeCell ref="B3:F3"/>
    <mergeCell ref="G3:K3"/>
    <mergeCell ref="L3:P3"/>
    <mergeCell ref="Q3:U3"/>
    <mergeCell ref="V3:Z3"/>
    <mergeCell ref="AA3:AE3"/>
    <mergeCell ref="AF3:AJ3"/>
    <mergeCell ref="AK3:AO3"/>
    <mergeCell ref="AP3:AT3"/>
    <mergeCell ref="B12:P12"/>
    <mergeCell ref="Q12:AE12"/>
    <mergeCell ref="AF12:AT12"/>
    <mergeCell ref="AA13:AE13"/>
    <mergeCell ref="AF13:AJ13"/>
    <mergeCell ref="AK13:AO13"/>
    <mergeCell ref="AP13:AT13"/>
    <mergeCell ref="B22:P22"/>
    <mergeCell ref="Q22:AE22"/>
    <mergeCell ref="AF22:AT22"/>
    <mergeCell ref="B13:F13"/>
    <mergeCell ref="G13:K13"/>
    <mergeCell ref="L13:P13"/>
    <mergeCell ref="Q13:U13"/>
    <mergeCell ref="V13:Z13"/>
    <mergeCell ref="AF23:AJ23"/>
    <mergeCell ref="AK23:AO23"/>
    <mergeCell ref="AP23:AT23"/>
    <mergeCell ref="B32:P32"/>
    <mergeCell ref="Q32:AE32"/>
    <mergeCell ref="AF32:AT32"/>
    <mergeCell ref="B23:F23"/>
    <mergeCell ref="G23:K23"/>
    <mergeCell ref="L23:P23"/>
    <mergeCell ref="Q23:U23"/>
    <mergeCell ref="V23:Z23"/>
    <mergeCell ref="AA23:AE23"/>
    <mergeCell ref="AF33:AJ33"/>
    <mergeCell ref="AK33:AO33"/>
    <mergeCell ref="AP33:AT33"/>
    <mergeCell ref="B42:P42"/>
    <mergeCell ref="Q42:AE42"/>
    <mergeCell ref="AF42:AT42"/>
    <mergeCell ref="B33:F33"/>
    <mergeCell ref="G33:K33"/>
    <mergeCell ref="L33:P33"/>
    <mergeCell ref="Q33:U33"/>
    <mergeCell ref="V33:Z33"/>
    <mergeCell ref="AA33:AE33"/>
    <mergeCell ref="AF43:AJ43"/>
    <mergeCell ref="AK43:AO43"/>
    <mergeCell ref="AP43:AT43"/>
    <mergeCell ref="B43:F43"/>
    <mergeCell ref="G43:K43"/>
    <mergeCell ref="L43:P43"/>
    <mergeCell ref="Q43:U43"/>
    <mergeCell ref="V43:Z43"/>
    <mergeCell ref="AA43:AE43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8"/>
  <sheetViews>
    <sheetView tabSelected="1" workbookViewId="0">
      <selection activeCell="I9" sqref="I9"/>
    </sheetView>
  </sheetViews>
  <sheetFormatPr baseColWidth="10" defaultRowHeight="16" x14ac:dyDescent="0.2"/>
  <cols>
    <col min="4" max="4" width="13.5" customWidth="1"/>
    <col min="5" max="5" width="13" customWidth="1"/>
    <col min="6" max="6" width="10.5" customWidth="1"/>
    <col min="7" max="7" width="9.1640625" customWidth="1"/>
    <col min="8" max="8" width="12.33203125" customWidth="1"/>
    <col min="9" max="9" width="18.5" customWidth="1"/>
    <col min="10" max="10" width="21.1640625" customWidth="1"/>
    <col min="15" max="15" width="12.83203125" customWidth="1"/>
    <col min="16" max="16" width="8.1640625" customWidth="1"/>
    <col min="17" max="17" width="10" customWidth="1"/>
    <col min="18" max="18" width="9.33203125" customWidth="1"/>
    <col min="19" max="19" width="15.33203125" customWidth="1"/>
    <col min="20" max="20" width="15.1640625" customWidth="1"/>
    <col min="35" max="35" width="13" customWidth="1"/>
  </cols>
  <sheetData>
    <row r="1" spans="1:44" x14ac:dyDescent="0.2">
      <c r="A1" s="3" t="s">
        <v>35</v>
      </c>
      <c r="B1" s="3" t="s">
        <v>36</v>
      </c>
      <c r="Q1" s="3" t="s">
        <v>35</v>
      </c>
      <c r="R1" s="3" t="s">
        <v>38</v>
      </c>
      <c r="AF1" s="3" t="s">
        <v>35</v>
      </c>
      <c r="AG1" s="3" t="s">
        <v>39</v>
      </c>
    </row>
    <row r="2" spans="1:44" x14ac:dyDescent="0.2">
      <c r="A2" s="3" t="s">
        <v>11</v>
      </c>
      <c r="B2" s="3" t="s">
        <v>37</v>
      </c>
      <c r="Q2" s="3" t="s">
        <v>11</v>
      </c>
      <c r="R2" s="3" t="s">
        <v>37</v>
      </c>
      <c r="AF2" s="3" t="s">
        <v>11</v>
      </c>
      <c r="AG2" s="3" t="s">
        <v>37</v>
      </c>
    </row>
    <row r="4" spans="1:44" x14ac:dyDescent="0.2">
      <c r="A4" t="s">
        <v>15</v>
      </c>
      <c r="B4" s="3">
        <v>500000</v>
      </c>
      <c r="D4" t="s">
        <v>16</v>
      </c>
      <c r="Q4" t="s">
        <v>15</v>
      </c>
      <c r="R4" s="54">
        <v>500000</v>
      </c>
      <c r="T4" t="s">
        <v>16</v>
      </c>
      <c r="AF4" t="s">
        <v>15</v>
      </c>
      <c r="AG4" s="54">
        <v>500000</v>
      </c>
      <c r="AI4" t="s">
        <v>16</v>
      </c>
    </row>
    <row r="5" spans="1:44" x14ac:dyDescent="0.2">
      <c r="E5" t="s">
        <v>13</v>
      </c>
      <c r="F5" t="s">
        <v>14</v>
      </c>
      <c r="G5" t="s">
        <v>31</v>
      </c>
      <c r="H5" t="s">
        <v>29</v>
      </c>
      <c r="I5" t="s">
        <v>17</v>
      </c>
      <c r="J5" t="s">
        <v>32</v>
      </c>
      <c r="U5" t="s">
        <v>13</v>
      </c>
      <c r="V5" t="s">
        <v>14</v>
      </c>
      <c r="W5" t="s">
        <v>31</v>
      </c>
      <c r="X5" t="s">
        <v>29</v>
      </c>
      <c r="Y5" t="s">
        <v>17</v>
      </c>
      <c r="Z5" t="s">
        <v>32</v>
      </c>
      <c r="AJ5" t="s">
        <v>13</v>
      </c>
      <c r="AK5" t="s">
        <v>14</v>
      </c>
      <c r="AL5" t="s">
        <v>31</v>
      </c>
      <c r="AM5" t="s">
        <v>29</v>
      </c>
      <c r="AN5" t="s">
        <v>17</v>
      </c>
      <c r="AO5" t="s">
        <v>32</v>
      </c>
    </row>
    <row r="6" spans="1:44" x14ac:dyDescent="0.2">
      <c r="D6" s="4" t="s">
        <v>19</v>
      </c>
      <c r="E6" s="2">
        <f>ROUNDUP(LOG(I6,2), 0)</f>
        <v>12</v>
      </c>
      <c r="F6" s="4">
        <v>30</v>
      </c>
      <c r="G6" s="4">
        <v>22</v>
      </c>
      <c r="H6">
        <f>F6*I6</f>
        <v>64590</v>
      </c>
      <c r="I6">
        <v>2153</v>
      </c>
      <c r="J6">
        <f>H$16/10</f>
        <v>46472.5</v>
      </c>
      <c r="K6">
        <f>J6/I6</f>
        <v>21.584997677659079</v>
      </c>
      <c r="L6" s="6">
        <f>_xlfn.FLOOR.PRECISE(K6)</f>
        <v>21</v>
      </c>
      <c r="M6" s="6">
        <f>ROUNDUP(K6,0)</f>
        <v>22</v>
      </c>
      <c r="T6" s="4" t="s">
        <v>19</v>
      </c>
      <c r="U6" s="2">
        <f>ROUNDUP(LOG(Y6,2), 0)</f>
        <v>10</v>
      </c>
      <c r="V6" s="4">
        <v>88</v>
      </c>
      <c r="W6" s="4">
        <v>38</v>
      </c>
      <c r="X6">
        <f>V6*Y6</f>
        <v>61952</v>
      </c>
      <c r="Y6">
        <v>704</v>
      </c>
      <c r="Z6">
        <f>X$16/10</f>
        <v>26478.799999999999</v>
      </c>
      <c r="AA6">
        <f>Z6/Y6</f>
        <v>37.611931818181816</v>
      </c>
      <c r="AB6" s="6">
        <f>_xlfn.FLOOR.PRECISE(AA6)</f>
        <v>37</v>
      </c>
      <c r="AC6" s="6">
        <f>ROUNDUP(AA6,0)</f>
        <v>38</v>
      </c>
      <c r="AI6" s="4" t="s">
        <v>19</v>
      </c>
      <c r="AJ6" s="2">
        <f>ROUNDUP(LOG(AN6,2), 0)</f>
        <v>12</v>
      </c>
      <c r="AK6" s="4">
        <v>27</v>
      </c>
      <c r="AL6" s="4">
        <v>20</v>
      </c>
      <c r="AM6">
        <f>AK6*AN6</f>
        <v>60939</v>
      </c>
      <c r="AN6">
        <v>2257</v>
      </c>
      <c r="AO6">
        <f>AM$16/10</f>
        <v>44639.5</v>
      </c>
      <c r="AP6">
        <f>AO6/AN6</f>
        <v>19.778245458573327</v>
      </c>
      <c r="AQ6" s="6">
        <f>_xlfn.FLOOR.PRECISE(AP6)</f>
        <v>19</v>
      </c>
      <c r="AR6" s="6">
        <f>ROUNDUP(AP6,0)</f>
        <v>20</v>
      </c>
    </row>
    <row r="7" spans="1:44" x14ac:dyDescent="0.2">
      <c r="D7" s="4" t="s">
        <v>20</v>
      </c>
      <c r="E7" s="2">
        <f t="shared" ref="E7:E15" si="0">ROUNDUP(LOG(I7,2), 0)</f>
        <v>13</v>
      </c>
      <c r="F7" s="4">
        <v>20</v>
      </c>
      <c r="G7" s="4">
        <v>12</v>
      </c>
      <c r="H7">
        <f t="shared" ref="H7:H15" si="1">F7*I7</f>
        <v>82120</v>
      </c>
      <c r="I7">
        <v>4106</v>
      </c>
      <c r="J7">
        <f t="shared" ref="J7:J15" si="2">H$16/10</f>
        <v>46472.5</v>
      </c>
      <c r="K7">
        <f t="shared" ref="K7:K15" si="3">J7/I7</f>
        <v>11.318192888455918</v>
      </c>
      <c r="L7" s="6">
        <f t="shared" ref="L7:L15" si="4">_xlfn.FLOOR.PRECISE(K7)</f>
        <v>11</v>
      </c>
      <c r="M7" s="6">
        <f t="shared" ref="M7:M15" si="5">ROUNDUP(K7,0)</f>
        <v>12</v>
      </c>
      <c r="T7" s="4" t="s">
        <v>20</v>
      </c>
      <c r="U7" s="2">
        <f t="shared" ref="U7:U15" si="6">ROUNDUP(LOG(Y7,2), 0)</f>
        <v>11</v>
      </c>
      <c r="V7" s="4">
        <v>22</v>
      </c>
      <c r="W7" s="4">
        <v>17</v>
      </c>
      <c r="X7">
        <f t="shared" ref="X7:X15" si="7">V7*Y7</f>
        <v>34496</v>
      </c>
      <c r="Y7">
        <v>1568</v>
      </c>
      <c r="Z7">
        <f t="shared" ref="Z7:Z15" si="8">X$16/10</f>
        <v>26478.799999999999</v>
      </c>
      <c r="AA7">
        <f t="shared" ref="AA7:AA15" si="9">Z7/Y7</f>
        <v>16.886989795918367</v>
      </c>
      <c r="AB7" s="6">
        <f t="shared" ref="AB7:AB15" si="10">_xlfn.FLOOR.PRECISE(AA7)</f>
        <v>16</v>
      </c>
      <c r="AC7" s="6">
        <f t="shared" ref="AC7:AC15" si="11">ROUNDUP(AA7,0)</f>
        <v>17</v>
      </c>
      <c r="AI7" s="4" t="s">
        <v>20</v>
      </c>
      <c r="AJ7" s="2">
        <f t="shared" ref="AJ7:AJ15" si="12">ROUNDUP(LOG(AN7,2), 0)</f>
        <v>13</v>
      </c>
      <c r="AK7" s="4">
        <v>13</v>
      </c>
      <c r="AL7" s="4">
        <v>11</v>
      </c>
      <c r="AM7">
        <f t="shared" ref="AM7:AM15" si="13">AK7*AN7</f>
        <v>56550</v>
      </c>
      <c r="AN7">
        <v>4350</v>
      </c>
      <c r="AO7">
        <f t="shared" ref="AO7:AO15" si="14">AM$16/10</f>
        <v>44639.5</v>
      </c>
      <c r="AP7">
        <f t="shared" ref="AP7:AP15" si="15">AO7/AN7</f>
        <v>10.261954022988506</v>
      </c>
      <c r="AQ7" s="6">
        <f t="shared" ref="AQ7:AQ15" si="16">_xlfn.FLOOR.PRECISE(AP7)</f>
        <v>10</v>
      </c>
      <c r="AR7" s="6">
        <f t="shared" ref="AR7:AR15" si="17">ROUNDUP(AP7,0)</f>
        <v>11</v>
      </c>
    </row>
    <row r="8" spans="1:44" x14ac:dyDescent="0.2">
      <c r="D8" s="4" t="s">
        <v>21</v>
      </c>
      <c r="E8" s="2">
        <f t="shared" si="0"/>
        <v>13</v>
      </c>
      <c r="F8" s="4">
        <v>16</v>
      </c>
      <c r="G8" s="4">
        <v>9</v>
      </c>
      <c r="H8">
        <f t="shared" si="1"/>
        <v>84432</v>
      </c>
      <c r="I8">
        <v>5277</v>
      </c>
      <c r="J8">
        <f t="shared" si="2"/>
        <v>46472.5</v>
      </c>
      <c r="K8">
        <f t="shared" si="3"/>
        <v>8.8066136062156524</v>
      </c>
      <c r="L8" s="6">
        <f t="shared" si="4"/>
        <v>8</v>
      </c>
      <c r="M8" s="6">
        <f t="shared" si="5"/>
        <v>9</v>
      </c>
      <c r="T8" s="4" t="s">
        <v>21</v>
      </c>
      <c r="U8" s="2">
        <f t="shared" si="6"/>
        <v>12</v>
      </c>
      <c r="V8" s="4">
        <v>13</v>
      </c>
      <c r="W8" s="4">
        <v>12</v>
      </c>
      <c r="X8">
        <f t="shared" si="7"/>
        <v>30498</v>
      </c>
      <c r="Y8">
        <v>2346</v>
      </c>
      <c r="Z8">
        <f t="shared" si="8"/>
        <v>26478.799999999999</v>
      </c>
      <c r="AA8">
        <f t="shared" si="9"/>
        <v>11.286786018755327</v>
      </c>
      <c r="AB8" s="6">
        <f t="shared" si="10"/>
        <v>11</v>
      </c>
      <c r="AC8" s="6">
        <f t="shared" si="11"/>
        <v>12</v>
      </c>
      <c r="AI8" s="4" t="s">
        <v>21</v>
      </c>
      <c r="AJ8" s="2">
        <f t="shared" si="12"/>
        <v>13</v>
      </c>
      <c r="AK8" s="4">
        <v>12</v>
      </c>
      <c r="AL8" s="4">
        <v>8</v>
      </c>
      <c r="AM8">
        <f t="shared" si="13"/>
        <v>68292</v>
      </c>
      <c r="AN8">
        <v>5691</v>
      </c>
      <c r="AO8">
        <f t="shared" si="14"/>
        <v>44639.5</v>
      </c>
      <c r="AP8">
        <f t="shared" si="15"/>
        <v>7.8438762959058161</v>
      </c>
      <c r="AQ8" s="6">
        <f t="shared" si="16"/>
        <v>7</v>
      </c>
      <c r="AR8" s="6">
        <f t="shared" si="17"/>
        <v>8</v>
      </c>
    </row>
    <row r="9" spans="1:44" x14ac:dyDescent="0.2">
      <c r="D9" s="4" t="s">
        <v>22</v>
      </c>
      <c r="E9" s="2">
        <f t="shared" si="0"/>
        <v>13</v>
      </c>
      <c r="F9">
        <v>11</v>
      </c>
      <c r="G9" s="4">
        <v>8</v>
      </c>
      <c r="H9">
        <f t="shared" si="1"/>
        <v>67848</v>
      </c>
      <c r="I9">
        <v>6168</v>
      </c>
      <c r="J9">
        <f t="shared" si="2"/>
        <v>46472.5</v>
      </c>
      <c r="K9">
        <f t="shared" si="3"/>
        <v>7.5344520103761345</v>
      </c>
      <c r="L9" s="6">
        <f t="shared" si="4"/>
        <v>7</v>
      </c>
      <c r="M9" s="6">
        <f t="shared" si="5"/>
        <v>8</v>
      </c>
      <c r="T9" s="4" t="s">
        <v>22</v>
      </c>
      <c r="U9" s="2">
        <f t="shared" si="6"/>
        <v>12</v>
      </c>
      <c r="V9">
        <v>9</v>
      </c>
      <c r="W9" s="4">
        <v>9</v>
      </c>
      <c r="X9">
        <f t="shared" si="7"/>
        <v>28341</v>
      </c>
      <c r="Y9">
        <v>3149</v>
      </c>
      <c r="Z9">
        <f t="shared" si="8"/>
        <v>26478.799999999999</v>
      </c>
      <c r="AA9">
        <f t="shared" si="9"/>
        <v>8.4086376627500794</v>
      </c>
      <c r="AB9" s="6">
        <f t="shared" si="10"/>
        <v>8</v>
      </c>
      <c r="AC9" s="6">
        <f t="shared" si="11"/>
        <v>9</v>
      </c>
      <c r="AI9" s="4" t="s">
        <v>22</v>
      </c>
      <c r="AJ9" s="2">
        <f t="shared" si="12"/>
        <v>13</v>
      </c>
      <c r="AK9">
        <v>10</v>
      </c>
      <c r="AL9" s="4">
        <v>7</v>
      </c>
      <c r="AM9">
        <f t="shared" si="13"/>
        <v>66470</v>
      </c>
      <c r="AN9">
        <v>6647</v>
      </c>
      <c r="AO9">
        <f t="shared" si="14"/>
        <v>44639.5</v>
      </c>
      <c r="AP9">
        <f t="shared" si="15"/>
        <v>6.7157364224462164</v>
      </c>
      <c r="AQ9" s="6">
        <f t="shared" si="16"/>
        <v>6</v>
      </c>
      <c r="AR9" s="6">
        <f t="shared" si="17"/>
        <v>7</v>
      </c>
    </row>
    <row r="10" spans="1:44" x14ac:dyDescent="0.2">
      <c r="D10" s="4" t="s">
        <v>23</v>
      </c>
      <c r="E10" s="2">
        <f t="shared" si="0"/>
        <v>13</v>
      </c>
      <c r="F10">
        <v>7</v>
      </c>
      <c r="G10" s="4">
        <v>8</v>
      </c>
      <c r="H10">
        <f t="shared" si="1"/>
        <v>46326</v>
      </c>
      <c r="I10">
        <v>6618</v>
      </c>
      <c r="J10">
        <f t="shared" si="2"/>
        <v>46472.5</v>
      </c>
      <c r="K10">
        <f t="shared" si="3"/>
        <v>7.0221365971592622</v>
      </c>
      <c r="L10" s="6">
        <f t="shared" si="4"/>
        <v>7</v>
      </c>
      <c r="M10" s="6">
        <f t="shared" si="5"/>
        <v>8</v>
      </c>
      <c r="T10" s="4" t="s">
        <v>23</v>
      </c>
      <c r="U10" s="2">
        <f t="shared" si="6"/>
        <v>12</v>
      </c>
      <c r="V10">
        <v>7</v>
      </c>
      <c r="W10" s="4">
        <v>7</v>
      </c>
      <c r="X10">
        <f t="shared" si="7"/>
        <v>26726</v>
      </c>
      <c r="Y10">
        <v>3818</v>
      </c>
      <c r="Z10">
        <f t="shared" si="8"/>
        <v>26478.799999999999</v>
      </c>
      <c r="AA10">
        <f t="shared" si="9"/>
        <v>6.9352540597171295</v>
      </c>
      <c r="AB10" s="6">
        <f t="shared" si="10"/>
        <v>6</v>
      </c>
      <c r="AC10" s="6">
        <f t="shared" si="11"/>
        <v>7</v>
      </c>
      <c r="AI10" s="4" t="s">
        <v>23</v>
      </c>
      <c r="AJ10" s="2">
        <f t="shared" si="12"/>
        <v>13</v>
      </c>
      <c r="AK10">
        <v>8</v>
      </c>
      <c r="AL10" s="4">
        <v>7</v>
      </c>
      <c r="AM10">
        <f t="shared" si="13"/>
        <v>57384</v>
      </c>
      <c r="AN10">
        <v>7173</v>
      </c>
      <c r="AO10">
        <f t="shared" si="14"/>
        <v>44639.5</v>
      </c>
      <c r="AP10">
        <f t="shared" si="15"/>
        <v>6.223267809842465</v>
      </c>
      <c r="AQ10" s="6">
        <f t="shared" si="16"/>
        <v>6</v>
      </c>
      <c r="AR10" s="6">
        <f t="shared" si="17"/>
        <v>7</v>
      </c>
    </row>
    <row r="11" spans="1:44" x14ac:dyDescent="0.2">
      <c r="D11" s="4" t="s">
        <v>24</v>
      </c>
      <c r="E11" s="2">
        <f t="shared" si="0"/>
        <v>13</v>
      </c>
      <c r="F11">
        <v>6</v>
      </c>
      <c r="G11" s="4">
        <v>7</v>
      </c>
      <c r="H11">
        <f t="shared" si="1"/>
        <v>40614</v>
      </c>
      <c r="I11">
        <v>6769</v>
      </c>
      <c r="J11">
        <f t="shared" si="2"/>
        <v>46472.5</v>
      </c>
      <c r="K11">
        <f t="shared" si="3"/>
        <v>6.8654897326045203</v>
      </c>
      <c r="L11" s="6">
        <f t="shared" si="4"/>
        <v>6</v>
      </c>
      <c r="M11" s="6">
        <f t="shared" si="5"/>
        <v>7</v>
      </c>
      <c r="T11" s="4" t="s">
        <v>24</v>
      </c>
      <c r="U11" s="2">
        <f t="shared" si="6"/>
        <v>13</v>
      </c>
      <c r="V11">
        <v>6</v>
      </c>
      <c r="W11" s="4">
        <v>6</v>
      </c>
      <c r="X11">
        <f t="shared" si="7"/>
        <v>26730</v>
      </c>
      <c r="Y11">
        <v>4455</v>
      </c>
      <c r="Z11">
        <f t="shared" si="8"/>
        <v>26478.799999999999</v>
      </c>
      <c r="AA11">
        <f t="shared" si="9"/>
        <v>5.9436139169472497</v>
      </c>
      <c r="AB11" s="6">
        <f t="shared" si="10"/>
        <v>5</v>
      </c>
      <c r="AC11" s="6">
        <f t="shared" si="11"/>
        <v>6</v>
      </c>
      <c r="AI11" s="4" t="s">
        <v>24</v>
      </c>
      <c r="AJ11" s="2">
        <f t="shared" si="12"/>
        <v>13</v>
      </c>
      <c r="AK11">
        <v>7</v>
      </c>
      <c r="AL11" s="4">
        <v>7</v>
      </c>
      <c r="AM11">
        <f t="shared" si="13"/>
        <v>51653</v>
      </c>
      <c r="AN11">
        <v>7379</v>
      </c>
      <c r="AO11">
        <f t="shared" si="14"/>
        <v>44639.5</v>
      </c>
      <c r="AP11">
        <f t="shared" si="15"/>
        <v>6.0495324569724893</v>
      </c>
      <c r="AQ11" s="6">
        <f t="shared" si="16"/>
        <v>6</v>
      </c>
      <c r="AR11" s="6">
        <f t="shared" si="17"/>
        <v>7</v>
      </c>
    </row>
    <row r="12" spans="1:44" x14ac:dyDescent="0.2">
      <c r="D12" s="4" t="s">
        <v>25</v>
      </c>
      <c r="E12" s="2">
        <f t="shared" si="0"/>
        <v>13</v>
      </c>
      <c r="F12">
        <v>5</v>
      </c>
      <c r="G12" s="4">
        <v>7</v>
      </c>
      <c r="H12">
        <f t="shared" si="1"/>
        <v>33330</v>
      </c>
      <c r="I12">
        <v>6666</v>
      </c>
      <c r="J12">
        <f t="shared" si="2"/>
        <v>46472.5</v>
      </c>
      <c r="K12">
        <f t="shared" si="3"/>
        <v>6.9715721572157214</v>
      </c>
      <c r="L12" s="6">
        <f t="shared" si="4"/>
        <v>6</v>
      </c>
      <c r="M12" s="6">
        <f t="shared" si="5"/>
        <v>7</v>
      </c>
      <c r="T12" s="4" t="s">
        <v>25</v>
      </c>
      <c r="U12" s="2">
        <f t="shared" si="6"/>
        <v>13</v>
      </c>
      <c r="V12">
        <v>5</v>
      </c>
      <c r="W12" s="4">
        <v>6</v>
      </c>
      <c r="X12">
        <f t="shared" si="7"/>
        <v>24160</v>
      </c>
      <c r="Y12">
        <v>4832</v>
      </c>
      <c r="Z12">
        <f t="shared" si="8"/>
        <v>26478.799999999999</v>
      </c>
      <c r="AA12">
        <f t="shared" si="9"/>
        <v>5.4798841059602648</v>
      </c>
      <c r="AB12" s="6">
        <f t="shared" si="10"/>
        <v>5</v>
      </c>
      <c r="AC12" s="6">
        <f t="shared" si="11"/>
        <v>6</v>
      </c>
      <c r="AI12" s="4" t="s">
        <v>25</v>
      </c>
      <c r="AJ12" s="2">
        <f t="shared" si="12"/>
        <v>13</v>
      </c>
      <c r="AK12">
        <v>5</v>
      </c>
      <c r="AL12" s="4">
        <v>7</v>
      </c>
      <c r="AM12">
        <f t="shared" si="13"/>
        <v>37055</v>
      </c>
      <c r="AN12">
        <v>7411</v>
      </c>
      <c r="AO12">
        <f t="shared" si="14"/>
        <v>44639.5</v>
      </c>
      <c r="AP12">
        <f t="shared" si="15"/>
        <v>6.0234111455943866</v>
      </c>
      <c r="AQ12" s="6">
        <f t="shared" si="16"/>
        <v>6</v>
      </c>
      <c r="AR12" s="6">
        <f t="shared" si="17"/>
        <v>7</v>
      </c>
    </row>
    <row r="13" spans="1:44" x14ac:dyDescent="0.2">
      <c r="D13" s="4" t="s">
        <v>26</v>
      </c>
      <c r="E13" s="2">
        <f t="shared" si="0"/>
        <v>13</v>
      </c>
      <c r="F13">
        <v>4</v>
      </c>
      <c r="G13" s="4">
        <v>7</v>
      </c>
      <c r="H13">
        <f t="shared" si="1"/>
        <v>26588</v>
      </c>
      <c r="I13">
        <v>6647</v>
      </c>
      <c r="J13">
        <f t="shared" si="2"/>
        <v>46472.5</v>
      </c>
      <c r="K13">
        <f t="shared" si="3"/>
        <v>6.9914999247780951</v>
      </c>
      <c r="L13" s="6">
        <f t="shared" si="4"/>
        <v>6</v>
      </c>
      <c r="M13" s="6">
        <f t="shared" si="5"/>
        <v>7</v>
      </c>
      <c r="T13" s="4" t="s">
        <v>26</v>
      </c>
      <c r="U13" s="2">
        <f t="shared" si="6"/>
        <v>13</v>
      </c>
      <c r="V13">
        <v>3</v>
      </c>
      <c r="W13" s="4">
        <v>6</v>
      </c>
      <c r="X13">
        <f t="shared" si="7"/>
        <v>15585</v>
      </c>
      <c r="Y13">
        <v>5195</v>
      </c>
      <c r="Z13">
        <f t="shared" si="8"/>
        <v>26478.799999999999</v>
      </c>
      <c r="AA13">
        <f t="shared" si="9"/>
        <v>5.0969778633301246</v>
      </c>
      <c r="AB13" s="6">
        <f t="shared" si="10"/>
        <v>5</v>
      </c>
      <c r="AC13" s="6">
        <f t="shared" si="11"/>
        <v>6</v>
      </c>
      <c r="AI13" s="4" t="s">
        <v>26</v>
      </c>
      <c r="AJ13" s="2">
        <f t="shared" si="12"/>
        <v>13</v>
      </c>
      <c r="AK13">
        <v>4</v>
      </c>
      <c r="AL13" s="4">
        <v>7</v>
      </c>
      <c r="AM13">
        <f t="shared" si="13"/>
        <v>28028</v>
      </c>
      <c r="AN13">
        <v>7007</v>
      </c>
      <c r="AO13">
        <f t="shared" si="14"/>
        <v>44639.5</v>
      </c>
      <c r="AP13">
        <f t="shared" si="15"/>
        <v>6.3707007278435848</v>
      </c>
      <c r="AQ13" s="6">
        <f t="shared" si="16"/>
        <v>6</v>
      </c>
      <c r="AR13" s="6">
        <f t="shared" si="17"/>
        <v>7</v>
      </c>
    </row>
    <row r="14" spans="1:44" x14ac:dyDescent="0.2">
      <c r="D14" s="4" t="s">
        <v>27</v>
      </c>
      <c r="E14" s="2">
        <f t="shared" si="0"/>
        <v>13</v>
      </c>
      <c r="F14">
        <v>2</v>
      </c>
      <c r="G14" s="4">
        <v>8</v>
      </c>
      <c r="H14">
        <f t="shared" si="1"/>
        <v>12780</v>
      </c>
      <c r="I14">
        <v>6390</v>
      </c>
      <c r="J14">
        <f t="shared" si="2"/>
        <v>46472.5</v>
      </c>
      <c r="K14">
        <f t="shared" si="3"/>
        <v>7.2726917057902973</v>
      </c>
      <c r="L14" s="6">
        <f t="shared" si="4"/>
        <v>7</v>
      </c>
      <c r="M14" s="6">
        <f t="shared" si="5"/>
        <v>8</v>
      </c>
      <c r="T14" s="4" t="s">
        <v>27</v>
      </c>
      <c r="U14" s="2">
        <f t="shared" si="6"/>
        <v>13</v>
      </c>
      <c r="V14">
        <v>2</v>
      </c>
      <c r="W14" s="4">
        <v>5</v>
      </c>
      <c r="X14">
        <f t="shared" si="7"/>
        <v>10724</v>
      </c>
      <c r="Y14">
        <v>5362</v>
      </c>
      <c r="Z14">
        <f t="shared" si="8"/>
        <v>26478.799999999999</v>
      </c>
      <c r="AA14">
        <f t="shared" si="9"/>
        <v>4.9382320029839608</v>
      </c>
      <c r="AB14" s="6">
        <f t="shared" si="10"/>
        <v>4</v>
      </c>
      <c r="AC14" s="6">
        <f t="shared" si="11"/>
        <v>5</v>
      </c>
      <c r="AI14" s="4" t="s">
        <v>27</v>
      </c>
      <c r="AJ14" s="2">
        <f t="shared" si="12"/>
        <v>13</v>
      </c>
      <c r="AK14">
        <v>2</v>
      </c>
      <c r="AL14" s="4">
        <v>7</v>
      </c>
      <c r="AM14">
        <f t="shared" si="13"/>
        <v>13638</v>
      </c>
      <c r="AN14">
        <v>6819</v>
      </c>
      <c r="AO14">
        <f t="shared" si="14"/>
        <v>44639.5</v>
      </c>
      <c r="AP14">
        <f t="shared" si="15"/>
        <v>6.5463411057339789</v>
      </c>
      <c r="AQ14" s="6">
        <f t="shared" si="16"/>
        <v>6</v>
      </c>
      <c r="AR14" s="6">
        <f t="shared" si="17"/>
        <v>7</v>
      </c>
    </row>
    <row r="15" spans="1:44" x14ac:dyDescent="0.2">
      <c r="D15" s="4" t="s">
        <v>28</v>
      </c>
      <c r="E15" s="2">
        <f t="shared" si="0"/>
        <v>13</v>
      </c>
      <c r="F15">
        <v>1</v>
      </c>
      <c r="G15" s="4">
        <v>8</v>
      </c>
      <c r="H15">
        <f t="shared" si="1"/>
        <v>6097</v>
      </c>
      <c r="I15">
        <v>6097</v>
      </c>
      <c r="J15">
        <f t="shared" si="2"/>
        <v>46472.5</v>
      </c>
      <c r="K15">
        <f t="shared" si="3"/>
        <v>7.6221912415942263</v>
      </c>
      <c r="L15" s="6">
        <f t="shared" si="4"/>
        <v>7</v>
      </c>
      <c r="M15" s="6">
        <f t="shared" si="5"/>
        <v>8</v>
      </c>
      <c r="T15" s="4" t="s">
        <v>28</v>
      </c>
      <c r="U15" s="2">
        <f t="shared" si="6"/>
        <v>13</v>
      </c>
      <c r="V15">
        <v>1</v>
      </c>
      <c r="W15" s="4">
        <v>5</v>
      </c>
      <c r="X15">
        <f t="shared" si="7"/>
        <v>5576</v>
      </c>
      <c r="Y15">
        <v>5576</v>
      </c>
      <c r="Z15">
        <f t="shared" si="8"/>
        <v>26478.799999999999</v>
      </c>
      <c r="AA15">
        <f t="shared" si="9"/>
        <v>4.7487087517934006</v>
      </c>
      <c r="AB15" s="6">
        <f t="shared" si="10"/>
        <v>4</v>
      </c>
      <c r="AC15" s="6">
        <f t="shared" si="11"/>
        <v>5</v>
      </c>
      <c r="AI15" s="4" t="s">
        <v>28</v>
      </c>
      <c r="AJ15" s="2">
        <f t="shared" si="12"/>
        <v>13</v>
      </c>
      <c r="AK15">
        <v>1</v>
      </c>
      <c r="AL15" s="4">
        <v>7</v>
      </c>
      <c r="AM15">
        <f t="shared" si="13"/>
        <v>6386</v>
      </c>
      <c r="AN15">
        <v>6386</v>
      </c>
      <c r="AO15">
        <f t="shared" si="14"/>
        <v>44639.5</v>
      </c>
      <c r="AP15">
        <f t="shared" si="15"/>
        <v>6.9902129658628249</v>
      </c>
      <c r="AQ15" s="6">
        <f t="shared" si="16"/>
        <v>6</v>
      </c>
      <c r="AR15" s="6">
        <f t="shared" si="17"/>
        <v>7</v>
      </c>
    </row>
    <row r="16" spans="1:44" x14ac:dyDescent="0.2">
      <c r="F16" t="s">
        <v>30</v>
      </c>
      <c r="H16">
        <f>SUM(H6:H15)</f>
        <v>464725</v>
      </c>
      <c r="I16">
        <f>SUM(I6:I15)</f>
        <v>56891</v>
      </c>
      <c r="V16" t="s">
        <v>30</v>
      </c>
      <c r="X16">
        <f>SUM(X6:X15)</f>
        <v>264788</v>
      </c>
      <c r="Y16">
        <f>SUM(Y6:Y15)</f>
        <v>37005</v>
      </c>
      <c r="AK16" t="s">
        <v>30</v>
      </c>
      <c r="AM16">
        <f>SUM(AM6:AM15)</f>
        <v>446395</v>
      </c>
      <c r="AN16">
        <f>SUM(AN6:AN15)</f>
        <v>61120</v>
      </c>
    </row>
    <row r="18" spans="1:44" x14ac:dyDescent="0.2">
      <c r="A18" t="s">
        <v>71</v>
      </c>
    </row>
    <row r="19" spans="1:44" x14ac:dyDescent="0.2">
      <c r="A19" t="s">
        <v>15</v>
      </c>
      <c r="B19" s="3">
        <v>500000</v>
      </c>
      <c r="D19" t="s">
        <v>16</v>
      </c>
      <c r="Q19" t="s">
        <v>15</v>
      </c>
      <c r="R19" s="54">
        <v>500000</v>
      </c>
      <c r="T19" t="s">
        <v>16</v>
      </c>
      <c r="AF19" t="s">
        <v>15</v>
      </c>
      <c r="AG19" s="54">
        <v>500000</v>
      </c>
      <c r="AI19" t="s">
        <v>16</v>
      </c>
    </row>
    <row r="20" spans="1:44" x14ac:dyDescent="0.2">
      <c r="E20" t="s">
        <v>13</v>
      </c>
      <c r="F20" t="s">
        <v>14</v>
      </c>
      <c r="G20" t="s">
        <v>31</v>
      </c>
      <c r="H20" t="s">
        <v>29</v>
      </c>
      <c r="I20" t="s">
        <v>17</v>
      </c>
      <c r="J20" t="s">
        <v>32</v>
      </c>
      <c r="U20" t="s">
        <v>13</v>
      </c>
      <c r="V20" t="s">
        <v>14</v>
      </c>
      <c r="W20" t="s">
        <v>31</v>
      </c>
      <c r="X20" t="s">
        <v>29</v>
      </c>
      <c r="Y20" t="s">
        <v>17</v>
      </c>
      <c r="Z20" t="s">
        <v>32</v>
      </c>
      <c r="AJ20" t="s">
        <v>13</v>
      </c>
      <c r="AK20" t="s">
        <v>14</v>
      </c>
      <c r="AL20" t="s">
        <v>31</v>
      </c>
      <c r="AM20" t="s">
        <v>29</v>
      </c>
      <c r="AN20" t="s">
        <v>17</v>
      </c>
      <c r="AO20" t="s">
        <v>32</v>
      </c>
    </row>
    <row r="21" spans="1:44" x14ac:dyDescent="0.2">
      <c r="D21" s="4" t="s">
        <v>19</v>
      </c>
      <c r="E21" s="2">
        <f>ROUNDUP(LOG(I21,2), 0)-3</f>
        <v>9</v>
      </c>
      <c r="F21" s="4">
        <v>34</v>
      </c>
      <c r="G21" s="4">
        <v>21</v>
      </c>
      <c r="H21">
        <f>F21*I21</f>
        <v>73202</v>
      </c>
      <c r="I21">
        <v>2153</v>
      </c>
      <c r="J21">
        <f>H$31/10</f>
        <v>44426.8</v>
      </c>
      <c r="K21">
        <f>J21/I21</f>
        <v>20.634835113794708</v>
      </c>
      <c r="L21" s="6">
        <f>_xlfn.FLOOR.PRECISE(K21)</f>
        <v>20</v>
      </c>
      <c r="M21" s="6">
        <f>ROUNDUP(K21,0)</f>
        <v>21</v>
      </c>
      <c r="T21" s="4" t="s">
        <v>19</v>
      </c>
      <c r="U21" s="2">
        <f>ROUNDUP(LOG(Y21,2), 0)-3</f>
        <v>7</v>
      </c>
      <c r="V21" s="4">
        <v>38</v>
      </c>
      <c r="W21" s="4">
        <v>35</v>
      </c>
      <c r="X21">
        <f>V21*Y21</f>
        <v>26752</v>
      </c>
      <c r="Y21">
        <v>704</v>
      </c>
      <c r="Z21">
        <f>X$31/10</f>
        <v>24023.3</v>
      </c>
      <c r="AA21">
        <f>Z21/Y21</f>
        <v>34.124005681818183</v>
      </c>
      <c r="AB21" s="6">
        <f>_xlfn.FLOOR.PRECISE(AA21)</f>
        <v>34</v>
      </c>
      <c r="AC21" s="6">
        <f>ROUNDUP(AA21,0)</f>
        <v>35</v>
      </c>
      <c r="AI21" s="4" t="s">
        <v>19</v>
      </c>
      <c r="AJ21" s="2">
        <f>ROUNDUP(LOG(AN21,2), 0)-3</f>
        <v>9</v>
      </c>
      <c r="AK21" s="4">
        <v>22</v>
      </c>
      <c r="AL21" s="4">
        <v>22</v>
      </c>
      <c r="AM21">
        <f>AK21*AN21</f>
        <v>49654</v>
      </c>
      <c r="AN21">
        <v>2257</v>
      </c>
      <c r="AO21">
        <f>AM$31/10</f>
        <v>48145.3</v>
      </c>
      <c r="AP21">
        <f>AO21/AN21</f>
        <v>21.33154630039876</v>
      </c>
      <c r="AQ21" s="6">
        <f>_xlfn.FLOOR.PRECISE(AP21)</f>
        <v>21</v>
      </c>
      <c r="AR21" s="6">
        <f>ROUNDUP(AP21,0)</f>
        <v>22</v>
      </c>
    </row>
    <row r="22" spans="1:44" x14ac:dyDescent="0.2">
      <c r="D22" s="4" t="s">
        <v>20</v>
      </c>
      <c r="E22" s="2">
        <f t="shared" ref="E22:E30" si="18">ROUNDUP(LOG(I22,2), 0)-3</f>
        <v>10</v>
      </c>
      <c r="F22" s="4">
        <v>17</v>
      </c>
      <c r="G22" s="4">
        <v>11</v>
      </c>
      <c r="H22">
        <f t="shared" ref="H22:H30" si="19">F22*I22</f>
        <v>69802</v>
      </c>
      <c r="I22">
        <v>4106</v>
      </c>
      <c r="J22">
        <f t="shared" ref="J22:J30" si="20">H$31/10</f>
        <v>44426.8</v>
      </c>
      <c r="K22">
        <f t="shared" ref="K22:K30" si="21">J22/I22</f>
        <v>10.819970774476376</v>
      </c>
      <c r="L22" s="6">
        <f t="shared" ref="L22:L30" si="22">_xlfn.FLOOR.PRECISE(K22)</f>
        <v>10</v>
      </c>
      <c r="M22" s="6">
        <f t="shared" ref="M22:M30" si="23">ROUNDUP(K22,0)</f>
        <v>11</v>
      </c>
      <c r="T22" s="4" t="s">
        <v>20</v>
      </c>
      <c r="U22" s="2">
        <f t="shared" ref="U22:U30" si="24">ROUNDUP(LOG(Y22,2), 0)-3</f>
        <v>8</v>
      </c>
      <c r="V22" s="4">
        <v>22</v>
      </c>
      <c r="W22" s="4">
        <v>16</v>
      </c>
      <c r="X22">
        <f t="shared" ref="X22:X30" si="25">V22*Y22</f>
        <v>34496</v>
      </c>
      <c r="Y22">
        <v>1568</v>
      </c>
      <c r="Z22">
        <f t="shared" ref="Z22:Z30" si="26">X$31/10</f>
        <v>24023.3</v>
      </c>
      <c r="AA22">
        <f>Z22/Y22</f>
        <v>15.320982142857142</v>
      </c>
      <c r="AB22" s="6">
        <f t="shared" ref="AB22:AB30" si="27">_xlfn.FLOOR.PRECISE(AA22)</f>
        <v>15</v>
      </c>
      <c r="AC22" s="6">
        <f t="shared" ref="AC22:AC30" si="28">ROUNDUP(AA22,0)</f>
        <v>16</v>
      </c>
      <c r="AI22" s="4" t="s">
        <v>20</v>
      </c>
      <c r="AJ22" s="2">
        <f t="shared" ref="AJ22:AJ30" si="29">ROUNDUP(LOG(AN22,2), 0)-3</f>
        <v>10</v>
      </c>
      <c r="AK22" s="4">
        <v>19</v>
      </c>
      <c r="AL22" s="4">
        <v>12</v>
      </c>
      <c r="AM22">
        <f t="shared" ref="AM22:AM30" si="30">AK22*AN22</f>
        <v>82650</v>
      </c>
      <c r="AN22">
        <v>4350</v>
      </c>
      <c r="AO22">
        <f t="shared" ref="AO22:AO30" si="31">AM$31/10</f>
        <v>48145.3</v>
      </c>
      <c r="AP22">
        <f t="shared" ref="AP22:AP30" si="32">AO22/AN22</f>
        <v>11.067885057471265</v>
      </c>
      <c r="AQ22" s="6">
        <f t="shared" ref="AQ22:AQ30" si="33">_xlfn.FLOOR.PRECISE(AP22)</f>
        <v>11</v>
      </c>
      <c r="AR22" s="6">
        <f t="shared" ref="AR22:AR30" si="34">ROUNDUP(AP22,0)</f>
        <v>12</v>
      </c>
    </row>
    <row r="23" spans="1:44" x14ac:dyDescent="0.2">
      <c r="D23" s="4" t="s">
        <v>21</v>
      </c>
      <c r="E23" s="2">
        <f t="shared" si="18"/>
        <v>10</v>
      </c>
      <c r="F23" s="4">
        <v>14</v>
      </c>
      <c r="G23" s="4">
        <v>9</v>
      </c>
      <c r="H23">
        <f t="shared" si="19"/>
        <v>73878</v>
      </c>
      <c r="I23">
        <v>5277</v>
      </c>
      <c r="J23">
        <f t="shared" si="20"/>
        <v>44426.8</v>
      </c>
      <c r="K23">
        <f t="shared" si="21"/>
        <v>8.4189501610763688</v>
      </c>
      <c r="L23" s="6">
        <f t="shared" si="22"/>
        <v>8</v>
      </c>
      <c r="M23" s="6">
        <f t="shared" si="23"/>
        <v>9</v>
      </c>
      <c r="T23" s="4" t="s">
        <v>21</v>
      </c>
      <c r="U23" s="2">
        <f t="shared" si="24"/>
        <v>9</v>
      </c>
      <c r="V23" s="4">
        <v>15</v>
      </c>
      <c r="W23" s="4">
        <v>11</v>
      </c>
      <c r="X23">
        <f t="shared" si="25"/>
        <v>35190</v>
      </c>
      <c r="Y23">
        <v>2346</v>
      </c>
      <c r="Z23">
        <f t="shared" si="26"/>
        <v>24023.3</v>
      </c>
      <c r="AA23">
        <f t="shared" ref="AA23:AA30" si="35">Z23/Y23</f>
        <v>10.240110826939471</v>
      </c>
      <c r="AB23" s="6">
        <f t="shared" si="27"/>
        <v>10</v>
      </c>
      <c r="AC23" s="6">
        <f t="shared" si="28"/>
        <v>11</v>
      </c>
      <c r="AI23" s="4" t="s">
        <v>21</v>
      </c>
      <c r="AJ23" s="2">
        <f t="shared" si="29"/>
        <v>10</v>
      </c>
      <c r="AK23" s="4">
        <v>13</v>
      </c>
      <c r="AL23" s="4">
        <v>9</v>
      </c>
      <c r="AM23">
        <f t="shared" si="30"/>
        <v>73983</v>
      </c>
      <c r="AN23">
        <v>5691</v>
      </c>
      <c r="AO23">
        <f t="shared" si="31"/>
        <v>48145.3</v>
      </c>
      <c r="AP23">
        <f t="shared" si="32"/>
        <v>8.4599015990159909</v>
      </c>
      <c r="AQ23" s="6">
        <f t="shared" si="33"/>
        <v>8</v>
      </c>
      <c r="AR23" s="6">
        <f t="shared" si="34"/>
        <v>9</v>
      </c>
    </row>
    <row r="24" spans="1:44" x14ac:dyDescent="0.2">
      <c r="D24" s="4" t="s">
        <v>22</v>
      </c>
      <c r="E24" s="2">
        <f t="shared" si="18"/>
        <v>10</v>
      </c>
      <c r="F24">
        <v>10</v>
      </c>
      <c r="G24" s="4">
        <v>8</v>
      </c>
      <c r="H24">
        <f t="shared" si="19"/>
        <v>61680</v>
      </c>
      <c r="I24">
        <v>6168</v>
      </c>
      <c r="J24">
        <f t="shared" si="20"/>
        <v>44426.8</v>
      </c>
      <c r="K24">
        <f t="shared" si="21"/>
        <v>7.2027885862516214</v>
      </c>
      <c r="L24" s="6">
        <f t="shared" si="22"/>
        <v>7</v>
      </c>
      <c r="M24" s="6">
        <f t="shared" si="23"/>
        <v>8</v>
      </c>
      <c r="T24" s="4" t="s">
        <v>22</v>
      </c>
      <c r="U24" s="2">
        <f t="shared" si="24"/>
        <v>9</v>
      </c>
      <c r="V24">
        <v>10</v>
      </c>
      <c r="W24" s="4">
        <v>8</v>
      </c>
      <c r="X24">
        <f t="shared" si="25"/>
        <v>31490</v>
      </c>
      <c r="Y24">
        <v>3149</v>
      </c>
      <c r="Z24">
        <f t="shared" si="26"/>
        <v>24023.3</v>
      </c>
      <c r="AA24">
        <f t="shared" si="35"/>
        <v>7.6288663067640519</v>
      </c>
      <c r="AB24" s="6">
        <f t="shared" si="27"/>
        <v>7</v>
      </c>
      <c r="AC24" s="6">
        <f t="shared" si="28"/>
        <v>8</v>
      </c>
      <c r="AI24" s="4" t="s">
        <v>22</v>
      </c>
      <c r="AJ24" s="2">
        <f t="shared" si="29"/>
        <v>10</v>
      </c>
      <c r="AK24">
        <v>10</v>
      </c>
      <c r="AL24" s="4">
        <v>8</v>
      </c>
      <c r="AM24">
        <f t="shared" si="30"/>
        <v>66470</v>
      </c>
      <c r="AN24">
        <v>6647</v>
      </c>
      <c r="AO24">
        <f t="shared" si="31"/>
        <v>48145.3</v>
      </c>
      <c r="AP24">
        <f t="shared" si="32"/>
        <v>7.2431623288701674</v>
      </c>
      <c r="AQ24" s="6">
        <f t="shared" si="33"/>
        <v>7</v>
      </c>
      <c r="AR24" s="6">
        <f t="shared" si="34"/>
        <v>8</v>
      </c>
    </row>
    <row r="25" spans="1:44" x14ac:dyDescent="0.2">
      <c r="D25" s="4" t="s">
        <v>23</v>
      </c>
      <c r="E25" s="2">
        <f t="shared" si="18"/>
        <v>10</v>
      </c>
      <c r="F25">
        <v>8</v>
      </c>
      <c r="G25" s="4">
        <v>7</v>
      </c>
      <c r="H25">
        <f t="shared" si="19"/>
        <v>52944</v>
      </c>
      <c r="I25">
        <v>6618</v>
      </c>
      <c r="J25">
        <f t="shared" si="20"/>
        <v>44426.8</v>
      </c>
      <c r="K25">
        <f t="shared" si="21"/>
        <v>6.7130250831066789</v>
      </c>
      <c r="L25" s="6">
        <f t="shared" si="22"/>
        <v>6</v>
      </c>
      <c r="M25" s="6">
        <f t="shared" si="23"/>
        <v>7</v>
      </c>
      <c r="T25" s="4" t="s">
        <v>23</v>
      </c>
      <c r="U25" s="2">
        <f t="shared" si="24"/>
        <v>9</v>
      </c>
      <c r="V25">
        <v>9</v>
      </c>
      <c r="W25" s="4">
        <v>7</v>
      </c>
      <c r="X25">
        <f t="shared" si="25"/>
        <v>34362</v>
      </c>
      <c r="Y25">
        <v>3818</v>
      </c>
      <c r="Z25">
        <f t="shared" si="26"/>
        <v>24023.3</v>
      </c>
      <c r="AA25">
        <f t="shared" si="35"/>
        <v>6.2921162912519639</v>
      </c>
      <c r="AB25" s="6">
        <f t="shared" si="27"/>
        <v>6</v>
      </c>
      <c r="AC25" s="6">
        <f t="shared" si="28"/>
        <v>7</v>
      </c>
      <c r="AI25" s="4" t="s">
        <v>23</v>
      </c>
      <c r="AJ25" s="2">
        <f t="shared" si="29"/>
        <v>10</v>
      </c>
      <c r="AK25">
        <v>9</v>
      </c>
      <c r="AL25" s="4">
        <v>7</v>
      </c>
      <c r="AM25">
        <f t="shared" si="30"/>
        <v>64557</v>
      </c>
      <c r="AN25">
        <v>7173</v>
      </c>
      <c r="AO25">
        <f t="shared" si="31"/>
        <v>48145.3</v>
      </c>
      <c r="AP25">
        <f t="shared" si="32"/>
        <v>6.7120172870486554</v>
      </c>
      <c r="AQ25" s="6">
        <f t="shared" si="33"/>
        <v>6</v>
      </c>
      <c r="AR25" s="6">
        <f t="shared" si="34"/>
        <v>7</v>
      </c>
    </row>
    <row r="26" spans="1:44" x14ac:dyDescent="0.2">
      <c r="D26" s="4" t="s">
        <v>24</v>
      </c>
      <c r="E26" s="2">
        <f t="shared" si="18"/>
        <v>10</v>
      </c>
      <c r="F26">
        <v>6</v>
      </c>
      <c r="G26" s="4">
        <v>7</v>
      </c>
      <c r="H26">
        <f t="shared" si="19"/>
        <v>40614</v>
      </c>
      <c r="I26">
        <v>6769</v>
      </c>
      <c r="J26">
        <f t="shared" si="20"/>
        <v>44426.8</v>
      </c>
      <c r="K26">
        <f t="shared" si="21"/>
        <v>6.5632737479686813</v>
      </c>
      <c r="L26" s="6">
        <f t="shared" si="22"/>
        <v>6</v>
      </c>
      <c r="M26" s="6">
        <f t="shared" si="23"/>
        <v>7</v>
      </c>
      <c r="T26" s="4" t="s">
        <v>24</v>
      </c>
      <c r="U26" s="2">
        <f t="shared" si="24"/>
        <v>10</v>
      </c>
      <c r="V26">
        <v>6</v>
      </c>
      <c r="W26" s="4">
        <v>6</v>
      </c>
      <c r="X26">
        <f t="shared" si="25"/>
        <v>26730</v>
      </c>
      <c r="Y26">
        <v>4455</v>
      </c>
      <c r="Z26">
        <f t="shared" si="26"/>
        <v>24023.3</v>
      </c>
      <c r="AA26">
        <f t="shared" si="35"/>
        <v>5.3924354657687985</v>
      </c>
      <c r="AB26" s="6">
        <f t="shared" si="27"/>
        <v>5</v>
      </c>
      <c r="AC26" s="6">
        <f t="shared" si="28"/>
        <v>6</v>
      </c>
      <c r="AI26" s="4" t="s">
        <v>24</v>
      </c>
      <c r="AJ26" s="2">
        <f t="shared" si="29"/>
        <v>10</v>
      </c>
      <c r="AK26">
        <v>8</v>
      </c>
      <c r="AL26" s="4">
        <v>7</v>
      </c>
      <c r="AM26">
        <f t="shared" si="30"/>
        <v>59032</v>
      </c>
      <c r="AN26">
        <v>7379</v>
      </c>
      <c r="AO26">
        <f t="shared" si="31"/>
        <v>48145.3</v>
      </c>
      <c r="AP26">
        <f t="shared" si="32"/>
        <v>6.5246374847540318</v>
      </c>
      <c r="AQ26" s="6">
        <f t="shared" si="33"/>
        <v>6</v>
      </c>
      <c r="AR26" s="6">
        <f t="shared" si="34"/>
        <v>7</v>
      </c>
    </row>
    <row r="27" spans="1:44" x14ac:dyDescent="0.2">
      <c r="D27" s="4" t="s">
        <v>25</v>
      </c>
      <c r="E27" s="2">
        <f t="shared" si="18"/>
        <v>10</v>
      </c>
      <c r="F27">
        <v>5</v>
      </c>
      <c r="G27" s="4">
        <v>7</v>
      </c>
      <c r="H27">
        <f t="shared" si="19"/>
        <v>33330</v>
      </c>
      <c r="I27">
        <v>6666</v>
      </c>
      <c r="J27">
        <f t="shared" si="20"/>
        <v>44426.8</v>
      </c>
      <c r="K27">
        <f t="shared" si="21"/>
        <v>6.664686468646865</v>
      </c>
      <c r="L27" s="6">
        <f t="shared" si="22"/>
        <v>6</v>
      </c>
      <c r="M27" s="6">
        <f t="shared" si="23"/>
        <v>7</v>
      </c>
      <c r="T27" s="4" t="s">
        <v>25</v>
      </c>
      <c r="U27" s="2">
        <f t="shared" si="24"/>
        <v>10</v>
      </c>
      <c r="V27">
        <v>4</v>
      </c>
      <c r="W27" s="4">
        <v>5</v>
      </c>
      <c r="X27">
        <f t="shared" si="25"/>
        <v>19328</v>
      </c>
      <c r="Y27">
        <v>4832</v>
      </c>
      <c r="Z27">
        <f t="shared" si="26"/>
        <v>24023.3</v>
      </c>
      <c r="AA27">
        <f t="shared" si="35"/>
        <v>4.9717094370860924</v>
      </c>
      <c r="AB27" s="6">
        <f t="shared" si="27"/>
        <v>4</v>
      </c>
      <c r="AC27" s="6">
        <f t="shared" si="28"/>
        <v>5</v>
      </c>
      <c r="AI27" s="4" t="s">
        <v>25</v>
      </c>
      <c r="AJ27" s="2">
        <f t="shared" si="29"/>
        <v>10</v>
      </c>
      <c r="AK27">
        <v>5</v>
      </c>
      <c r="AL27" s="4">
        <v>7</v>
      </c>
      <c r="AM27">
        <f t="shared" si="30"/>
        <v>37055</v>
      </c>
      <c r="AN27">
        <v>7411</v>
      </c>
      <c r="AO27">
        <f t="shared" si="31"/>
        <v>48145.3</v>
      </c>
      <c r="AP27">
        <f t="shared" si="32"/>
        <v>6.4964647146134125</v>
      </c>
      <c r="AQ27" s="6">
        <f t="shared" si="33"/>
        <v>6</v>
      </c>
      <c r="AR27" s="6">
        <f t="shared" si="34"/>
        <v>7</v>
      </c>
    </row>
    <row r="28" spans="1:44" x14ac:dyDescent="0.2">
      <c r="D28" s="4" t="s">
        <v>26</v>
      </c>
      <c r="E28" s="2">
        <f t="shared" si="18"/>
        <v>10</v>
      </c>
      <c r="F28">
        <v>3</v>
      </c>
      <c r="G28" s="4">
        <v>7</v>
      </c>
      <c r="H28">
        <f t="shared" si="19"/>
        <v>19941</v>
      </c>
      <c r="I28">
        <v>6647</v>
      </c>
      <c r="J28">
        <f t="shared" si="20"/>
        <v>44426.8</v>
      </c>
      <c r="K28">
        <f t="shared" si="21"/>
        <v>6.683737024221454</v>
      </c>
      <c r="L28" s="6">
        <f t="shared" si="22"/>
        <v>6</v>
      </c>
      <c r="M28" s="6">
        <f t="shared" si="23"/>
        <v>7</v>
      </c>
      <c r="T28" s="4" t="s">
        <v>26</v>
      </c>
      <c r="U28" s="2">
        <f t="shared" si="24"/>
        <v>10</v>
      </c>
      <c r="V28">
        <v>3</v>
      </c>
      <c r="W28" s="4">
        <v>5</v>
      </c>
      <c r="X28">
        <f t="shared" si="25"/>
        <v>15585</v>
      </c>
      <c r="Y28">
        <v>5195</v>
      </c>
      <c r="Z28">
        <f t="shared" si="26"/>
        <v>24023.3</v>
      </c>
      <c r="AA28">
        <f t="shared" si="35"/>
        <v>4.6243118383060633</v>
      </c>
      <c r="AB28" s="6">
        <f t="shared" si="27"/>
        <v>4</v>
      </c>
      <c r="AC28" s="6">
        <f t="shared" si="28"/>
        <v>5</v>
      </c>
      <c r="AI28" s="4" t="s">
        <v>26</v>
      </c>
      <c r="AJ28" s="2">
        <f t="shared" si="29"/>
        <v>10</v>
      </c>
      <c r="AK28">
        <v>4</v>
      </c>
      <c r="AL28" s="4">
        <v>7</v>
      </c>
      <c r="AM28">
        <f t="shared" si="30"/>
        <v>28028</v>
      </c>
      <c r="AN28">
        <v>7007</v>
      </c>
      <c r="AO28">
        <f t="shared" si="31"/>
        <v>48145.3</v>
      </c>
      <c r="AP28">
        <f t="shared" si="32"/>
        <v>6.8710289710289718</v>
      </c>
      <c r="AQ28" s="6">
        <f t="shared" si="33"/>
        <v>6</v>
      </c>
      <c r="AR28" s="6">
        <f t="shared" si="34"/>
        <v>7</v>
      </c>
    </row>
    <row r="29" spans="1:44" x14ac:dyDescent="0.2">
      <c r="D29" s="4" t="s">
        <v>27</v>
      </c>
      <c r="E29" s="2">
        <f t="shared" si="18"/>
        <v>10</v>
      </c>
      <c r="F29">
        <v>2</v>
      </c>
      <c r="G29" s="4">
        <v>7</v>
      </c>
      <c r="H29">
        <f t="shared" si="19"/>
        <v>12780</v>
      </c>
      <c r="I29">
        <v>6390</v>
      </c>
      <c r="J29">
        <f t="shared" si="20"/>
        <v>44426.8</v>
      </c>
      <c r="K29">
        <f t="shared" si="21"/>
        <v>6.9525508607198754</v>
      </c>
      <c r="L29" s="6">
        <f t="shared" si="22"/>
        <v>6</v>
      </c>
      <c r="M29" s="6">
        <f t="shared" si="23"/>
        <v>7</v>
      </c>
      <c r="T29" s="4" t="s">
        <v>27</v>
      </c>
      <c r="U29" s="2">
        <f t="shared" si="24"/>
        <v>10</v>
      </c>
      <c r="V29">
        <v>2</v>
      </c>
      <c r="W29" s="4">
        <v>5</v>
      </c>
      <c r="X29">
        <f t="shared" si="25"/>
        <v>10724</v>
      </c>
      <c r="Y29">
        <v>5362</v>
      </c>
      <c r="Z29">
        <f t="shared" si="26"/>
        <v>24023.3</v>
      </c>
      <c r="AA29">
        <f t="shared" si="35"/>
        <v>4.4802872062663184</v>
      </c>
      <c r="AB29" s="6">
        <f t="shared" si="27"/>
        <v>4</v>
      </c>
      <c r="AC29" s="6">
        <f t="shared" si="28"/>
        <v>5</v>
      </c>
      <c r="AI29" s="4" t="s">
        <v>27</v>
      </c>
      <c r="AJ29" s="2">
        <f t="shared" si="29"/>
        <v>10</v>
      </c>
      <c r="AK29">
        <v>2</v>
      </c>
      <c r="AL29" s="4">
        <v>8</v>
      </c>
      <c r="AM29">
        <f t="shared" si="30"/>
        <v>13638</v>
      </c>
      <c r="AN29">
        <v>6819</v>
      </c>
      <c r="AO29">
        <f t="shared" si="31"/>
        <v>48145.3</v>
      </c>
      <c r="AP29">
        <f t="shared" si="32"/>
        <v>7.0604634110573405</v>
      </c>
      <c r="AQ29" s="6">
        <f t="shared" si="33"/>
        <v>7</v>
      </c>
      <c r="AR29" s="6">
        <f t="shared" si="34"/>
        <v>8</v>
      </c>
    </row>
    <row r="30" spans="1:44" x14ac:dyDescent="0.2">
      <c r="D30" s="4" t="s">
        <v>28</v>
      </c>
      <c r="E30" s="2">
        <f t="shared" si="18"/>
        <v>10</v>
      </c>
      <c r="F30">
        <v>1</v>
      </c>
      <c r="G30" s="4">
        <v>8</v>
      </c>
      <c r="H30">
        <f t="shared" si="19"/>
        <v>6097</v>
      </c>
      <c r="I30">
        <v>6097</v>
      </c>
      <c r="J30">
        <f t="shared" si="20"/>
        <v>44426.8</v>
      </c>
      <c r="K30">
        <f t="shared" si="21"/>
        <v>7.2866655732327379</v>
      </c>
      <c r="L30" s="6">
        <f t="shared" si="22"/>
        <v>7</v>
      </c>
      <c r="M30" s="6">
        <f t="shared" si="23"/>
        <v>8</v>
      </c>
      <c r="T30" s="4" t="s">
        <v>28</v>
      </c>
      <c r="U30" s="2">
        <f t="shared" si="24"/>
        <v>10</v>
      </c>
      <c r="V30">
        <v>1</v>
      </c>
      <c r="W30" s="4">
        <v>5</v>
      </c>
      <c r="X30">
        <f t="shared" si="25"/>
        <v>5576</v>
      </c>
      <c r="Y30">
        <v>5576</v>
      </c>
      <c r="Z30">
        <f t="shared" si="26"/>
        <v>24023.3</v>
      </c>
      <c r="AA30">
        <f t="shared" si="35"/>
        <v>4.30833931133429</v>
      </c>
      <c r="AB30" s="6">
        <f t="shared" si="27"/>
        <v>4</v>
      </c>
      <c r="AC30" s="6">
        <f t="shared" si="28"/>
        <v>5</v>
      </c>
      <c r="AI30" s="4" t="s">
        <v>28</v>
      </c>
      <c r="AJ30" s="2">
        <f t="shared" si="29"/>
        <v>10</v>
      </c>
      <c r="AK30">
        <v>1</v>
      </c>
      <c r="AL30" s="4">
        <v>8</v>
      </c>
      <c r="AM30">
        <f t="shared" si="30"/>
        <v>6386</v>
      </c>
      <c r="AN30">
        <v>6386</v>
      </c>
      <c r="AO30">
        <f t="shared" si="31"/>
        <v>48145.3</v>
      </c>
      <c r="AP30">
        <f t="shared" si="32"/>
        <v>7.5391951143125588</v>
      </c>
      <c r="AQ30" s="6">
        <f t="shared" si="33"/>
        <v>7</v>
      </c>
      <c r="AR30" s="6">
        <f t="shared" si="34"/>
        <v>8</v>
      </c>
    </row>
    <row r="31" spans="1:44" x14ac:dyDescent="0.2">
      <c r="D31" s="4"/>
      <c r="E31" s="2"/>
      <c r="F31" t="s">
        <v>30</v>
      </c>
      <c r="H31">
        <f>SUM(H21:H30)</f>
        <v>444268</v>
      </c>
      <c r="I31">
        <f>SUM(I21:I30)</f>
        <v>56891</v>
      </c>
      <c r="L31" s="6"/>
      <c r="M31" s="6"/>
      <c r="T31" s="4"/>
      <c r="U31" s="2"/>
      <c r="V31" t="s">
        <v>30</v>
      </c>
      <c r="X31">
        <f>SUM(X21:X30)</f>
        <v>240233</v>
      </c>
      <c r="Y31">
        <f>SUM(Y21:Y30)</f>
        <v>37005</v>
      </c>
      <c r="AB31" s="6"/>
      <c r="AC31" s="6"/>
      <c r="AI31" s="4"/>
      <c r="AJ31" s="2"/>
      <c r="AK31" t="s">
        <v>30</v>
      </c>
      <c r="AM31">
        <f>SUM(AM21:AM30)</f>
        <v>481453</v>
      </c>
      <c r="AN31">
        <f>SUM(AN21:AN30)</f>
        <v>61120</v>
      </c>
      <c r="AQ31" s="6"/>
      <c r="AR31" s="6"/>
    </row>
    <row r="32" spans="1:44" x14ac:dyDescent="0.2">
      <c r="D32" s="4"/>
      <c r="E32" s="2"/>
      <c r="G32" s="4"/>
      <c r="L32" s="6"/>
      <c r="M32" s="6"/>
      <c r="T32" s="4"/>
      <c r="U32" s="2"/>
      <c r="W32" s="4"/>
      <c r="AB32" s="6"/>
      <c r="AC32" s="6"/>
      <c r="AI32" s="4"/>
      <c r="AJ32" s="2"/>
      <c r="AL32" s="4"/>
      <c r="AQ32" s="6"/>
      <c r="AR32" s="6"/>
    </row>
    <row r="34" spans="1:44" x14ac:dyDescent="0.2">
      <c r="A34" t="s">
        <v>72</v>
      </c>
    </row>
    <row r="35" spans="1:44" x14ac:dyDescent="0.2">
      <c r="A35" t="s">
        <v>15</v>
      </c>
      <c r="B35" s="3">
        <v>500000</v>
      </c>
      <c r="D35" t="s">
        <v>16</v>
      </c>
      <c r="Q35" t="s">
        <v>15</v>
      </c>
      <c r="R35" s="54">
        <v>500000</v>
      </c>
      <c r="T35" t="s">
        <v>16</v>
      </c>
      <c r="AF35" t="s">
        <v>15</v>
      </c>
      <c r="AG35" s="54">
        <v>500000</v>
      </c>
      <c r="AI35" t="s">
        <v>16</v>
      </c>
    </row>
    <row r="36" spans="1:44" x14ac:dyDescent="0.2">
      <c r="E36" t="s">
        <v>13</v>
      </c>
      <c r="F36" t="s">
        <v>14</v>
      </c>
      <c r="G36" t="s">
        <v>31</v>
      </c>
      <c r="H36" t="s">
        <v>29</v>
      </c>
      <c r="I36" t="s">
        <v>17</v>
      </c>
      <c r="J36" t="s">
        <v>32</v>
      </c>
      <c r="U36" t="s">
        <v>13</v>
      </c>
      <c r="V36" t="s">
        <v>14</v>
      </c>
      <c r="W36" t="s">
        <v>31</v>
      </c>
      <c r="X36" t="s">
        <v>29</v>
      </c>
      <c r="Y36" t="s">
        <v>17</v>
      </c>
      <c r="Z36" t="s">
        <v>32</v>
      </c>
      <c r="AJ36" t="s">
        <v>13</v>
      </c>
      <c r="AK36" t="s">
        <v>14</v>
      </c>
      <c r="AL36" t="s">
        <v>31</v>
      </c>
      <c r="AM36" t="s">
        <v>29</v>
      </c>
      <c r="AN36" t="s">
        <v>17</v>
      </c>
      <c r="AO36" t="s">
        <v>32</v>
      </c>
    </row>
    <row r="37" spans="1:44" x14ac:dyDescent="0.2">
      <c r="D37" s="4" t="s">
        <v>19</v>
      </c>
      <c r="E37" s="2">
        <f t="shared" ref="E37:E46" si="36">ROUNDUP(LOG(I37,2), 0) + 3</f>
        <v>15</v>
      </c>
      <c r="F37" s="4">
        <v>24</v>
      </c>
      <c r="G37" s="4">
        <v>21</v>
      </c>
      <c r="H37">
        <f t="shared" ref="H37:H46" si="37">F37*I37</f>
        <v>51672</v>
      </c>
      <c r="I37">
        <v>2153</v>
      </c>
      <c r="J37">
        <f t="shared" ref="J37:J46" si="38">H$47/10</f>
        <v>43735.1</v>
      </c>
      <c r="K37">
        <f>J37/I37</f>
        <v>20.313562470970737</v>
      </c>
      <c r="L37" s="6">
        <f>_xlfn.FLOOR.PRECISE(K37)</f>
        <v>20</v>
      </c>
      <c r="M37" s="6">
        <f t="shared" ref="M37:M46" si="39">ROUNDUP(K37,0)</f>
        <v>21</v>
      </c>
      <c r="T37" s="4" t="s">
        <v>19</v>
      </c>
      <c r="U37" s="2">
        <f t="shared" ref="U37:U46" si="40">ROUNDUP(LOG(Y37,2), 0) + 3</f>
        <v>13</v>
      </c>
      <c r="V37" s="4">
        <v>198</v>
      </c>
      <c r="W37" s="4">
        <v>35</v>
      </c>
      <c r="X37">
        <f t="shared" ref="X37:X46" si="41">V37*Y37</f>
        <v>139392</v>
      </c>
      <c r="Y37">
        <v>704</v>
      </c>
      <c r="Z37">
        <f>X$47/10</f>
        <v>37061.1</v>
      </c>
      <c r="AA37">
        <f t="shared" ref="AA37:AA46" si="42">Z37/Y37</f>
        <v>52.643607954545452</v>
      </c>
      <c r="AB37" s="6">
        <f t="shared" ref="AB37:AB46" si="43">_xlfn.FLOOR.PRECISE(AA37)</f>
        <v>52</v>
      </c>
      <c r="AC37" s="6">
        <f t="shared" ref="AC37:AC46" si="44">ROUNDUP(AA37,0)</f>
        <v>53</v>
      </c>
      <c r="AI37" s="4" t="s">
        <v>19</v>
      </c>
      <c r="AJ37" s="2">
        <f t="shared" ref="AJ37:AJ46" si="45">ROUNDUP(LOG(AN37,2), 0) + 3</f>
        <v>15</v>
      </c>
      <c r="AK37" s="4">
        <v>51</v>
      </c>
      <c r="AL37" s="4">
        <v>23</v>
      </c>
      <c r="AM37">
        <f t="shared" ref="AM37:AM46" si="46">AK37*AN37</f>
        <v>115107</v>
      </c>
      <c r="AN37">
        <v>2257</v>
      </c>
      <c r="AO37">
        <f t="shared" ref="AO37:AO46" si="47">AM$47/10</f>
        <v>49693</v>
      </c>
      <c r="AP37">
        <f t="shared" ref="AP37:AP46" si="48">AO37/AN37</f>
        <v>22.017279574656623</v>
      </c>
      <c r="AQ37" s="6">
        <f t="shared" ref="AQ37:AQ46" si="49">_xlfn.FLOOR.PRECISE(AP37)</f>
        <v>22</v>
      </c>
      <c r="AR37" s="6">
        <f t="shared" ref="AR37:AR46" si="50">ROUNDUP(AP37,0)</f>
        <v>23</v>
      </c>
    </row>
    <row r="38" spans="1:44" x14ac:dyDescent="0.2">
      <c r="D38" s="4" t="s">
        <v>20</v>
      </c>
      <c r="E38" s="2">
        <f t="shared" si="36"/>
        <v>16</v>
      </c>
      <c r="F38" s="4">
        <v>22</v>
      </c>
      <c r="G38" s="4">
        <v>11</v>
      </c>
      <c r="H38">
        <f t="shared" si="37"/>
        <v>90332</v>
      </c>
      <c r="I38">
        <v>4106</v>
      </c>
      <c r="J38">
        <f t="shared" si="38"/>
        <v>43735.1</v>
      </c>
      <c r="K38">
        <f t="shared" ref="K38:K46" si="51">J38/I38</f>
        <v>10.651509985387237</v>
      </c>
      <c r="L38" s="6">
        <f t="shared" ref="L38:L46" si="52">_xlfn.FLOOR.PRECISE(K38)</f>
        <v>10</v>
      </c>
      <c r="M38" s="6">
        <f t="shared" si="39"/>
        <v>11</v>
      </c>
      <c r="T38" s="4" t="s">
        <v>20</v>
      </c>
      <c r="U38" s="2">
        <f t="shared" si="40"/>
        <v>14</v>
      </c>
      <c r="V38" s="4">
        <v>31</v>
      </c>
      <c r="W38" s="4">
        <v>22</v>
      </c>
      <c r="X38">
        <f t="shared" si="41"/>
        <v>48608</v>
      </c>
      <c r="Y38">
        <v>1568</v>
      </c>
      <c r="Z38">
        <f t="shared" ref="Z38:Z46" si="53">X$47/10</f>
        <v>37061.1</v>
      </c>
      <c r="AA38">
        <f t="shared" si="42"/>
        <v>23.635905612244898</v>
      </c>
      <c r="AB38" s="6">
        <f t="shared" si="43"/>
        <v>23</v>
      </c>
      <c r="AC38" s="6">
        <f t="shared" si="44"/>
        <v>24</v>
      </c>
      <c r="AI38" s="4" t="s">
        <v>20</v>
      </c>
      <c r="AJ38" s="2">
        <f t="shared" si="45"/>
        <v>16</v>
      </c>
      <c r="AK38" s="4">
        <v>17</v>
      </c>
      <c r="AL38" s="4">
        <v>12</v>
      </c>
      <c r="AM38">
        <f t="shared" si="46"/>
        <v>73950</v>
      </c>
      <c r="AN38">
        <v>4350</v>
      </c>
      <c r="AO38">
        <f t="shared" si="47"/>
        <v>49693</v>
      </c>
      <c r="AP38">
        <f t="shared" si="48"/>
        <v>11.42367816091954</v>
      </c>
      <c r="AQ38" s="6">
        <f t="shared" si="49"/>
        <v>11</v>
      </c>
      <c r="AR38" s="6">
        <f t="shared" si="50"/>
        <v>12</v>
      </c>
    </row>
    <row r="39" spans="1:44" x14ac:dyDescent="0.2">
      <c r="D39" s="4" t="s">
        <v>21</v>
      </c>
      <c r="E39" s="2">
        <f t="shared" si="36"/>
        <v>16</v>
      </c>
      <c r="F39" s="4">
        <v>14</v>
      </c>
      <c r="G39" s="4">
        <v>9</v>
      </c>
      <c r="H39">
        <f t="shared" si="37"/>
        <v>73878</v>
      </c>
      <c r="I39">
        <v>5277</v>
      </c>
      <c r="J39">
        <f t="shared" si="38"/>
        <v>43735.1</v>
      </c>
      <c r="K39">
        <f t="shared" si="51"/>
        <v>8.287871896911124</v>
      </c>
      <c r="L39" s="6">
        <f t="shared" si="52"/>
        <v>8</v>
      </c>
      <c r="M39" s="6">
        <f t="shared" si="39"/>
        <v>9</v>
      </c>
      <c r="T39" s="4" t="s">
        <v>21</v>
      </c>
      <c r="U39" s="2">
        <f t="shared" si="40"/>
        <v>15</v>
      </c>
      <c r="V39" s="4">
        <v>12</v>
      </c>
      <c r="W39" s="4">
        <v>15</v>
      </c>
      <c r="X39">
        <f t="shared" si="41"/>
        <v>28152</v>
      </c>
      <c r="Y39">
        <v>2346</v>
      </c>
      <c r="Z39">
        <f t="shared" si="53"/>
        <v>37061.1</v>
      </c>
      <c r="AA39">
        <f t="shared" si="42"/>
        <v>15.797570332480818</v>
      </c>
      <c r="AB39" s="6">
        <f t="shared" si="43"/>
        <v>15</v>
      </c>
      <c r="AC39" s="6">
        <f t="shared" si="44"/>
        <v>16</v>
      </c>
      <c r="AI39" s="4" t="s">
        <v>21</v>
      </c>
      <c r="AJ39" s="2">
        <f t="shared" si="45"/>
        <v>16</v>
      </c>
      <c r="AK39" s="4">
        <v>12</v>
      </c>
      <c r="AL39" s="4">
        <v>9</v>
      </c>
      <c r="AM39">
        <f t="shared" si="46"/>
        <v>68292</v>
      </c>
      <c r="AN39">
        <v>5691</v>
      </c>
      <c r="AO39">
        <f t="shared" si="47"/>
        <v>49693</v>
      </c>
      <c r="AP39">
        <f t="shared" si="48"/>
        <v>8.7318573185731854</v>
      </c>
      <c r="AQ39" s="6">
        <f t="shared" si="49"/>
        <v>8</v>
      </c>
      <c r="AR39" s="6">
        <f t="shared" si="50"/>
        <v>9</v>
      </c>
    </row>
    <row r="40" spans="1:44" x14ac:dyDescent="0.2">
      <c r="D40" s="4" t="s">
        <v>22</v>
      </c>
      <c r="E40" s="2">
        <f t="shared" si="36"/>
        <v>16</v>
      </c>
      <c r="F40">
        <v>8</v>
      </c>
      <c r="G40" s="4">
        <v>8</v>
      </c>
      <c r="H40">
        <f t="shared" si="37"/>
        <v>49344</v>
      </c>
      <c r="I40">
        <v>6168</v>
      </c>
      <c r="J40">
        <f t="shared" si="38"/>
        <v>43735.1</v>
      </c>
      <c r="K40">
        <f t="shared" si="51"/>
        <v>7.0906452658884564</v>
      </c>
      <c r="L40" s="6">
        <f t="shared" si="52"/>
        <v>7</v>
      </c>
      <c r="M40" s="6">
        <f t="shared" si="39"/>
        <v>8</v>
      </c>
      <c r="T40" s="4" t="s">
        <v>22</v>
      </c>
      <c r="U40" s="2">
        <f t="shared" si="40"/>
        <v>15</v>
      </c>
      <c r="V40">
        <v>10</v>
      </c>
      <c r="W40" s="4">
        <v>13</v>
      </c>
      <c r="X40">
        <f t="shared" si="41"/>
        <v>31490</v>
      </c>
      <c r="Y40">
        <v>3149</v>
      </c>
      <c r="Z40">
        <f t="shared" si="53"/>
        <v>37061.1</v>
      </c>
      <c r="AA40">
        <f t="shared" si="42"/>
        <v>11.769164814226738</v>
      </c>
      <c r="AB40" s="6">
        <f t="shared" si="43"/>
        <v>11</v>
      </c>
      <c r="AC40" s="6">
        <f t="shared" si="44"/>
        <v>12</v>
      </c>
      <c r="AI40" s="4" t="s">
        <v>22</v>
      </c>
      <c r="AJ40" s="2">
        <f t="shared" si="45"/>
        <v>16</v>
      </c>
      <c r="AK40">
        <v>9</v>
      </c>
      <c r="AL40" s="4">
        <v>8</v>
      </c>
      <c r="AM40">
        <f t="shared" si="46"/>
        <v>59823</v>
      </c>
      <c r="AN40">
        <v>6647</v>
      </c>
      <c r="AO40">
        <f t="shared" si="47"/>
        <v>49693</v>
      </c>
      <c r="AP40">
        <f t="shared" si="48"/>
        <v>7.476004212426659</v>
      </c>
      <c r="AQ40" s="6">
        <f t="shared" si="49"/>
        <v>7</v>
      </c>
      <c r="AR40" s="6">
        <f t="shared" si="50"/>
        <v>8</v>
      </c>
    </row>
    <row r="41" spans="1:44" x14ac:dyDescent="0.2">
      <c r="D41" s="4" t="s">
        <v>23</v>
      </c>
      <c r="E41" s="2">
        <f t="shared" si="36"/>
        <v>16</v>
      </c>
      <c r="F41">
        <v>7</v>
      </c>
      <c r="G41" s="4">
        <v>7</v>
      </c>
      <c r="H41">
        <f t="shared" si="37"/>
        <v>46326</v>
      </c>
      <c r="I41">
        <v>6618</v>
      </c>
      <c r="J41">
        <f t="shared" si="38"/>
        <v>43735.1</v>
      </c>
      <c r="K41">
        <f t="shared" si="51"/>
        <v>6.6085071018434567</v>
      </c>
      <c r="L41" s="6">
        <f t="shared" si="52"/>
        <v>6</v>
      </c>
      <c r="M41" s="6">
        <f t="shared" si="39"/>
        <v>7</v>
      </c>
      <c r="T41" s="4" t="s">
        <v>23</v>
      </c>
      <c r="U41" s="2">
        <f t="shared" si="40"/>
        <v>15</v>
      </c>
      <c r="V41">
        <v>8</v>
      </c>
      <c r="W41" s="4">
        <v>10</v>
      </c>
      <c r="X41">
        <f t="shared" si="41"/>
        <v>30544</v>
      </c>
      <c r="Y41">
        <v>3818</v>
      </c>
      <c r="Z41">
        <f t="shared" si="53"/>
        <v>37061.1</v>
      </c>
      <c r="AA41">
        <f t="shared" si="42"/>
        <v>9.7069408067050809</v>
      </c>
      <c r="AB41" s="6">
        <f t="shared" si="43"/>
        <v>9</v>
      </c>
      <c r="AC41" s="6">
        <f t="shared" si="44"/>
        <v>10</v>
      </c>
      <c r="AI41" s="4" t="s">
        <v>23</v>
      </c>
      <c r="AJ41" s="2">
        <f t="shared" si="45"/>
        <v>16</v>
      </c>
      <c r="AK41">
        <v>8</v>
      </c>
      <c r="AL41" s="4">
        <v>7</v>
      </c>
      <c r="AM41">
        <f t="shared" si="46"/>
        <v>57384</v>
      </c>
      <c r="AN41">
        <v>7173</v>
      </c>
      <c r="AO41">
        <f t="shared" si="47"/>
        <v>49693</v>
      </c>
      <c r="AP41">
        <f t="shared" si="48"/>
        <v>6.9277847483619128</v>
      </c>
      <c r="AQ41" s="6">
        <f t="shared" si="49"/>
        <v>6</v>
      </c>
      <c r="AR41" s="6">
        <f t="shared" si="50"/>
        <v>7</v>
      </c>
    </row>
    <row r="42" spans="1:44" x14ac:dyDescent="0.2">
      <c r="D42" s="4" t="s">
        <v>24</v>
      </c>
      <c r="E42" s="2">
        <f t="shared" si="36"/>
        <v>16</v>
      </c>
      <c r="F42">
        <v>6</v>
      </c>
      <c r="G42" s="4">
        <v>7</v>
      </c>
      <c r="H42">
        <f t="shared" si="37"/>
        <v>40614</v>
      </c>
      <c r="I42">
        <v>6769</v>
      </c>
      <c r="J42">
        <f t="shared" si="38"/>
        <v>43735.1</v>
      </c>
      <c r="K42">
        <f t="shared" si="51"/>
        <v>6.4610873097946522</v>
      </c>
      <c r="L42" s="6">
        <f t="shared" si="52"/>
        <v>6</v>
      </c>
      <c r="M42" s="6">
        <f t="shared" si="39"/>
        <v>7</v>
      </c>
      <c r="T42" s="4" t="s">
        <v>24</v>
      </c>
      <c r="U42" s="2">
        <f t="shared" si="40"/>
        <v>16</v>
      </c>
      <c r="V42">
        <v>7</v>
      </c>
      <c r="W42" s="4">
        <v>9</v>
      </c>
      <c r="X42">
        <f t="shared" si="41"/>
        <v>31185</v>
      </c>
      <c r="Y42">
        <v>4455</v>
      </c>
      <c r="Z42">
        <f t="shared" si="53"/>
        <v>37061.1</v>
      </c>
      <c r="AA42">
        <f t="shared" si="42"/>
        <v>8.3189898989898978</v>
      </c>
      <c r="AB42" s="6">
        <f t="shared" si="43"/>
        <v>8</v>
      </c>
      <c r="AC42" s="6">
        <f t="shared" si="44"/>
        <v>9</v>
      </c>
      <c r="AI42" s="4" t="s">
        <v>24</v>
      </c>
      <c r="AJ42" s="2">
        <f t="shared" si="45"/>
        <v>16</v>
      </c>
      <c r="AK42">
        <v>6</v>
      </c>
      <c r="AL42" s="4">
        <v>7</v>
      </c>
      <c r="AM42">
        <f t="shared" si="46"/>
        <v>44274</v>
      </c>
      <c r="AN42">
        <v>7379</v>
      </c>
      <c r="AO42">
        <f t="shared" si="47"/>
        <v>49693</v>
      </c>
      <c r="AP42">
        <f t="shared" si="48"/>
        <v>6.7343813524867873</v>
      </c>
      <c r="AQ42" s="6">
        <f t="shared" si="49"/>
        <v>6</v>
      </c>
      <c r="AR42" s="6">
        <f t="shared" si="50"/>
        <v>7</v>
      </c>
    </row>
    <row r="43" spans="1:44" x14ac:dyDescent="0.2">
      <c r="D43" s="4" t="s">
        <v>25</v>
      </c>
      <c r="E43" s="2">
        <f t="shared" si="36"/>
        <v>16</v>
      </c>
      <c r="F43">
        <v>5</v>
      </c>
      <c r="G43" s="4">
        <v>7</v>
      </c>
      <c r="H43">
        <f t="shared" si="37"/>
        <v>33330</v>
      </c>
      <c r="I43">
        <v>6666</v>
      </c>
      <c r="J43">
        <f t="shared" si="38"/>
        <v>43735.1</v>
      </c>
      <c r="K43">
        <f t="shared" si="51"/>
        <v>6.5609210921092105</v>
      </c>
      <c r="L43" s="6">
        <f t="shared" si="52"/>
        <v>6</v>
      </c>
      <c r="M43" s="6">
        <f t="shared" si="39"/>
        <v>7</v>
      </c>
      <c r="T43" s="4" t="s">
        <v>25</v>
      </c>
      <c r="U43" s="2">
        <f t="shared" si="40"/>
        <v>16</v>
      </c>
      <c r="V43">
        <v>5</v>
      </c>
      <c r="W43" s="4">
        <v>8</v>
      </c>
      <c r="X43">
        <f t="shared" si="41"/>
        <v>24160</v>
      </c>
      <c r="Y43">
        <v>4832</v>
      </c>
      <c r="Z43">
        <f t="shared" si="53"/>
        <v>37061.1</v>
      </c>
      <c r="AA43">
        <f t="shared" si="42"/>
        <v>7.6699296357615889</v>
      </c>
      <c r="AB43" s="6">
        <f t="shared" si="43"/>
        <v>7</v>
      </c>
      <c r="AC43" s="6">
        <f t="shared" si="44"/>
        <v>8</v>
      </c>
      <c r="AI43" s="4" t="s">
        <v>25</v>
      </c>
      <c r="AJ43" s="2">
        <f t="shared" si="45"/>
        <v>16</v>
      </c>
      <c r="AK43">
        <v>5</v>
      </c>
      <c r="AL43" s="4">
        <v>7</v>
      </c>
      <c r="AM43">
        <f t="shared" si="46"/>
        <v>37055</v>
      </c>
      <c r="AN43">
        <v>7411</v>
      </c>
      <c r="AO43">
        <f t="shared" si="47"/>
        <v>49693</v>
      </c>
      <c r="AP43">
        <f t="shared" si="48"/>
        <v>6.705302928079881</v>
      </c>
      <c r="AQ43" s="6">
        <f t="shared" si="49"/>
        <v>6</v>
      </c>
      <c r="AR43" s="6">
        <f t="shared" si="50"/>
        <v>7</v>
      </c>
    </row>
    <row r="44" spans="1:44" x14ac:dyDescent="0.2">
      <c r="D44" s="4" t="s">
        <v>26</v>
      </c>
      <c r="E44" s="2">
        <f t="shared" si="36"/>
        <v>16</v>
      </c>
      <c r="F44">
        <v>4</v>
      </c>
      <c r="G44" s="4">
        <v>7</v>
      </c>
      <c r="H44">
        <f t="shared" si="37"/>
        <v>26588</v>
      </c>
      <c r="I44">
        <v>6647</v>
      </c>
      <c r="J44">
        <f t="shared" si="38"/>
        <v>43735.1</v>
      </c>
      <c r="K44">
        <f t="shared" si="51"/>
        <v>6.5796750413720471</v>
      </c>
      <c r="L44" s="6">
        <f t="shared" si="52"/>
        <v>6</v>
      </c>
      <c r="M44" s="6">
        <f t="shared" si="39"/>
        <v>7</v>
      </c>
      <c r="T44" s="4" t="s">
        <v>26</v>
      </c>
      <c r="U44" s="2">
        <f t="shared" si="40"/>
        <v>16</v>
      </c>
      <c r="V44">
        <v>4</v>
      </c>
      <c r="W44" s="4">
        <v>7</v>
      </c>
      <c r="X44">
        <f t="shared" si="41"/>
        <v>20780</v>
      </c>
      <c r="Y44">
        <v>5195</v>
      </c>
      <c r="Z44">
        <f t="shared" si="53"/>
        <v>37061.1</v>
      </c>
      <c r="AA44">
        <f t="shared" si="42"/>
        <v>7.1339942252165542</v>
      </c>
      <c r="AB44" s="6">
        <f t="shared" si="43"/>
        <v>7</v>
      </c>
      <c r="AC44" s="6">
        <f t="shared" si="44"/>
        <v>8</v>
      </c>
      <c r="AI44" s="4" t="s">
        <v>26</v>
      </c>
      <c r="AJ44" s="2">
        <f t="shared" si="45"/>
        <v>16</v>
      </c>
      <c r="AK44">
        <v>3</v>
      </c>
      <c r="AL44" s="4">
        <v>8</v>
      </c>
      <c r="AM44">
        <f t="shared" si="46"/>
        <v>21021</v>
      </c>
      <c r="AN44">
        <v>7007</v>
      </c>
      <c r="AO44">
        <f t="shared" si="47"/>
        <v>49693</v>
      </c>
      <c r="AP44">
        <f t="shared" si="48"/>
        <v>7.0919080919080919</v>
      </c>
      <c r="AQ44" s="6">
        <f t="shared" si="49"/>
        <v>7</v>
      </c>
      <c r="AR44" s="6">
        <f t="shared" si="50"/>
        <v>8</v>
      </c>
    </row>
    <row r="45" spans="1:44" x14ac:dyDescent="0.2">
      <c r="D45" s="4" t="s">
        <v>27</v>
      </c>
      <c r="E45" s="2">
        <f t="shared" si="36"/>
        <v>16</v>
      </c>
      <c r="F45">
        <v>3</v>
      </c>
      <c r="G45" s="4">
        <v>7</v>
      </c>
      <c r="H45">
        <f t="shared" si="37"/>
        <v>19170</v>
      </c>
      <c r="I45">
        <v>6390</v>
      </c>
      <c r="J45">
        <f t="shared" si="38"/>
        <v>43735.1</v>
      </c>
      <c r="K45">
        <f t="shared" si="51"/>
        <v>6.8443035993740216</v>
      </c>
      <c r="L45" s="6">
        <f t="shared" si="52"/>
        <v>6</v>
      </c>
      <c r="M45" s="6">
        <f t="shared" si="39"/>
        <v>7</v>
      </c>
      <c r="T45" s="4" t="s">
        <v>27</v>
      </c>
      <c r="U45" s="2">
        <f t="shared" si="40"/>
        <v>16</v>
      </c>
      <c r="V45">
        <v>2</v>
      </c>
      <c r="W45" s="4">
        <v>7</v>
      </c>
      <c r="X45">
        <f t="shared" si="41"/>
        <v>10724</v>
      </c>
      <c r="Y45">
        <v>5362</v>
      </c>
      <c r="Z45">
        <f t="shared" si="53"/>
        <v>37061.1</v>
      </c>
      <c r="AA45">
        <f t="shared" si="42"/>
        <v>6.9118052965311447</v>
      </c>
      <c r="AB45" s="6">
        <f t="shared" si="43"/>
        <v>6</v>
      </c>
      <c r="AC45" s="6">
        <f t="shared" si="44"/>
        <v>7</v>
      </c>
      <c r="AI45" s="4" t="s">
        <v>27</v>
      </c>
      <c r="AJ45" s="2">
        <f t="shared" si="45"/>
        <v>16</v>
      </c>
      <c r="AK45">
        <v>2</v>
      </c>
      <c r="AL45" s="4">
        <v>8</v>
      </c>
      <c r="AM45">
        <f t="shared" si="46"/>
        <v>13638</v>
      </c>
      <c r="AN45">
        <v>6819</v>
      </c>
      <c r="AO45">
        <f t="shared" si="47"/>
        <v>49693</v>
      </c>
      <c r="AP45">
        <f t="shared" si="48"/>
        <v>7.2874321748056898</v>
      </c>
      <c r="AQ45" s="6">
        <f t="shared" si="49"/>
        <v>7</v>
      </c>
      <c r="AR45" s="6">
        <f t="shared" si="50"/>
        <v>8</v>
      </c>
    </row>
    <row r="46" spans="1:44" x14ac:dyDescent="0.2">
      <c r="D46" s="4" t="s">
        <v>28</v>
      </c>
      <c r="E46" s="2">
        <f t="shared" si="36"/>
        <v>16</v>
      </c>
      <c r="F46">
        <v>1</v>
      </c>
      <c r="G46" s="4">
        <v>8</v>
      </c>
      <c r="H46">
        <f t="shared" si="37"/>
        <v>6097</v>
      </c>
      <c r="I46">
        <v>6097</v>
      </c>
      <c r="J46">
        <f t="shared" si="38"/>
        <v>43735.1</v>
      </c>
      <c r="K46">
        <f t="shared" si="51"/>
        <v>7.1732163359029029</v>
      </c>
      <c r="L46" s="6">
        <f t="shared" si="52"/>
        <v>7</v>
      </c>
      <c r="M46" s="6">
        <f t="shared" si="39"/>
        <v>8</v>
      </c>
      <c r="T46" s="4" t="s">
        <v>28</v>
      </c>
      <c r="U46" s="2">
        <f t="shared" si="40"/>
        <v>16</v>
      </c>
      <c r="V46">
        <v>1</v>
      </c>
      <c r="W46" s="4">
        <v>7</v>
      </c>
      <c r="X46">
        <f t="shared" si="41"/>
        <v>5576</v>
      </c>
      <c r="Y46">
        <v>5576</v>
      </c>
      <c r="Z46">
        <f t="shared" si="53"/>
        <v>37061.1</v>
      </c>
      <c r="AA46">
        <f t="shared" si="42"/>
        <v>6.6465387374461979</v>
      </c>
      <c r="AB46" s="6">
        <f t="shared" si="43"/>
        <v>6</v>
      </c>
      <c r="AC46" s="6">
        <f t="shared" si="44"/>
        <v>7</v>
      </c>
      <c r="AI46" s="4" t="s">
        <v>28</v>
      </c>
      <c r="AJ46" s="2">
        <f t="shared" si="45"/>
        <v>16</v>
      </c>
      <c r="AK46">
        <v>1</v>
      </c>
      <c r="AL46" s="4">
        <v>8</v>
      </c>
      <c r="AM46">
        <f t="shared" si="46"/>
        <v>6386</v>
      </c>
      <c r="AN46">
        <v>6386</v>
      </c>
      <c r="AO46">
        <f t="shared" si="47"/>
        <v>49693</v>
      </c>
      <c r="AP46">
        <f t="shared" si="48"/>
        <v>7.7815533980582527</v>
      </c>
      <c r="AQ46" s="6">
        <f t="shared" si="49"/>
        <v>7</v>
      </c>
      <c r="AR46" s="6">
        <f t="shared" si="50"/>
        <v>8</v>
      </c>
    </row>
    <row r="47" spans="1:44" x14ac:dyDescent="0.2">
      <c r="F47" t="s">
        <v>30</v>
      </c>
      <c r="H47">
        <f>SUM(H37:H46)</f>
        <v>437351</v>
      </c>
      <c r="I47">
        <f>SUM(I37:I46)</f>
        <v>56891</v>
      </c>
      <c r="V47" t="s">
        <v>30</v>
      </c>
      <c r="X47">
        <f>SUM(X37:X46)</f>
        <v>370611</v>
      </c>
      <c r="Y47">
        <f>SUM(Y37:Y46)</f>
        <v>37005</v>
      </c>
      <c r="AK47" t="s">
        <v>30</v>
      </c>
      <c r="AM47">
        <f>SUM(AM37:AM46)</f>
        <v>496930</v>
      </c>
      <c r="AN47">
        <f>SUM(AN37:AN46)</f>
        <v>61120</v>
      </c>
    </row>
    <row r="48" spans="1:44" x14ac:dyDescent="0.2">
      <c r="A48" s="2" t="s">
        <v>90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x14ac:dyDescent="0.2">
      <c r="A49" s="2" t="s">
        <v>15</v>
      </c>
      <c r="B49" s="3">
        <v>500000</v>
      </c>
      <c r="C49" s="2"/>
      <c r="D49" s="2" t="s">
        <v>16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 t="s">
        <v>15</v>
      </c>
      <c r="R49" s="54">
        <v>500000</v>
      </c>
      <c r="S49" s="2"/>
      <c r="T49" s="2" t="s">
        <v>16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 t="s">
        <v>15</v>
      </c>
      <c r="AG49" s="54">
        <v>500000</v>
      </c>
      <c r="AH49" s="2"/>
      <c r="AI49" s="2" t="s">
        <v>16</v>
      </c>
      <c r="AJ49" s="2"/>
      <c r="AK49" s="2"/>
      <c r="AL49" s="2"/>
      <c r="AM49" s="2"/>
      <c r="AN49" s="2"/>
      <c r="AO49" s="2"/>
      <c r="AP49" s="2"/>
      <c r="AQ49" s="2"/>
      <c r="AR49" s="2"/>
    </row>
    <row r="50" spans="1:44" x14ac:dyDescent="0.2">
      <c r="A50" s="2"/>
      <c r="B50" s="2"/>
      <c r="C50" s="2"/>
      <c r="D50" s="2"/>
      <c r="E50" s="2" t="s">
        <v>13</v>
      </c>
      <c r="F50" s="2" t="s">
        <v>14</v>
      </c>
      <c r="G50" s="2" t="s">
        <v>31</v>
      </c>
      <c r="H50" s="2" t="s">
        <v>29</v>
      </c>
      <c r="I50" s="2" t="s">
        <v>17</v>
      </c>
      <c r="J50" s="2" t="s">
        <v>32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 t="s">
        <v>13</v>
      </c>
      <c r="V50" s="2" t="s">
        <v>14</v>
      </c>
      <c r="W50" s="2" t="s">
        <v>31</v>
      </c>
      <c r="X50" s="2" t="s">
        <v>29</v>
      </c>
      <c r="Y50" s="2" t="s">
        <v>17</v>
      </c>
      <c r="Z50" s="2" t="s">
        <v>32</v>
      </c>
      <c r="AA50" s="2"/>
      <c r="AB50" s="2"/>
      <c r="AC50" s="2"/>
      <c r="AD50" s="2"/>
      <c r="AE50" s="2"/>
      <c r="AF50" s="2"/>
      <c r="AG50" s="2"/>
      <c r="AH50" s="2"/>
      <c r="AI50" s="2"/>
      <c r="AJ50" s="2" t="s">
        <v>13</v>
      </c>
      <c r="AK50" s="2" t="s">
        <v>14</v>
      </c>
      <c r="AL50" s="2" t="s">
        <v>31</v>
      </c>
      <c r="AM50" s="2" t="s">
        <v>29</v>
      </c>
      <c r="AN50" s="2" t="s">
        <v>17</v>
      </c>
      <c r="AO50" s="2" t="s">
        <v>32</v>
      </c>
      <c r="AP50" s="2"/>
      <c r="AQ50" s="2"/>
      <c r="AR50" s="2"/>
    </row>
    <row r="51" spans="1:44" x14ac:dyDescent="0.2">
      <c r="A51" s="2"/>
      <c r="B51" s="2"/>
      <c r="C51" s="2"/>
      <c r="D51" s="55" t="s">
        <v>19</v>
      </c>
      <c r="E51" s="2">
        <f>ROUNDUP(LOG(I51,2), 0) + 6</f>
        <v>18</v>
      </c>
      <c r="F51" s="55">
        <v>25</v>
      </c>
      <c r="G51" s="55">
        <v>23</v>
      </c>
      <c r="H51">
        <f t="shared" ref="H51:H60" si="54">F51*I51</f>
        <v>53825</v>
      </c>
      <c r="I51">
        <v>2153</v>
      </c>
      <c r="J51">
        <f>H$61/10</f>
        <v>48040.5</v>
      </c>
      <c r="K51">
        <f>J51/I51</f>
        <v>22.313283790060382</v>
      </c>
      <c r="L51" s="6">
        <f t="shared" ref="L51:L60" si="55">_xlfn.FLOOR.PRECISE(K51)</f>
        <v>22</v>
      </c>
      <c r="M51" s="6">
        <f t="shared" ref="M51:M60" si="56">ROUNDUP(K51,0)</f>
        <v>23</v>
      </c>
      <c r="N51" s="2"/>
      <c r="O51" s="2"/>
      <c r="P51" s="2"/>
      <c r="Q51" s="2"/>
      <c r="R51" s="2"/>
      <c r="S51" s="2"/>
      <c r="T51" s="55" t="s">
        <v>19</v>
      </c>
      <c r="U51" s="2">
        <f>U37+3</f>
        <v>16</v>
      </c>
      <c r="V51" s="55">
        <v>61</v>
      </c>
      <c r="W51" s="55">
        <v>60</v>
      </c>
      <c r="X51">
        <f t="shared" ref="X51:X60" si="57">V51*Y51</f>
        <v>42944</v>
      </c>
      <c r="Y51">
        <v>704</v>
      </c>
      <c r="Z51">
        <f>X$61/10</f>
        <v>41940.699999999997</v>
      </c>
      <c r="AA51">
        <f t="shared" ref="AA51:AA60" si="58">Z51/Y51</f>
        <v>59.57485795454545</v>
      </c>
      <c r="AB51" s="6">
        <f t="shared" ref="AB51:AB60" si="59">_xlfn.FLOOR.PRECISE(AA51)</f>
        <v>59</v>
      </c>
      <c r="AC51" s="6">
        <f t="shared" ref="AC51:AC60" si="60">ROUNDUP(AA51,0)</f>
        <v>60</v>
      </c>
      <c r="AD51" s="2"/>
      <c r="AE51" s="2"/>
      <c r="AF51" s="2"/>
      <c r="AG51" s="2"/>
      <c r="AH51" s="2"/>
      <c r="AI51" s="55" t="s">
        <v>19</v>
      </c>
      <c r="AJ51" s="2">
        <f>AJ37+3</f>
        <v>18</v>
      </c>
      <c r="AK51" s="55">
        <v>18</v>
      </c>
      <c r="AL51" s="55">
        <v>23</v>
      </c>
      <c r="AM51">
        <f t="shared" ref="AM51:AM60" si="61">AK51*AN51</f>
        <v>40626</v>
      </c>
      <c r="AN51">
        <v>2257</v>
      </c>
      <c r="AO51">
        <f>AM$61/10</f>
        <v>49710.5</v>
      </c>
      <c r="AP51">
        <f t="shared" ref="AP51:AP60" si="62">AO51/AN51</f>
        <v>22.025033229951262</v>
      </c>
      <c r="AQ51" s="6">
        <f t="shared" ref="AQ51:AQ60" si="63">_xlfn.FLOOR.PRECISE(AP51)</f>
        <v>22</v>
      </c>
      <c r="AR51" s="6">
        <f t="shared" ref="AR51:AR60" si="64">ROUNDUP(AP51,0)</f>
        <v>23</v>
      </c>
    </row>
    <row r="52" spans="1:44" x14ac:dyDescent="0.2">
      <c r="A52" s="2"/>
      <c r="B52" s="2"/>
      <c r="C52" s="2"/>
      <c r="D52" s="55" t="s">
        <v>20</v>
      </c>
      <c r="E52" s="2">
        <f t="shared" ref="E52:E60" si="65">ROUNDUP(LOG(I52,2), 0) + 6</f>
        <v>19</v>
      </c>
      <c r="F52" s="55">
        <v>23</v>
      </c>
      <c r="G52" s="55">
        <v>12</v>
      </c>
      <c r="H52">
        <f t="shared" si="54"/>
        <v>94438</v>
      </c>
      <c r="I52">
        <v>4106</v>
      </c>
      <c r="J52">
        <f t="shared" ref="J52:J60" si="66">H$61/10</f>
        <v>48040.5</v>
      </c>
      <c r="K52">
        <f t="shared" ref="K52:K60" si="67">J52/I52</f>
        <v>11.700073063809059</v>
      </c>
      <c r="L52" s="6">
        <f t="shared" si="55"/>
        <v>11</v>
      </c>
      <c r="M52" s="6">
        <f t="shared" si="56"/>
        <v>12</v>
      </c>
      <c r="N52" s="2"/>
      <c r="O52" s="2"/>
      <c r="P52" s="2"/>
      <c r="Q52" s="2"/>
      <c r="R52" s="2"/>
      <c r="S52" s="2"/>
      <c r="T52" s="55" t="s">
        <v>20</v>
      </c>
      <c r="U52" s="2">
        <f t="shared" ref="U52:U60" si="68">U38+3</f>
        <v>17</v>
      </c>
      <c r="V52" s="55">
        <v>42</v>
      </c>
      <c r="W52" s="55">
        <v>27</v>
      </c>
      <c r="X52">
        <f t="shared" si="57"/>
        <v>65856</v>
      </c>
      <c r="Y52">
        <v>1568</v>
      </c>
      <c r="Z52">
        <f t="shared" ref="Z52:Z60" si="69">X$61/10</f>
        <v>41940.699999999997</v>
      </c>
      <c r="AA52">
        <f t="shared" si="58"/>
        <v>26.747895408163263</v>
      </c>
      <c r="AB52" s="6">
        <f t="shared" si="59"/>
        <v>26</v>
      </c>
      <c r="AC52" s="6">
        <f t="shared" si="60"/>
        <v>27</v>
      </c>
      <c r="AD52" s="2"/>
      <c r="AE52" s="2"/>
      <c r="AF52" s="2"/>
      <c r="AG52" s="2"/>
      <c r="AH52" s="2"/>
      <c r="AI52" s="55" t="s">
        <v>20</v>
      </c>
      <c r="AJ52" s="2">
        <f t="shared" ref="AJ52:AJ60" si="70">AJ38+3</f>
        <v>19</v>
      </c>
      <c r="AK52" s="55">
        <v>16</v>
      </c>
      <c r="AL52" s="55">
        <v>12</v>
      </c>
      <c r="AM52">
        <f t="shared" si="61"/>
        <v>69600</v>
      </c>
      <c r="AN52">
        <v>4350</v>
      </c>
      <c r="AO52">
        <f t="shared" ref="AO52:AO60" si="71">AM$61/10</f>
        <v>49710.5</v>
      </c>
      <c r="AP52">
        <f t="shared" si="62"/>
        <v>11.427701149425287</v>
      </c>
      <c r="AQ52" s="6">
        <f t="shared" si="63"/>
        <v>11</v>
      </c>
      <c r="AR52" s="6">
        <f t="shared" si="64"/>
        <v>12</v>
      </c>
    </row>
    <row r="53" spans="1:44" x14ac:dyDescent="0.2">
      <c r="A53" s="2"/>
      <c r="B53" s="2"/>
      <c r="C53" s="2"/>
      <c r="D53" s="55" t="s">
        <v>21</v>
      </c>
      <c r="E53" s="2">
        <f t="shared" si="65"/>
        <v>19</v>
      </c>
      <c r="F53" s="55">
        <v>15</v>
      </c>
      <c r="G53" s="55">
        <v>10</v>
      </c>
      <c r="H53">
        <f t="shared" si="54"/>
        <v>79155</v>
      </c>
      <c r="I53">
        <v>5277</v>
      </c>
      <c r="J53">
        <f t="shared" si="66"/>
        <v>48040.5</v>
      </c>
      <c r="K53">
        <f t="shared" si="67"/>
        <v>9.1037521318931205</v>
      </c>
      <c r="L53" s="6">
        <f t="shared" si="55"/>
        <v>9</v>
      </c>
      <c r="M53" s="6">
        <f t="shared" si="56"/>
        <v>10</v>
      </c>
      <c r="N53" s="2"/>
      <c r="O53" s="2"/>
      <c r="P53" s="2"/>
      <c r="Q53" s="2"/>
      <c r="R53" s="2"/>
      <c r="S53" s="2"/>
      <c r="T53" s="55" t="s">
        <v>21</v>
      </c>
      <c r="U53" s="2">
        <f t="shared" si="68"/>
        <v>18</v>
      </c>
      <c r="V53" s="55">
        <v>40</v>
      </c>
      <c r="W53" s="55">
        <v>18</v>
      </c>
      <c r="X53">
        <f t="shared" si="57"/>
        <v>93840</v>
      </c>
      <c r="Y53">
        <v>2346</v>
      </c>
      <c r="Z53">
        <f t="shared" si="69"/>
        <v>41940.699999999997</v>
      </c>
      <c r="AA53">
        <f t="shared" si="58"/>
        <v>17.877536231884058</v>
      </c>
      <c r="AB53" s="6">
        <f t="shared" si="59"/>
        <v>17</v>
      </c>
      <c r="AC53" s="6">
        <f t="shared" si="60"/>
        <v>18</v>
      </c>
      <c r="AD53" s="2"/>
      <c r="AE53" s="2"/>
      <c r="AF53" s="2"/>
      <c r="AG53" s="2"/>
      <c r="AH53" s="2"/>
      <c r="AI53" s="55" t="s">
        <v>21</v>
      </c>
      <c r="AJ53" s="2">
        <f t="shared" si="70"/>
        <v>19</v>
      </c>
      <c r="AK53" s="55">
        <v>15</v>
      </c>
      <c r="AL53" s="55">
        <v>9</v>
      </c>
      <c r="AM53">
        <f t="shared" si="61"/>
        <v>85365</v>
      </c>
      <c r="AN53">
        <v>5691</v>
      </c>
      <c r="AO53">
        <f t="shared" si="71"/>
        <v>49710.5</v>
      </c>
      <c r="AP53">
        <f t="shared" si="62"/>
        <v>8.7349323493234934</v>
      </c>
      <c r="AQ53" s="6">
        <f t="shared" si="63"/>
        <v>8</v>
      </c>
      <c r="AR53" s="6">
        <f t="shared" si="64"/>
        <v>9</v>
      </c>
    </row>
    <row r="54" spans="1:44" x14ac:dyDescent="0.2">
      <c r="A54" s="2"/>
      <c r="B54" s="2"/>
      <c r="C54" s="2"/>
      <c r="D54" s="55" t="s">
        <v>22</v>
      </c>
      <c r="E54" s="2">
        <f t="shared" si="65"/>
        <v>19</v>
      </c>
      <c r="F54" s="2">
        <v>12</v>
      </c>
      <c r="G54" s="55">
        <v>8</v>
      </c>
      <c r="H54">
        <f t="shared" si="54"/>
        <v>74016</v>
      </c>
      <c r="I54">
        <v>6168</v>
      </c>
      <c r="J54">
        <f t="shared" si="66"/>
        <v>48040.5</v>
      </c>
      <c r="K54">
        <f t="shared" si="67"/>
        <v>7.7886673151750969</v>
      </c>
      <c r="L54" s="6">
        <f t="shared" si="55"/>
        <v>7</v>
      </c>
      <c r="M54" s="6">
        <f t="shared" si="56"/>
        <v>8</v>
      </c>
      <c r="N54" s="2"/>
      <c r="O54" s="2"/>
      <c r="P54" s="2"/>
      <c r="Q54" s="2"/>
      <c r="R54" s="2"/>
      <c r="S54" s="2"/>
      <c r="T54" s="55" t="s">
        <v>22</v>
      </c>
      <c r="U54" s="2">
        <f t="shared" si="68"/>
        <v>18</v>
      </c>
      <c r="V54" s="2">
        <v>20</v>
      </c>
      <c r="W54" s="55">
        <v>14</v>
      </c>
      <c r="X54">
        <f t="shared" si="57"/>
        <v>62980</v>
      </c>
      <c r="Y54">
        <v>3149</v>
      </c>
      <c r="Z54">
        <f t="shared" si="69"/>
        <v>41940.699999999997</v>
      </c>
      <c r="AA54">
        <f t="shared" si="58"/>
        <v>13.318736106700539</v>
      </c>
      <c r="AB54" s="6">
        <f t="shared" si="59"/>
        <v>13</v>
      </c>
      <c r="AC54" s="6">
        <f t="shared" si="60"/>
        <v>14</v>
      </c>
      <c r="AD54" s="2"/>
      <c r="AE54" s="2"/>
      <c r="AF54" s="2"/>
      <c r="AG54" s="2"/>
      <c r="AH54" s="2"/>
      <c r="AI54" s="55" t="s">
        <v>22</v>
      </c>
      <c r="AJ54" s="2">
        <f t="shared" si="70"/>
        <v>19</v>
      </c>
      <c r="AK54" s="2">
        <v>13</v>
      </c>
      <c r="AL54" s="55">
        <v>8</v>
      </c>
      <c r="AM54">
        <f t="shared" si="61"/>
        <v>86411</v>
      </c>
      <c r="AN54">
        <v>6647</v>
      </c>
      <c r="AO54">
        <f t="shared" si="71"/>
        <v>49710.5</v>
      </c>
      <c r="AP54">
        <f t="shared" si="62"/>
        <v>7.4786369790883107</v>
      </c>
      <c r="AQ54" s="6">
        <f t="shared" si="63"/>
        <v>7</v>
      </c>
      <c r="AR54" s="6">
        <f t="shared" si="64"/>
        <v>8</v>
      </c>
    </row>
    <row r="55" spans="1:44" x14ac:dyDescent="0.2">
      <c r="A55" s="2"/>
      <c r="B55" s="2"/>
      <c r="C55" s="2"/>
      <c r="D55" s="55" t="s">
        <v>23</v>
      </c>
      <c r="E55" s="2">
        <f t="shared" si="65"/>
        <v>19</v>
      </c>
      <c r="F55" s="2">
        <v>9</v>
      </c>
      <c r="G55" s="55">
        <v>8</v>
      </c>
      <c r="H55">
        <f t="shared" si="54"/>
        <v>59562</v>
      </c>
      <c r="I55">
        <v>6618</v>
      </c>
      <c r="J55">
        <f t="shared" si="66"/>
        <v>48040.5</v>
      </c>
      <c r="K55">
        <f t="shared" si="67"/>
        <v>7.2590661831368992</v>
      </c>
      <c r="L55" s="6">
        <f t="shared" si="55"/>
        <v>7</v>
      </c>
      <c r="M55" s="6">
        <f t="shared" si="56"/>
        <v>8</v>
      </c>
      <c r="N55" s="2"/>
      <c r="O55" s="2"/>
      <c r="P55" s="2"/>
      <c r="Q55" s="2"/>
      <c r="R55" s="2"/>
      <c r="S55" s="2"/>
      <c r="T55" s="55" t="s">
        <v>23</v>
      </c>
      <c r="U55" s="2">
        <f t="shared" si="68"/>
        <v>18</v>
      </c>
      <c r="V55" s="2">
        <v>15</v>
      </c>
      <c r="W55" s="55">
        <v>11</v>
      </c>
      <c r="X55">
        <f t="shared" si="57"/>
        <v>57270</v>
      </c>
      <c r="Y55">
        <v>3818</v>
      </c>
      <c r="Z55">
        <f t="shared" si="69"/>
        <v>41940.699999999997</v>
      </c>
      <c r="AA55">
        <f t="shared" si="58"/>
        <v>10.984992142482975</v>
      </c>
      <c r="AB55" s="6">
        <f t="shared" si="59"/>
        <v>10</v>
      </c>
      <c r="AC55" s="6">
        <f t="shared" si="60"/>
        <v>11</v>
      </c>
      <c r="AD55" s="2"/>
      <c r="AE55" s="2"/>
      <c r="AF55" s="2"/>
      <c r="AG55" s="2"/>
      <c r="AH55" s="2"/>
      <c r="AI55" s="55" t="s">
        <v>23</v>
      </c>
      <c r="AJ55" s="2">
        <f t="shared" si="70"/>
        <v>19</v>
      </c>
      <c r="AK55" s="2">
        <v>11</v>
      </c>
      <c r="AL55" s="55">
        <v>7</v>
      </c>
      <c r="AM55">
        <f t="shared" si="61"/>
        <v>78903</v>
      </c>
      <c r="AN55">
        <v>7173</v>
      </c>
      <c r="AO55">
        <f t="shared" si="71"/>
        <v>49710.5</v>
      </c>
      <c r="AP55">
        <f t="shared" si="62"/>
        <v>6.9302244528091457</v>
      </c>
      <c r="AQ55" s="6">
        <f t="shared" si="63"/>
        <v>6</v>
      </c>
      <c r="AR55" s="6">
        <f t="shared" si="64"/>
        <v>7</v>
      </c>
    </row>
    <row r="56" spans="1:44" x14ac:dyDescent="0.2">
      <c r="A56" s="2"/>
      <c r="B56" s="2"/>
      <c r="C56" s="2"/>
      <c r="D56" s="55" t="s">
        <v>24</v>
      </c>
      <c r="E56" s="2">
        <f t="shared" si="65"/>
        <v>19</v>
      </c>
      <c r="F56" s="2">
        <v>6</v>
      </c>
      <c r="G56" s="55">
        <v>8</v>
      </c>
      <c r="H56">
        <f t="shared" si="54"/>
        <v>40614</v>
      </c>
      <c r="I56">
        <v>6769</v>
      </c>
      <c r="J56">
        <f t="shared" si="66"/>
        <v>48040.5</v>
      </c>
      <c r="K56">
        <f t="shared" si="67"/>
        <v>7.0971339932043138</v>
      </c>
      <c r="L56" s="6">
        <f t="shared" si="55"/>
        <v>7</v>
      </c>
      <c r="M56" s="6">
        <f t="shared" si="56"/>
        <v>8</v>
      </c>
      <c r="N56" s="2"/>
      <c r="O56" s="2"/>
      <c r="P56" s="2"/>
      <c r="Q56" s="2"/>
      <c r="R56" s="2"/>
      <c r="S56" s="2"/>
      <c r="T56" s="55" t="s">
        <v>24</v>
      </c>
      <c r="U56" s="2">
        <f t="shared" si="68"/>
        <v>19</v>
      </c>
      <c r="V56" s="2">
        <v>8</v>
      </c>
      <c r="W56" s="55">
        <v>10</v>
      </c>
      <c r="X56">
        <f t="shared" si="57"/>
        <v>35640</v>
      </c>
      <c r="Y56">
        <v>4455</v>
      </c>
      <c r="Z56">
        <f t="shared" si="69"/>
        <v>41940.699999999997</v>
      </c>
      <c r="AA56">
        <f t="shared" si="58"/>
        <v>9.4142985409652074</v>
      </c>
      <c r="AB56" s="6">
        <f t="shared" si="59"/>
        <v>9</v>
      </c>
      <c r="AC56" s="6">
        <f t="shared" si="60"/>
        <v>10</v>
      </c>
      <c r="AD56" s="2"/>
      <c r="AE56" s="2"/>
      <c r="AF56" s="2"/>
      <c r="AG56" s="2"/>
      <c r="AH56" s="2"/>
      <c r="AI56" s="55" t="s">
        <v>24</v>
      </c>
      <c r="AJ56" s="2">
        <f t="shared" si="70"/>
        <v>19</v>
      </c>
      <c r="AK56" s="2">
        <v>6</v>
      </c>
      <c r="AL56" s="55">
        <v>7</v>
      </c>
      <c r="AM56">
        <f t="shared" si="61"/>
        <v>44274</v>
      </c>
      <c r="AN56">
        <v>7379</v>
      </c>
      <c r="AO56">
        <f t="shared" si="71"/>
        <v>49710.5</v>
      </c>
      <c r="AP56">
        <f t="shared" si="62"/>
        <v>6.7367529475538692</v>
      </c>
      <c r="AQ56" s="6">
        <f t="shared" si="63"/>
        <v>6</v>
      </c>
      <c r="AR56" s="6">
        <f t="shared" si="64"/>
        <v>7</v>
      </c>
    </row>
    <row r="57" spans="1:44" x14ac:dyDescent="0.2">
      <c r="A57" s="2"/>
      <c r="B57" s="2"/>
      <c r="C57" s="2"/>
      <c r="D57" s="55" t="s">
        <v>25</v>
      </c>
      <c r="E57" s="2">
        <f t="shared" si="65"/>
        <v>19</v>
      </c>
      <c r="F57" s="2">
        <v>5</v>
      </c>
      <c r="G57" s="55">
        <v>8</v>
      </c>
      <c r="H57">
        <f t="shared" si="54"/>
        <v>33330</v>
      </c>
      <c r="I57">
        <v>6666</v>
      </c>
      <c r="J57">
        <f t="shared" si="66"/>
        <v>48040.5</v>
      </c>
      <c r="K57">
        <f t="shared" si="67"/>
        <v>7.2067956795679571</v>
      </c>
      <c r="L57" s="6">
        <f t="shared" si="55"/>
        <v>7</v>
      </c>
      <c r="M57" s="6">
        <f t="shared" si="56"/>
        <v>8</v>
      </c>
      <c r="N57" s="2"/>
      <c r="O57" s="2"/>
      <c r="P57" s="2"/>
      <c r="Q57" s="2"/>
      <c r="R57" s="2"/>
      <c r="S57" s="2"/>
      <c r="T57" s="55" t="s">
        <v>25</v>
      </c>
      <c r="U57" s="2">
        <f t="shared" si="68"/>
        <v>19</v>
      </c>
      <c r="V57" s="2">
        <v>6</v>
      </c>
      <c r="W57" s="55">
        <v>9</v>
      </c>
      <c r="X57">
        <f t="shared" si="57"/>
        <v>28992</v>
      </c>
      <c r="Y57">
        <v>4832</v>
      </c>
      <c r="Z57">
        <f t="shared" si="69"/>
        <v>41940.699999999997</v>
      </c>
      <c r="AA57">
        <f t="shared" si="58"/>
        <v>8.6797806291390724</v>
      </c>
      <c r="AB57" s="6">
        <f t="shared" si="59"/>
        <v>8</v>
      </c>
      <c r="AC57" s="6">
        <f t="shared" si="60"/>
        <v>9</v>
      </c>
      <c r="AD57" s="2"/>
      <c r="AE57" s="2"/>
      <c r="AF57" s="2"/>
      <c r="AG57" s="2"/>
      <c r="AH57" s="2"/>
      <c r="AI57" s="55" t="s">
        <v>25</v>
      </c>
      <c r="AJ57" s="2">
        <f t="shared" si="70"/>
        <v>19</v>
      </c>
      <c r="AK57" s="2">
        <v>5</v>
      </c>
      <c r="AL57" s="55">
        <v>7</v>
      </c>
      <c r="AM57">
        <f t="shared" si="61"/>
        <v>37055</v>
      </c>
      <c r="AN57">
        <v>7411</v>
      </c>
      <c r="AO57">
        <f t="shared" si="71"/>
        <v>49710.5</v>
      </c>
      <c r="AP57">
        <f t="shared" si="62"/>
        <v>6.7076642828228312</v>
      </c>
      <c r="AQ57" s="6">
        <f t="shared" si="63"/>
        <v>6</v>
      </c>
      <c r="AR57" s="6">
        <f t="shared" si="64"/>
        <v>7</v>
      </c>
    </row>
    <row r="58" spans="1:44" x14ac:dyDescent="0.2">
      <c r="A58" s="2"/>
      <c r="B58" s="2"/>
      <c r="C58" s="2"/>
      <c r="D58" s="55" t="s">
        <v>26</v>
      </c>
      <c r="E58" s="2">
        <f t="shared" si="65"/>
        <v>19</v>
      </c>
      <c r="F58" s="2">
        <v>4</v>
      </c>
      <c r="G58" s="55">
        <v>8</v>
      </c>
      <c r="H58">
        <f t="shared" si="54"/>
        <v>26588</v>
      </c>
      <c r="I58">
        <v>6647</v>
      </c>
      <c r="J58">
        <f t="shared" si="66"/>
        <v>48040.5</v>
      </c>
      <c r="K58">
        <f t="shared" si="67"/>
        <v>7.2273958176621029</v>
      </c>
      <c r="L58" s="6">
        <f t="shared" si="55"/>
        <v>7</v>
      </c>
      <c r="M58" s="6">
        <f t="shared" si="56"/>
        <v>8</v>
      </c>
      <c r="N58" s="2"/>
      <c r="O58" s="2"/>
      <c r="P58" s="2"/>
      <c r="Q58" s="2"/>
      <c r="R58" s="2"/>
      <c r="S58" s="2"/>
      <c r="T58" s="55" t="s">
        <v>26</v>
      </c>
      <c r="U58" s="2">
        <f t="shared" si="68"/>
        <v>19</v>
      </c>
      <c r="V58" s="2">
        <v>3</v>
      </c>
      <c r="W58" s="55">
        <v>9</v>
      </c>
      <c r="X58">
        <f t="shared" si="57"/>
        <v>15585</v>
      </c>
      <c r="Y58">
        <v>5195</v>
      </c>
      <c r="Z58">
        <f t="shared" si="69"/>
        <v>41940.699999999997</v>
      </c>
      <c r="AA58">
        <f t="shared" si="58"/>
        <v>8.0732820019249267</v>
      </c>
      <c r="AB58" s="6">
        <f t="shared" si="59"/>
        <v>8</v>
      </c>
      <c r="AC58" s="6">
        <f t="shared" si="60"/>
        <v>9</v>
      </c>
      <c r="AD58" s="2"/>
      <c r="AE58" s="2"/>
      <c r="AF58" s="2"/>
      <c r="AG58" s="2"/>
      <c r="AH58" s="2"/>
      <c r="AI58" s="55" t="s">
        <v>26</v>
      </c>
      <c r="AJ58" s="2">
        <f t="shared" si="70"/>
        <v>19</v>
      </c>
      <c r="AK58" s="2">
        <v>4</v>
      </c>
      <c r="AL58" s="55">
        <v>8</v>
      </c>
      <c r="AM58">
        <f t="shared" si="61"/>
        <v>28028</v>
      </c>
      <c r="AN58">
        <v>7007</v>
      </c>
      <c r="AO58">
        <f t="shared" si="71"/>
        <v>49710.5</v>
      </c>
      <c r="AP58">
        <f t="shared" si="62"/>
        <v>7.0944055944055942</v>
      </c>
      <c r="AQ58" s="6">
        <f t="shared" si="63"/>
        <v>7</v>
      </c>
      <c r="AR58" s="6">
        <f t="shared" si="64"/>
        <v>8</v>
      </c>
    </row>
    <row r="59" spans="1:44" x14ac:dyDescent="0.2">
      <c r="A59" s="2"/>
      <c r="B59" s="2"/>
      <c r="C59" s="2"/>
      <c r="D59" s="55" t="s">
        <v>27</v>
      </c>
      <c r="E59" s="2">
        <f t="shared" si="65"/>
        <v>19</v>
      </c>
      <c r="F59" s="2">
        <v>2</v>
      </c>
      <c r="G59" s="55">
        <v>8</v>
      </c>
      <c r="H59">
        <f t="shared" si="54"/>
        <v>12780</v>
      </c>
      <c r="I59">
        <v>6390</v>
      </c>
      <c r="J59">
        <f t="shared" si="66"/>
        <v>48040.5</v>
      </c>
      <c r="K59">
        <f t="shared" si="67"/>
        <v>7.5180751173708922</v>
      </c>
      <c r="L59" s="6">
        <f t="shared" si="55"/>
        <v>7</v>
      </c>
      <c r="M59" s="6">
        <f t="shared" si="56"/>
        <v>8</v>
      </c>
      <c r="N59" s="2"/>
      <c r="O59" s="2"/>
      <c r="P59" s="2"/>
      <c r="Q59" s="2"/>
      <c r="R59" s="2"/>
      <c r="S59" s="2"/>
      <c r="T59" s="55" t="s">
        <v>27</v>
      </c>
      <c r="U59" s="2">
        <f t="shared" si="68"/>
        <v>19</v>
      </c>
      <c r="V59" s="2">
        <v>2</v>
      </c>
      <c r="W59" s="55">
        <v>8</v>
      </c>
      <c r="X59">
        <f t="shared" si="57"/>
        <v>10724</v>
      </c>
      <c r="Y59">
        <v>5362</v>
      </c>
      <c r="Z59">
        <f t="shared" si="69"/>
        <v>41940.699999999997</v>
      </c>
      <c r="AA59">
        <f t="shared" si="58"/>
        <v>7.8218388660947404</v>
      </c>
      <c r="AB59" s="6">
        <f t="shared" si="59"/>
        <v>7</v>
      </c>
      <c r="AC59" s="6">
        <f t="shared" si="60"/>
        <v>8</v>
      </c>
      <c r="AD59" s="2"/>
      <c r="AE59" s="2"/>
      <c r="AF59" s="2"/>
      <c r="AG59" s="2"/>
      <c r="AH59" s="2"/>
      <c r="AI59" s="55" t="s">
        <v>27</v>
      </c>
      <c r="AJ59" s="2">
        <f t="shared" si="70"/>
        <v>19</v>
      </c>
      <c r="AK59" s="2">
        <v>3</v>
      </c>
      <c r="AL59" s="55">
        <v>8</v>
      </c>
      <c r="AM59">
        <f t="shared" si="61"/>
        <v>20457</v>
      </c>
      <c r="AN59">
        <v>6819</v>
      </c>
      <c r="AO59">
        <f t="shared" si="71"/>
        <v>49710.5</v>
      </c>
      <c r="AP59">
        <f t="shared" si="62"/>
        <v>7.289998533509312</v>
      </c>
      <c r="AQ59" s="6">
        <f t="shared" si="63"/>
        <v>7</v>
      </c>
      <c r="AR59" s="6">
        <f t="shared" si="64"/>
        <v>8</v>
      </c>
    </row>
    <row r="60" spans="1:44" x14ac:dyDescent="0.2">
      <c r="A60" s="2"/>
      <c r="B60" s="2"/>
      <c r="C60" s="2"/>
      <c r="D60" s="55" t="s">
        <v>28</v>
      </c>
      <c r="E60" s="2">
        <f t="shared" si="65"/>
        <v>19</v>
      </c>
      <c r="F60" s="2">
        <v>1</v>
      </c>
      <c r="G60" s="55">
        <v>8</v>
      </c>
      <c r="H60">
        <f t="shared" si="54"/>
        <v>6097</v>
      </c>
      <c r="I60">
        <v>6097</v>
      </c>
      <c r="J60">
        <f t="shared" si="66"/>
        <v>48040.5</v>
      </c>
      <c r="K60">
        <f t="shared" si="67"/>
        <v>7.8793669017549615</v>
      </c>
      <c r="L60" s="6">
        <f t="shared" si="55"/>
        <v>7</v>
      </c>
      <c r="M60" s="6">
        <f t="shared" si="56"/>
        <v>8</v>
      </c>
      <c r="N60" s="2"/>
      <c r="O60" s="2"/>
      <c r="P60" s="2"/>
      <c r="Q60" s="2"/>
      <c r="R60" s="2"/>
      <c r="S60" s="2"/>
      <c r="T60" s="55" t="s">
        <v>28</v>
      </c>
      <c r="U60" s="2">
        <f t="shared" si="68"/>
        <v>19</v>
      </c>
      <c r="V60" s="2">
        <v>1</v>
      </c>
      <c r="W60" s="55">
        <v>8</v>
      </c>
      <c r="X60">
        <f t="shared" si="57"/>
        <v>5576</v>
      </c>
      <c r="Y60">
        <v>5576</v>
      </c>
      <c r="Z60">
        <f t="shared" si="69"/>
        <v>41940.699999999997</v>
      </c>
      <c r="AA60">
        <f t="shared" si="58"/>
        <v>7.5216463414634145</v>
      </c>
      <c r="AB60" s="6">
        <f t="shared" si="59"/>
        <v>7</v>
      </c>
      <c r="AC60" s="6">
        <f t="shared" si="60"/>
        <v>8</v>
      </c>
      <c r="AD60" s="2"/>
      <c r="AE60" s="2"/>
      <c r="AF60" s="2"/>
      <c r="AG60" s="2"/>
      <c r="AH60" s="2"/>
      <c r="AI60" s="55" t="s">
        <v>28</v>
      </c>
      <c r="AJ60" s="2">
        <f t="shared" si="70"/>
        <v>19</v>
      </c>
      <c r="AK60" s="2">
        <v>1</v>
      </c>
      <c r="AL60" s="55">
        <v>8</v>
      </c>
      <c r="AM60">
        <f t="shared" si="61"/>
        <v>6386</v>
      </c>
      <c r="AN60">
        <v>6386</v>
      </c>
      <c r="AO60">
        <f t="shared" si="71"/>
        <v>49710.5</v>
      </c>
      <c r="AP60">
        <f t="shared" si="62"/>
        <v>7.7842937676166617</v>
      </c>
      <c r="AQ60" s="6">
        <f t="shared" si="63"/>
        <v>7</v>
      </c>
      <c r="AR60" s="6">
        <f t="shared" si="64"/>
        <v>8</v>
      </c>
    </row>
    <row r="61" spans="1:44" x14ac:dyDescent="0.2">
      <c r="A61" s="2"/>
      <c r="B61" s="2"/>
      <c r="C61" s="2"/>
      <c r="D61" s="2"/>
      <c r="E61" s="2"/>
      <c r="F61" t="s">
        <v>30</v>
      </c>
      <c r="H61">
        <f>SUM(H51:H60)</f>
        <v>480405</v>
      </c>
      <c r="I61">
        <f>SUM(I51:I60)</f>
        <v>56891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t="s">
        <v>30</v>
      </c>
      <c r="X61">
        <f>SUM(X51:X60)</f>
        <v>419407</v>
      </c>
      <c r="Y61">
        <f>SUM(Y51:Y60)</f>
        <v>37005</v>
      </c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t="s">
        <v>30</v>
      </c>
      <c r="AM61">
        <f>SUM(AM51:AM60)</f>
        <v>497105</v>
      </c>
      <c r="AN61">
        <f>SUM(AN51:AN60)</f>
        <v>61120</v>
      </c>
      <c r="AO61" s="2"/>
      <c r="AP61" s="2"/>
      <c r="AQ61" s="2"/>
      <c r="AR61" s="2"/>
    </row>
    <row r="65" spans="1:44" x14ac:dyDescent="0.2">
      <c r="A65" s="2" t="s">
        <v>44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x14ac:dyDescent="0.2">
      <c r="A66" s="2" t="s">
        <v>15</v>
      </c>
      <c r="B66" s="3">
        <v>500000</v>
      </c>
      <c r="C66" s="2"/>
      <c r="D66" s="2" t="s">
        <v>16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 t="s">
        <v>15</v>
      </c>
      <c r="R66" s="54">
        <v>500000</v>
      </c>
      <c r="S66" s="2"/>
      <c r="T66" s="2" t="s">
        <v>16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 t="s">
        <v>15</v>
      </c>
      <c r="AG66" s="54">
        <v>500000</v>
      </c>
      <c r="AH66" s="2"/>
      <c r="AI66" s="2" t="s">
        <v>16</v>
      </c>
      <c r="AJ66" s="2"/>
      <c r="AK66" s="2"/>
      <c r="AL66" s="2"/>
      <c r="AM66" s="2"/>
      <c r="AN66" s="2"/>
      <c r="AO66" s="2"/>
      <c r="AP66" s="2"/>
      <c r="AQ66" s="2"/>
      <c r="AR66" s="2"/>
    </row>
    <row r="67" spans="1:44" x14ac:dyDescent="0.2">
      <c r="A67" s="2"/>
      <c r="B67" s="2"/>
      <c r="C67" s="2"/>
      <c r="D67" s="2"/>
      <c r="E67" s="2" t="s">
        <v>13</v>
      </c>
      <c r="F67" s="2" t="s">
        <v>14</v>
      </c>
      <c r="G67" s="2" t="s">
        <v>31</v>
      </c>
      <c r="H67" s="2" t="s">
        <v>29</v>
      </c>
      <c r="I67" s="2" t="s">
        <v>17</v>
      </c>
      <c r="J67" s="2" t="s">
        <v>32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 t="s">
        <v>13</v>
      </c>
      <c r="V67" s="2" t="s">
        <v>14</v>
      </c>
      <c r="W67" s="2" t="s">
        <v>31</v>
      </c>
      <c r="X67" s="2" t="s">
        <v>29</v>
      </c>
      <c r="Y67" s="2" t="s">
        <v>17</v>
      </c>
      <c r="Z67" s="2" t="s">
        <v>32</v>
      </c>
      <c r="AA67" s="2"/>
      <c r="AB67" s="2"/>
      <c r="AC67" s="2"/>
      <c r="AD67" s="2"/>
      <c r="AE67" s="2"/>
      <c r="AF67" s="2"/>
      <c r="AG67" s="2"/>
      <c r="AH67" s="2"/>
      <c r="AI67" s="2"/>
      <c r="AJ67" s="2" t="s">
        <v>13</v>
      </c>
      <c r="AK67" s="2" t="s">
        <v>14</v>
      </c>
      <c r="AL67" s="2" t="s">
        <v>31</v>
      </c>
      <c r="AM67" s="2" t="s">
        <v>29</v>
      </c>
      <c r="AN67" s="2" t="s">
        <v>17</v>
      </c>
      <c r="AO67" s="2" t="s">
        <v>32</v>
      </c>
      <c r="AP67" s="2"/>
      <c r="AQ67" s="2"/>
      <c r="AR67" s="2"/>
    </row>
    <row r="68" spans="1:44" x14ac:dyDescent="0.2">
      <c r="A68" s="2"/>
      <c r="B68" s="2"/>
      <c r="C68" s="2"/>
      <c r="D68" s="55" t="s">
        <v>19</v>
      </c>
      <c r="E68" s="2">
        <v>13</v>
      </c>
      <c r="F68" s="55">
        <v>35</v>
      </c>
      <c r="G68" s="55">
        <v>24</v>
      </c>
      <c r="H68">
        <f t="shared" ref="H68:H77" si="72">F68*I68</f>
        <v>75355</v>
      </c>
      <c r="I68">
        <v>2153</v>
      </c>
      <c r="J68">
        <f>H$78/10</f>
        <v>49640.4</v>
      </c>
      <c r="K68">
        <f>J68/I68</f>
        <v>23.056386437529031</v>
      </c>
      <c r="L68" s="6">
        <f t="shared" ref="L68:L77" si="73">_xlfn.FLOOR.PRECISE(K68)</f>
        <v>23</v>
      </c>
      <c r="M68" s="6">
        <f t="shared" ref="M68:M77" si="74">ROUNDUP(K68,0)</f>
        <v>24</v>
      </c>
      <c r="N68" s="2"/>
      <c r="O68" s="2"/>
      <c r="P68" s="2"/>
      <c r="Q68" s="2"/>
      <c r="R68" s="2"/>
      <c r="S68" s="2"/>
      <c r="T68" s="55" t="s">
        <v>19</v>
      </c>
      <c r="U68" s="2">
        <v>13</v>
      </c>
      <c r="V68" s="55">
        <v>36</v>
      </c>
      <c r="W68" s="55">
        <v>30</v>
      </c>
      <c r="X68">
        <f t="shared" ref="X68:X77" si="75">V68*Y68</f>
        <v>25344</v>
      </c>
      <c r="Y68" s="2">
        <v>704</v>
      </c>
      <c r="Z68">
        <f>X$78/10</f>
        <v>21094.3</v>
      </c>
      <c r="AA68">
        <f t="shared" ref="AA68:AA77" si="76">Z68/Y68</f>
        <v>29.963494318181816</v>
      </c>
      <c r="AB68" s="6">
        <f t="shared" ref="AB68:AB77" si="77">_xlfn.FLOOR.PRECISE(AA68)</f>
        <v>29</v>
      </c>
      <c r="AC68" s="6">
        <f t="shared" ref="AC68:AC77" si="78">ROUNDUP(AA68,0)</f>
        <v>30</v>
      </c>
      <c r="AD68" s="2"/>
      <c r="AE68" s="2"/>
      <c r="AF68" s="2"/>
      <c r="AG68" s="2"/>
      <c r="AH68" s="2"/>
      <c r="AI68" s="55" t="s">
        <v>19</v>
      </c>
      <c r="AJ68" s="2">
        <v>13</v>
      </c>
      <c r="AK68" s="55">
        <v>45</v>
      </c>
      <c r="AL68" s="55">
        <v>21</v>
      </c>
      <c r="AM68">
        <f t="shared" ref="AM68:AM77" si="79">AK68*AN68</f>
        <v>101565</v>
      </c>
      <c r="AN68">
        <v>2257</v>
      </c>
      <c r="AO68">
        <f>AM$78/10</f>
        <v>46106</v>
      </c>
      <c r="AP68">
        <f t="shared" ref="AP68:AP77" si="80">AO68/AN68</f>
        <v>20.428001772264068</v>
      </c>
      <c r="AQ68" s="6">
        <f t="shared" ref="AQ68:AQ77" si="81">_xlfn.FLOOR.PRECISE(AP68)</f>
        <v>20</v>
      </c>
      <c r="AR68" s="6">
        <f t="shared" ref="AR68:AR77" si="82">ROUNDUP(AP68,0)</f>
        <v>21</v>
      </c>
    </row>
    <row r="69" spans="1:44" x14ac:dyDescent="0.2">
      <c r="A69" s="2"/>
      <c r="B69" s="2"/>
      <c r="C69" s="2"/>
      <c r="D69" s="55" t="s">
        <v>20</v>
      </c>
      <c r="E69" s="2">
        <v>13</v>
      </c>
      <c r="F69" s="55">
        <v>17</v>
      </c>
      <c r="G69" s="55">
        <v>13</v>
      </c>
      <c r="H69">
        <f t="shared" si="72"/>
        <v>69802</v>
      </c>
      <c r="I69">
        <v>4106</v>
      </c>
      <c r="J69">
        <f t="shared" ref="J69:J77" si="83">H$78/10</f>
        <v>49640.4</v>
      </c>
      <c r="K69">
        <f t="shared" ref="K69:K77" si="84">J69/I69</f>
        <v>12.089722357525572</v>
      </c>
      <c r="L69" s="6">
        <f t="shared" si="73"/>
        <v>12</v>
      </c>
      <c r="M69" s="6">
        <f t="shared" si="74"/>
        <v>13</v>
      </c>
      <c r="N69" s="2"/>
      <c r="O69" s="2"/>
      <c r="P69" s="2"/>
      <c r="Q69" s="2"/>
      <c r="R69" s="2"/>
      <c r="S69" s="2"/>
      <c r="T69" s="55" t="s">
        <v>20</v>
      </c>
      <c r="U69" s="2">
        <v>13</v>
      </c>
      <c r="V69" s="55">
        <v>19</v>
      </c>
      <c r="W69" s="55">
        <v>14</v>
      </c>
      <c r="X69">
        <f t="shared" si="75"/>
        <v>29792</v>
      </c>
      <c r="Y69" s="2">
        <v>1568</v>
      </c>
      <c r="Z69">
        <f t="shared" ref="Z69:Z77" si="85">X$78/10</f>
        <v>21094.3</v>
      </c>
      <c r="AA69">
        <f t="shared" si="76"/>
        <v>13.452997448979591</v>
      </c>
      <c r="AB69" s="6">
        <f t="shared" si="77"/>
        <v>13</v>
      </c>
      <c r="AC69" s="6">
        <f t="shared" si="78"/>
        <v>14</v>
      </c>
      <c r="AD69" s="2"/>
      <c r="AE69" s="2"/>
      <c r="AF69" s="2"/>
      <c r="AG69" s="2"/>
      <c r="AH69" s="2"/>
      <c r="AI69" s="55" t="s">
        <v>20</v>
      </c>
      <c r="AJ69" s="2">
        <v>13</v>
      </c>
      <c r="AK69" s="55">
        <v>15</v>
      </c>
      <c r="AL69" s="55">
        <v>15</v>
      </c>
      <c r="AM69">
        <f t="shared" si="79"/>
        <v>65250</v>
      </c>
      <c r="AN69">
        <v>4350</v>
      </c>
      <c r="AO69">
        <f t="shared" ref="AO69:AO77" si="86">AM$78/10</f>
        <v>46106</v>
      </c>
      <c r="AP69">
        <f t="shared" si="80"/>
        <v>10.599080459770114</v>
      </c>
      <c r="AQ69" s="6">
        <f t="shared" si="81"/>
        <v>10</v>
      </c>
      <c r="AR69" s="6">
        <f t="shared" si="82"/>
        <v>11</v>
      </c>
    </row>
    <row r="70" spans="1:44" x14ac:dyDescent="0.2">
      <c r="A70" s="2"/>
      <c r="B70" s="2"/>
      <c r="C70" s="2"/>
      <c r="D70" s="55" t="s">
        <v>21</v>
      </c>
      <c r="E70" s="2">
        <v>13</v>
      </c>
      <c r="F70" s="55">
        <v>15</v>
      </c>
      <c r="G70" s="55">
        <v>10</v>
      </c>
      <c r="H70">
        <f t="shared" si="72"/>
        <v>79155</v>
      </c>
      <c r="I70">
        <v>5277</v>
      </c>
      <c r="J70">
        <f t="shared" si="83"/>
        <v>49640.4</v>
      </c>
      <c r="K70">
        <f t="shared" si="84"/>
        <v>9.4069357589539511</v>
      </c>
      <c r="L70" s="6">
        <f t="shared" si="73"/>
        <v>9</v>
      </c>
      <c r="M70" s="6">
        <f t="shared" si="74"/>
        <v>10</v>
      </c>
      <c r="N70" s="2"/>
      <c r="O70" s="2"/>
      <c r="P70" s="2"/>
      <c r="Q70" s="2"/>
      <c r="R70" s="2"/>
      <c r="S70" s="2"/>
      <c r="T70" s="55" t="s">
        <v>21</v>
      </c>
      <c r="U70" s="2">
        <v>13</v>
      </c>
      <c r="V70" s="55">
        <v>9</v>
      </c>
      <c r="W70" s="55">
        <v>9</v>
      </c>
      <c r="X70">
        <f t="shared" si="75"/>
        <v>21114</v>
      </c>
      <c r="Y70" s="2">
        <v>2346</v>
      </c>
      <c r="Z70">
        <f t="shared" si="85"/>
        <v>21094.3</v>
      </c>
      <c r="AA70">
        <f t="shared" si="76"/>
        <v>8.9916027280477397</v>
      </c>
      <c r="AB70" s="6">
        <f t="shared" si="77"/>
        <v>8</v>
      </c>
      <c r="AC70" s="6">
        <f t="shared" si="78"/>
        <v>9</v>
      </c>
      <c r="AD70" s="2"/>
      <c r="AE70" s="2"/>
      <c r="AF70" s="2"/>
      <c r="AG70" s="2"/>
      <c r="AH70" s="2"/>
      <c r="AI70" s="55" t="s">
        <v>21</v>
      </c>
      <c r="AJ70" s="2">
        <v>13</v>
      </c>
      <c r="AK70" s="55">
        <v>11</v>
      </c>
      <c r="AL70" s="55">
        <v>11</v>
      </c>
      <c r="AM70">
        <f t="shared" si="79"/>
        <v>62601</v>
      </c>
      <c r="AN70">
        <v>5691</v>
      </c>
      <c r="AO70">
        <f t="shared" si="86"/>
        <v>46106</v>
      </c>
      <c r="AP70">
        <f t="shared" si="80"/>
        <v>8.1015638727815844</v>
      </c>
      <c r="AQ70" s="6">
        <f t="shared" si="81"/>
        <v>8</v>
      </c>
      <c r="AR70" s="6">
        <f t="shared" si="82"/>
        <v>9</v>
      </c>
    </row>
    <row r="71" spans="1:44" x14ac:dyDescent="0.2">
      <c r="A71" s="2"/>
      <c r="B71" s="2"/>
      <c r="C71" s="2"/>
      <c r="D71" s="55" t="s">
        <v>22</v>
      </c>
      <c r="E71" s="2">
        <v>13</v>
      </c>
      <c r="F71" s="2">
        <v>14</v>
      </c>
      <c r="G71" s="55">
        <v>9</v>
      </c>
      <c r="H71">
        <f t="shared" si="72"/>
        <v>86352</v>
      </c>
      <c r="I71">
        <v>6168</v>
      </c>
      <c r="J71">
        <f t="shared" si="83"/>
        <v>49640.4</v>
      </c>
      <c r="K71">
        <f t="shared" si="84"/>
        <v>8.0480544747081719</v>
      </c>
      <c r="L71" s="6">
        <f t="shared" si="73"/>
        <v>8</v>
      </c>
      <c r="M71" s="6">
        <f t="shared" si="74"/>
        <v>9</v>
      </c>
      <c r="N71" s="2"/>
      <c r="O71" s="2"/>
      <c r="P71" s="2"/>
      <c r="Q71" s="2"/>
      <c r="R71" s="2"/>
      <c r="S71" s="2"/>
      <c r="T71" s="55" t="s">
        <v>22</v>
      </c>
      <c r="U71" s="2">
        <v>13</v>
      </c>
      <c r="V71" s="2">
        <v>8</v>
      </c>
      <c r="W71" s="55">
        <v>7</v>
      </c>
      <c r="X71">
        <f t="shared" si="75"/>
        <v>25192</v>
      </c>
      <c r="Y71" s="2">
        <v>3149</v>
      </c>
      <c r="Z71">
        <f t="shared" si="85"/>
        <v>21094.3</v>
      </c>
      <c r="AA71">
        <f t="shared" si="76"/>
        <v>6.6987297554779293</v>
      </c>
      <c r="AB71" s="6">
        <f t="shared" si="77"/>
        <v>6</v>
      </c>
      <c r="AC71" s="6">
        <f t="shared" si="78"/>
        <v>7</v>
      </c>
      <c r="AD71" s="2"/>
      <c r="AE71" s="2"/>
      <c r="AF71" s="2"/>
      <c r="AG71" s="2"/>
      <c r="AH71" s="2"/>
      <c r="AI71" s="55" t="s">
        <v>22</v>
      </c>
      <c r="AJ71" s="2">
        <v>13</v>
      </c>
      <c r="AK71" s="2">
        <v>10</v>
      </c>
      <c r="AL71" s="55">
        <v>10</v>
      </c>
      <c r="AM71">
        <f t="shared" si="79"/>
        <v>66470</v>
      </c>
      <c r="AN71">
        <v>6647</v>
      </c>
      <c r="AO71">
        <f t="shared" si="86"/>
        <v>46106</v>
      </c>
      <c r="AP71">
        <f t="shared" si="80"/>
        <v>6.9363622686926432</v>
      </c>
      <c r="AQ71" s="6">
        <f t="shared" si="81"/>
        <v>6</v>
      </c>
      <c r="AR71" s="6">
        <f t="shared" si="82"/>
        <v>7</v>
      </c>
    </row>
    <row r="72" spans="1:44" x14ac:dyDescent="0.2">
      <c r="A72" s="2"/>
      <c r="B72" s="2"/>
      <c r="C72" s="2"/>
      <c r="D72" s="55" t="s">
        <v>23</v>
      </c>
      <c r="E72" s="2">
        <v>13</v>
      </c>
      <c r="F72" s="2">
        <v>9</v>
      </c>
      <c r="G72" s="55">
        <v>8</v>
      </c>
      <c r="H72">
        <f t="shared" si="72"/>
        <v>59562</v>
      </c>
      <c r="I72">
        <v>6618</v>
      </c>
      <c r="J72">
        <f t="shared" si="83"/>
        <v>49640.4</v>
      </c>
      <c r="K72">
        <f t="shared" si="84"/>
        <v>7.5008159564823211</v>
      </c>
      <c r="L72" s="6">
        <f t="shared" si="73"/>
        <v>7</v>
      </c>
      <c r="M72" s="6">
        <f t="shared" si="74"/>
        <v>8</v>
      </c>
      <c r="N72" s="2"/>
      <c r="O72" s="2"/>
      <c r="P72" s="2"/>
      <c r="Q72" s="2"/>
      <c r="R72" s="2"/>
      <c r="S72" s="2"/>
      <c r="T72" s="55" t="s">
        <v>23</v>
      </c>
      <c r="U72" s="2">
        <v>13</v>
      </c>
      <c r="V72" s="2">
        <v>7</v>
      </c>
      <c r="W72" s="55">
        <v>6</v>
      </c>
      <c r="X72">
        <f t="shared" si="75"/>
        <v>26726</v>
      </c>
      <c r="Y72" s="2">
        <v>3818</v>
      </c>
      <c r="Z72">
        <f t="shared" si="85"/>
        <v>21094.3</v>
      </c>
      <c r="AA72">
        <f t="shared" si="76"/>
        <v>5.5249607124148765</v>
      </c>
      <c r="AB72" s="6">
        <f t="shared" si="77"/>
        <v>5</v>
      </c>
      <c r="AC72" s="6">
        <f t="shared" si="78"/>
        <v>6</v>
      </c>
      <c r="AD72" s="2"/>
      <c r="AE72" s="2"/>
      <c r="AF72" s="2"/>
      <c r="AG72" s="2"/>
      <c r="AH72" s="2"/>
      <c r="AI72" s="55" t="s">
        <v>23</v>
      </c>
      <c r="AJ72" s="2">
        <v>13</v>
      </c>
      <c r="AK72" s="2">
        <v>7</v>
      </c>
      <c r="AL72" s="55">
        <v>9</v>
      </c>
      <c r="AM72">
        <f t="shared" si="79"/>
        <v>50211</v>
      </c>
      <c r="AN72">
        <v>7173</v>
      </c>
      <c r="AO72">
        <f t="shared" si="86"/>
        <v>46106</v>
      </c>
      <c r="AP72">
        <f t="shared" si="80"/>
        <v>6.4277150425205631</v>
      </c>
      <c r="AQ72" s="6">
        <f t="shared" si="81"/>
        <v>6</v>
      </c>
      <c r="AR72" s="6">
        <f t="shared" si="82"/>
        <v>7</v>
      </c>
    </row>
    <row r="73" spans="1:44" x14ac:dyDescent="0.2">
      <c r="A73" s="2"/>
      <c r="B73" s="2"/>
      <c r="C73" s="2"/>
      <c r="D73" s="55" t="s">
        <v>24</v>
      </c>
      <c r="E73" s="2">
        <v>13</v>
      </c>
      <c r="F73" s="2">
        <v>7</v>
      </c>
      <c r="G73" s="55">
        <v>8</v>
      </c>
      <c r="H73">
        <f t="shared" si="72"/>
        <v>47383</v>
      </c>
      <c r="I73">
        <v>6769</v>
      </c>
      <c r="J73">
        <f t="shared" si="83"/>
        <v>49640.4</v>
      </c>
      <c r="K73">
        <f t="shared" si="84"/>
        <v>7.3334909144629936</v>
      </c>
      <c r="L73" s="6">
        <f t="shared" si="73"/>
        <v>7</v>
      </c>
      <c r="M73" s="6">
        <f t="shared" si="74"/>
        <v>8</v>
      </c>
      <c r="N73" s="2"/>
      <c r="O73" s="2"/>
      <c r="P73" s="2"/>
      <c r="Q73" s="2"/>
      <c r="R73" s="2"/>
      <c r="S73" s="2"/>
      <c r="T73" s="55" t="s">
        <v>24</v>
      </c>
      <c r="U73" s="2">
        <v>13</v>
      </c>
      <c r="V73" s="2">
        <v>6</v>
      </c>
      <c r="W73" s="55">
        <v>5</v>
      </c>
      <c r="X73">
        <f t="shared" si="75"/>
        <v>26730</v>
      </c>
      <c r="Y73" s="2">
        <v>4455</v>
      </c>
      <c r="Z73">
        <f t="shared" si="85"/>
        <v>21094.3</v>
      </c>
      <c r="AA73">
        <f t="shared" si="76"/>
        <v>4.7349719416386078</v>
      </c>
      <c r="AB73" s="6">
        <f t="shared" si="77"/>
        <v>4</v>
      </c>
      <c r="AC73" s="6">
        <f t="shared" si="78"/>
        <v>5</v>
      </c>
      <c r="AD73" s="2"/>
      <c r="AE73" s="2"/>
      <c r="AF73" s="2"/>
      <c r="AG73" s="2"/>
      <c r="AH73" s="2"/>
      <c r="AI73" s="55" t="s">
        <v>24</v>
      </c>
      <c r="AJ73" s="2">
        <v>13</v>
      </c>
      <c r="AK73" s="2">
        <v>6</v>
      </c>
      <c r="AL73" s="55">
        <v>9</v>
      </c>
      <c r="AM73">
        <f t="shared" si="79"/>
        <v>44274</v>
      </c>
      <c r="AN73">
        <v>7379</v>
      </c>
      <c r="AO73">
        <f t="shared" si="86"/>
        <v>46106</v>
      </c>
      <c r="AP73">
        <f t="shared" si="80"/>
        <v>6.2482721235939831</v>
      </c>
      <c r="AQ73" s="6">
        <f t="shared" si="81"/>
        <v>6</v>
      </c>
      <c r="AR73" s="6">
        <f t="shared" si="82"/>
        <v>7</v>
      </c>
    </row>
    <row r="74" spans="1:44" x14ac:dyDescent="0.2">
      <c r="A74" s="2"/>
      <c r="B74" s="2"/>
      <c r="C74" s="2"/>
      <c r="D74" s="55" t="s">
        <v>25</v>
      </c>
      <c r="E74" s="2">
        <v>13</v>
      </c>
      <c r="F74" s="2">
        <v>5</v>
      </c>
      <c r="G74" s="55">
        <v>8</v>
      </c>
      <c r="H74">
        <f t="shared" si="72"/>
        <v>33330</v>
      </c>
      <c r="I74">
        <v>6666</v>
      </c>
      <c r="J74">
        <f t="shared" si="83"/>
        <v>49640.4</v>
      </c>
      <c r="K74">
        <f t="shared" si="84"/>
        <v>7.4468046804680474</v>
      </c>
      <c r="L74" s="6">
        <f t="shared" si="73"/>
        <v>7</v>
      </c>
      <c r="M74" s="6">
        <f t="shared" si="74"/>
        <v>8</v>
      </c>
      <c r="N74" s="2"/>
      <c r="O74" s="2"/>
      <c r="P74" s="2"/>
      <c r="Q74" s="2"/>
      <c r="R74" s="2"/>
      <c r="S74" s="2"/>
      <c r="T74" s="55" t="s">
        <v>25</v>
      </c>
      <c r="U74" s="2">
        <v>13</v>
      </c>
      <c r="V74" s="2">
        <v>5</v>
      </c>
      <c r="W74" s="55">
        <v>5</v>
      </c>
      <c r="X74">
        <f t="shared" si="75"/>
        <v>24160</v>
      </c>
      <c r="Y74" s="2">
        <v>4832</v>
      </c>
      <c r="Z74">
        <f t="shared" si="85"/>
        <v>21094.3</v>
      </c>
      <c r="AA74">
        <f t="shared" si="76"/>
        <v>4.3655422185430464</v>
      </c>
      <c r="AB74" s="6">
        <f t="shared" si="77"/>
        <v>4</v>
      </c>
      <c r="AC74" s="6">
        <f t="shared" si="78"/>
        <v>5</v>
      </c>
      <c r="AD74" s="2"/>
      <c r="AE74" s="2"/>
      <c r="AF74" s="2"/>
      <c r="AG74" s="2"/>
      <c r="AH74" s="2"/>
      <c r="AI74" s="55" t="s">
        <v>25</v>
      </c>
      <c r="AJ74" s="2">
        <v>13</v>
      </c>
      <c r="AK74" s="2">
        <v>4</v>
      </c>
      <c r="AL74" s="55">
        <v>8</v>
      </c>
      <c r="AM74">
        <f t="shared" si="79"/>
        <v>29644</v>
      </c>
      <c r="AN74">
        <v>7411</v>
      </c>
      <c r="AO74">
        <f t="shared" si="86"/>
        <v>46106</v>
      </c>
      <c r="AP74">
        <f t="shared" si="80"/>
        <v>6.2212926730535694</v>
      </c>
      <c r="AQ74" s="6">
        <f t="shared" si="81"/>
        <v>6</v>
      </c>
      <c r="AR74" s="6">
        <f t="shared" si="82"/>
        <v>7</v>
      </c>
    </row>
    <row r="75" spans="1:44" x14ac:dyDescent="0.2">
      <c r="A75" s="2"/>
      <c r="B75" s="2"/>
      <c r="C75" s="2"/>
      <c r="D75" s="55" t="s">
        <v>26</v>
      </c>
      <c r="E75" s="2">
        <v>13</v>
      </c>
      <c r="F75" s="2">
        <v>4</v>
      </c>
      <c r="G75" s="55">
        <v>8</v>
      </c>
      <c r="H75">
        <f t="shared" si="72"/>
        <v>26588</v>
      </c>
      <c r="I75">
        <v>6647</v>
      </c>
      <c r="J75">
        <f t="shared" si="83"/>
        <v>49640.4</v>
      </c>
      <c r="K75">
        <f t="shared" si="84"/>
        <v>7.4680908680607798</v>
      </c>
      <c r="L75" s="6">
        <f t="shared" si="73"/>
        <v>7</v>
      </c>
      <c r="M75" s="6">
        <f t="shared" si="74"/>
        <v>8</v>
      </c>
      <c r="N75" s="2"/>
      <c r="O75" s="2"/>
      <c r="P75" s="2"/>
      <c r="Q75" s="2"/>
      <c r="R75" s="2"/>
      <c r="S75" s="2"/>
      <c r="T75" s="55" t="s">
        <v>26</v>
      </c>
      <c r="U75" s="2">
        <v>13</v>
      </c>
      <c r="V75" s="2">
        <v>3</v>
      </c>
      <c r="W75" s="55">
        <v>5</v>
      </c>
      <c r="X75">
        <f t="shared" si="75"/>
        <v>15585</v>
      </c>
      <c r="Y75" s="2">
        <v>5195</v>
      </c>
      <c r="Z75">
        <f t="shared" si="85"/>
        <v>21094.3</v>
      </c>
      <c r="AA75">
        <f t="shared" si="76"/>
        <v>4.0605004812319541</v>
      </c>
      <c r="AB75" s="6">
        <f t="shared" si="77"/>
        <v>4</v>
      </c>
      <c r="AC75" s="6">
        <f t="shared" si="78"/>
        <v>5</v>
      </c>
      <c r="AD75" s="2"/>
      <c r="AE75" s="2"/>
      <c r="AF75" s="2"/>
      <c r="AG75" s="2"/>
      <c r="AH75" s="2"/>
      <c r="AI75" s="55" t="s">
        <v>26</v>
      </c>
      <c r="AJ75" s="2">
        <v>13</v>
      </c>
      <c r="AK75" s="2">
        <v>3</v>
      </c>
      <c r="AL75" s="55">
        <v>8</v>
      </c>
      <c r="AM75">
        <f t="shared" si="79"/>
        <v>21021</v>
      </c>
      <c r="AN75">
        <v>7007</v>
      </c>
      <c r="AO75">
        <f t="shared" si="86"/>
        <v>46106</v>
      </c>
      <c r="AP75">
        <f t="shared" si="80"/>
        <v>6.5799914371342947</v>
      </c>
      <c r="AQ75" s="6">
        <f t="shared" si="81"/>
        <v>6</v>
      </c>
      <c r="AR75" s="6">
        <f t="shared" si="82"/>
        <v>7</v>
      </c>
    </row>
    <row r="76" spans="1:44" x14ac:dyDescent="0.2">
      <c r="A76" s="2"/>
      <c r="B76" s="2"/>
      <c r="C76" s="2"/>
      <c r="D76" s="55" t="s">
        <v>27</v>
      </c>
      <c r="E76" s="2">
        <v>13</v>
      </c>
      <c r="F76" s="2">
        <v>2</v>
      </c>
      <c r="G76" s="55">
        <v>8</v>
      </c>
      <c r="H76">
        <f t="shared" si="72"/>
        <v>12780</v>
      </c>
      <c r="I76">
        <v>6390</v>
      </c>
      <c r="J76">
        <f t="shared" si="83"/>
        <v>49640.4</v>
      </c>
      <c r="K76">
        <f t="shared" si="84"/>
        <v>7.7684507042253523</v>
      </c>
      <c r="L76" s="6">
        <f t="shared" si="73"/>
        <v>7</v>
      </c>
      <c r="M76" s="6">
        <f t="shared" si="74"/>
        <v>8</v>
      </c>
      <c r="N76" s="2"/>
      <c r="O76" s="2"/>
      <c r="P76" s="2"/>
      <c r="Q76" s="2"/>
      <c r="R76" s="2"/>
      <c r="S76" s="2"/>
      <c r="T76" s="55" t="s">
        <v>27</v>
      </c>
      <c r="U76" s="2">
        <v>13</v>
      </c>
      <c r="V76" s="2">
        <v>2</v>
      </c>
      <c r="W76" s="55">
        <v>4</v>
      </c>
      <c r="X76">
        <f t="shared" si="75"/>
        <v>10724</v>
      </c>
      <c r="Y76" s="2">
        <v>5362</v>
      </c>
      <c r="Z76">
        <f t="shared" si="85"/>
        <v>21094.3</v>
      </c>
      <c r="AA76">
        <f t="shared" si="76"/>
        <v>3.9340358075345021</v>
      </c>
      <c r="AB76" s="6">
        <f t="shared" si="77"/>
        <v>3</v>
      </c>
      <c r="AC76" s="6">
        <f t="shared" si="78"/>
        <v>4</v>
      </c>
      <c r="AD76" s="2"/>
      <c r="AE76" s="2"/>
      <c r="AF76" s="2"/>
      <c r="AG76" s="2"/>
      <c r="AH76" s="2"/>
      <c r="AI76" s="55" t="s">
        <v>27</v>
      </c>
      <c r="AJ76" s="2">
        <v>13</v>
      </c>
      <c r="AK76" s="2">
        <v>2</v>
      </c>
      <c r="AL76" s="55">
        <v>8</v>
      </c>
      <c r="AM76">
        <f t="shared" si="79"/>
        <v>13638</v>
      </c>
      <c r="AN76">
        <v>6819</v>
      </c>
      <c r="AO76">
        <f t="shared" si="86"/>
        <v>46106</v>
      </c>
      <c r="AP76">
        <f t="shared" si="80"/>
        <v>6.7614019650975212</v>
      </c>
      <c r="AQ76" s="6">
        <f t="shared" si="81"/>
        <v>6</v>
      </c>
      <c r="AR76" s="6">
        <f t="shared" si="82"/>
        <v>7</v>
      </c>
    </row>
    <row r="77" spans="1:44" x14ac:dyDescent="0.2">
      <c r="A77" s="2"/>
      <c r="B77" s="2"/>
      <c r="C77" s="2"/>
      <c r="D77" s="55" t="s">
        <v>28</v>
      </c>
      <c r="E77" s="2">
        <v>13</v>
      </c>
      <c r="F77" s="2">
        <v>1</v>
      </c>
      <c r="G77" s="55">
        <v>9</v>
      </c>
      <c r="H77">
        <f t="shared" si="72"/>
        <v>6097</v>
      </c>
      <c r="I77">
        <v>6097</v>
      </c>
      <c r="J77">
        <f t="shared" si="83"/>
        <v>49640.4</v>
      </c>
      <c r="K77">
        <f t="shared" si="84"/>
        <v>8.1417746432671816</v>
      </c>
      <c r="L77" s="6">
        <f t="shared" si="73"/>
        <v>8</v>
      </c>
      <c r="M77" s="6">
        <f t="shared" si="74"/>
        <v>9</v>
      </c>
      <c r="N77" s="2"/>
      <c r="O77" s="2"/>
      <c r="P77" s="2"/>
      <c r="Q77" s="2"/>
      <c r="R77" s="2"/>
      <c r="S77" s="2"/>
      <c r="T77" s="55" t="s">
        <v>28</v>
      </c>
      <c r="U77" s="2">
        <v>13</v>
      </c>
      <c r="V77" s="2">
        <v>1</v>
      </c>
      <c r="W77" s="55">
        <v>4</v>
      </c>
      <c r="X77">
        <f t="shared" si="75"/>
        <v>5576</v>
      </c>
      <c r="Y77" s="2">
        <v>5576</v>
      </c>
      <c r="Z77">
        <f t="shared" si="85"/>
        <v>21094.3</v>
      </c>
      <c r="AA77">
        <f t="shared" si="76"/>
        <v>3.7830523672883785</v>
      </c>
      <c r="AB77" s="6">
        <f t="shared" si="77"/>
        <v>3</v>
      </c>
      <c r="AC77" s="6">
        <f t="shared" si="78"/>
        <v>4</v>
      </c>
      <c r="AD77" s="2"/>
      <c r="AE77" s="2"/>
      <c r="AF77" s="2"/>
      <c r="AG77" s="2"/>
      <c r="AH77" s="2"/>
      <c r="AI77" s="55" t="s">
        <v>28</v>
      </c>
      <c r="AJ77" s="2">
        <v>13</v>
      </c>
      <c r="AK77" s="2">
        <v>1</v>
      </c>
      <c r="AL77" s="55">
        <v>8</v>
      </c>
      <c r="AM77">
        <f t="shared" si="79"/>
        <v>6386</v>
      </c>
      <c r="AN77">
        <v>6386</v>
      </c>
      <c r="AO77">
        <f t="shared" si="86"/>
        <v>46106</v>
      </c>
      <c r="AP77">
        <f t="shared" si="80"/>
        <v>7.2198559348575007</v>
      </c>
      <c r="AQ77" s="6">
        <f t="shared" si="81"/>
        <v>7</v>
      </c>
      <c r="AR77" s="6">
        <f t="shared" si="82"/>
        <v>8</v>
      </c>
    </row>
    <row r="78" spans="1:44" x14ac:dyDescent="0.2">
      <c r="A78" s="2"/>
      <c r="B78" s="2"/>
      <c r="C78" s="2"/>
      <c r="D78" s="2"/>
      <c r="E78" s="2"/>
      <c r="F78" s="2" t="s">
        <v>30</v>
      </c>
      <c r="G78" s="2"/>
      <c r="H78">
        <f>SUM(H68:H77)</f>
        <v>496404</v>
      </c>
      <c r="I78">
        <f>SUM(I68:I77)</f>
        <v>56891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 t="s">
        <v>30</v>
      </c>
      <c r="W78" s="2"/>
      <c r="X78">
        <f>SUM(X68:X77)</f>
        <v>210943</v>
      </c>
      <c r="Y78" s="2">
        <v>24646</v>
      </c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 t="s">
        <v>30</v>
      </c>
      <c r="AL78" s="2"/>
      <c r="AM78">
        <f>SUM(AM68:AM77)</f>
        <v>461060</v>
      </c>
      <c r="AN78">
        <f>SUM(AN68:AN77)</f>
        <v>61120</v>
      </c>
      <c r="AO78" s="2"/>
      <c r="AP78" s="2"/>
      <c r="AQ78" s="2"/>
      <c r="AR78" s="2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8"/>
  <sheetViews>
    <sheetView workbookViewId="0">
      <selection activeCell="AL6" sqref="AL6:AL15"/>
    </sheetView>
  </sheetViews>
  <sheetFormatPr baseColWidth="10" defaultRowHeight="16" x14ac:dyDescent="0.2"/>
  <cols>
    <col min="4" max="4" width="13.5" customWidth="1"/>
    <col min="5" max="5" width="13" customWidth="1"/>
    <col min="6" max="6" width="10.5" customWidth="1"/>
    <col min="7" max="7" width="9.1640625" customWidth="1"/>
    <col min="8" max="8" width="12.33203125" customWidth="1"/>
    <col min="9" max="9" width="18.5" customWidth="1"/>
    <col min="10" max="10" width="21.1640625" customWidth="1"/>
    <col min="15" max="15" width="12.83203125" customWidth="1"/>
    <col min="16" max="16" width="8.1640625" customWidth="1"/>
    <col min="17" max="17" width="10" customWidth="1"/>
    <col min="19" max="19" width="15.33203125" customWidth="1"/>
    <col min="20" max="20" width="15.1640625" customWidth="1"/>
    <col min="35" max="35" width="13" customWidth="1"/>
  </cols>
  <sheetData>
    <row r="1" spans="1:44" x14ac:dyDescent="0.2">
      <c r="A1" s="3" t="s">
        <v>35</v>
      </c>
      <c r="B1" s="3" t="s">
        <v>36</v>
      </c>
      <c r="Q1" s="3" t="s">
        <v>35</v>
      </c>
      <c r="R1" s="3" t="s">
        <v>38</v>
      </c>
      <c r="AF1" s="3" t="s">
        <v>35</v>
      </c>
      <c r="AG1" s="3" t="s">
        <v>39</v>
      </c>
    </row>
    <row r="2" spans="1:44" x14ac:dyDescent="0.2">
      <c r="A2" s="3" t="s">
        <v>11</v>
      </c>
      <c r="B2" s="3" t="s">
        <v>37</v>
      </c>
      <c r="Q2" s="3" t="s">
        <v>11</v>
      </c>
      <c r="R2" s="3" t="s">
        <v>37</v>
      </c>
      <c r="AF2" s="3" t="s">
        <v>11</v>
      </c>
      <c r="AG2" s="3" t="s">
        <v>37</v>
      </c>
    </row>
    <row r="4" spans="1:44" x14ac:dyDescent="0.2">
      <c r="A4" t="s">
        <v>15</v>
      </c>
      <c r="B4" s="3">
        <v>1000000</v>
      </c>
      <c r="D4" t="s">
        <v>16</v>
      </c>
      <c r="Q4" t="s">
        <v>15</v>
      </c>
      <c r="R4" s="3">
        <v>1000000</v>
      </c>
      <c r="T4" t="s">
        <v>16</v>
      </c>
      <c r="AF4" t="s">
        <v>15</v>
      </c>
      <c r="AG4" s="3">
        <v>1000000</v>
      </c>
      <c r="AI4" t="s">
        <v>16</v>
      </c>
    </row>
    <row r="5" spans="1:44" x14ac:dyDescent="0.2">
      <c r="E5" t="s">
        <v>13</v>
      </c>
      <c r="F5" t="s">
        <v>14</v>
      </c>
      <c r="G5" t="s">
        <v>31</v>
      </c>
      <c r="H5" t="s">
        <v>29</v>
      </c>
      <c r="I5" t="s">
        <v>17</v>
      </c>
      <c r="J5" t="s">
        <v>32</v>
      </c>
      <c r="U5" t="s">
        <v>13</v>
      </c>
      <c r="V5" t="s">
        <v>14</v>
      </c>
      <c r="W5" t="s">
        <v>31</v>
      </c>
      <c r="X5" t="s">
        <v>29</v>
      </c>
      <c r="Y5" t="s">
        <v>17</v>
      </c>
      <c r="Z5" t="s">
        <v>32</v>
      </c>
      <c r="AJ5" t="s">
        <v>13</v>
      </c>
      <c r="AK5" t="s">
        <v>14</v>
      </c>
      <c r="AL5" t="s">
        <v>31</v>
      </c>
      <c r="AM5" t="s">
        <v>29</v>
      </c>
      <c r="AN5" t="s">
        <v>17</v>
      </c>
      <c r="AO5" t="s">
        <v>32</v>
      </c>
    </row>
    <row r="6" spans="1:44" x14ac:dyDescent="0.2">
      <c r="D6" s="4" t="s">
        <v>19</v>
      </c>
      <c r="E6" s="2">
        <f>ROUNDUP(LOG(I6,2), 0)</f>
        <v>12</v>
      </c>
      <c r="F6" s="4">
        <v>53</v>
      </c>
      <c r="G6" s="4">
        <v>33</v>
      </c>
      <c r="H6">
        <f>F6*I6</f>
        <v>114109</v>
      </c>
      <c r="I6">
        <v>2153</v>
      </c>
      <c r="J6">
        <f>H$16/10</f>
        <v>69175</v>
      </c>
      <c r="K6">
        <f>J6/I6</f>
        <v>32.1295866233163</v>
      </c>
      <c r="L6" s="6">
        <f>_xlfn.FLOOR.PRECISE(K6)</f>
        <v>32</v>
      </c>
      <c r="M6" s="6">
        <f>ROUNDUP(K6,0)</f>
        <v>33</v>
      </c>
      <c r="T6" s="4" t="s">
        <v>19</v>
      </c>
      <c r="U6" s="2">
        <f>ROUNDUP(LOG(Y6,2), 0)</f>
        <v>10</v>
      </c>
      <c r="V6" s="4">
        <v>88</v>
      </c>
      <c r="W6" s="4">
        <v>38</v>
      </c>
      <c r="X6">
        <f>V6*Y6</f>
        <v>61952</v>
      </c>
      <c r="Y6">
        <v>704</v>
      </c>
      <c r="Z6">
        <f>X$16/10</f>
        <v>26478.799999999999</v>
      </c>
      <c r="AA6">
        <f>Z6/Y6</f>
        <v>37.611931818181816</v>
      </c>
      <c r="AB6" s="6">
        <f>_xlfn.FLOOR.PRECISE(AA6)</f>
        <v>37</v>
      </c>
      <c r="AC6" s="6">
        <f>ROUNDUP(AA6,0)</f>
        <v>38</v>
      </c>
      <c r="AI6" s="4" t="s">
        <v>19</v>
      </c>
      <c r="AJ6" s="2">
        <f>ROUNDUP(LOG(AN6,2), 0)</f>
        <v>12</v>
      </c>
      <c r="AK6" s="4">
        <v>27</v>
      </c>
      <c r="AL6" s="4">
        <v>22</v>
      </c>
      <c r="AM6">
        <f>AK6*AN6</f>
        <v>60939</v>
      </c>
      <c r="AN6">
        <v>2257</v>
      </c>
      <c r="AO6">
        <f>AM$16/10</f>
        <v>47479.199999999997</v>
      </c>
      <c r="AP6">
        <f>AO6/AN6</f>
        <v>21.036420026583961</v>
      </c>
      <c r="AQ6" s="6">
        <f>_xlfn.FLOOR.PRECISE(AP6)</f>
        <v>21</v>
      </c>
      <c r="AR6" s="6">
        <f>ROUNDUP(AP6,0)</f>
        <v>22</v>
      </c>
    </row>
    <row r="7" spans="1:44" x14ac:dyDescent="0.2">
      <c r="D7" s="4" t="s">
        <v>20</v>
      </c>
      <c r="E7" s="2">
        <f t="shared" ref="E7:E15" si="0">ROUNDUP(LOG(I7,2), 0)</f>
        <v>13</v>
      </c>
      <c r="F7" s="4">
        <v>44</v>
      </c>
      <c r="G7" s="4">
        <v>17</v>
      </c>
      <c r="H7">
        <f t="shared" ref="H7:H15" si="1">F7*I7</f>
        <v>180664</v>
      </c>
      <c r="I7">
        <v>4106</v>
      </c>
      <c r="J7">
        <f t="shared" ref="J7:J15" si="2">H$16/10</f>
        <v>69175</v>
      </c>
      <c r="K7">
        <f t="shared" ref="K7:K15" si="3">J7/I7</f>
        <v>16.847296639064783</v>
      </c>
      <c r="L7" s="6">
        <f t="shared" ref="L7:L15" si="4">_xlfn.FLOOR.PRECISE(K7)</f>
        <v>16</v>
      </c>
      <c r="M7" s="6">
        <f t="shared" ref="M7:M15" si="5">ROUNDUP(K7,0)</f>
        <v>17</v>
      </c>
      <c r="T7" s="4" t="s">
        <v>20</v>
      </c>
      <c r="U7" s="2">
        <f t="shared" ref="U7:U15" si="6">ROUNDUP(LOG(Y7,2), 0)</f>
        <v>11</v>
      </c>
      <c r="V7" s="4">
        <v>22</v>
      </c>
      <c r="W7" s="4">
        <v>17</v>
      </c>
      <c r="X7">
        <f t="shared" ref="X7:X15" si="7">V7*Y7</f>
        <v>34496</v>
      </c>
      <c r="Y7">
        <v>1568</v>
      </c>
      <c r="Z7">
        <f t="shared" ref="Z7:Z15" si="8">X$16/10</f>
        <v>26478.799999999999</v>
      </c>
      <c r="AA7">
        <f t="shared" ref="AA7:AA15" si="9">Z7/Y7</f>
        <v>16.886989795918367</v>
      </c>
      <c r="AB7" s="6">
        <f t="shared" ref="AB7:AB15" si="10">_xlfn.FLOOR.PRECISE(AA7)</f>
        <v>16</v>
      </c>
      <c r="AC7" s="6">
        <f t="shared" ref="AC7:AC15" si="11">ROUNDUP(AA7,0)</f>
        <v>17</v>
      </c>
      <c r="AI7" s="4" t="s">
        <v>20</v>
      </c>
      <c r="AJ7" s="2">
        <f t="shared" ref="AJ7:AJ15" si="12">ROUNDUP(LOG(AN7,2), 0)</f>
        <v>13</v>
      </c>
      <c r="AK7" s="4">
        <v>18</v>
      </c>
      <c r="AL7" s="4">
        <v>11</v>
      </c>
      <c r="AM7">
        <f t="shared" ref="AM7:AM15" si="13">AK7*AN7</f>
        <v>78300</v>
      </c>
      <c r="AN7">
        <v>4350</v>
      </c>
      <c r="AO7">
        <f t="shared" ref="AO7:AO15" si="14">AM$16/10</f>
        <v>47479.199999999997</v>
      </c>
      <c r="AP7">
        <f t="shared" ref="AP7:AP15" si="15">AO7/AN7</f>
        <v>10.914758620689655</v>
      </c>
      <c r="AQ7" s="6">
        <f t="shared" ref="AQ7:AQ15" si="16">_xlfn.FLOOR.PRECISE(AP7)</f>
        <v>10</v>
      </c>
      <c r="AR7" s="6">
        <f t="shared" ref="AR7:AR15" si="17">ROUNDUP(AP7,0)</f>
        <v>11</v>
      </c>
    </row>
    <row r="8" spans="1:44" x14ac:dyDescent="0.2">
      <c r="D8" s="4" t="s">
        <v>21</v>
      </c>
      <c r="E8" s="2">
        <f t="shared" si="0"/>
        <v>13</v>
      </c>
      <c r="F8" s="4">
        <v>26</v>
      </c>
      <c r="G8" s="4">
        <v>14</v>
      </c>
      <c r="H8">
        <f t="shared" si="1"/>
        <v>137202</v>
      </c>
      <c r="I8">
        <v>5277</v>
      </c>
      <c r="J8">
        <f t="shared" si="2"/>
        <v>69175</v>
      </c>
      <c r="K8">
        <f t="shared" si="3"/>
        <v>13.108773924578358</v>
      </c>
      <c r="L8" s="6">
        <f t="shared" si="4"/>
        <v>13</v>
      </c>
      <c r="M8" s="6">
        <f t="shared" si="5"/>
        <v>14</v>
      </c>
      <c r="T8" s="4" t="s">
        <v>21</v>
      </c>
      <c r="U8" s="2">
        <f t="shared" si="6"/>
        <v>12</v>
      </c>
      <c r="V8" s="4">
        <v>13</v>
      </c>
      <c r="W8" s="4">
        <v>12</v>
      </c>
      <c r="X8">
        <f t="shared" si="7"/>
        <v>30498</v>
      </c>
      <c r="Y8">
        <v>2346</v>
      </c>
      <c r="Z8">
        <f t="shared" si="8"/>
        <v>26478.799999999999</v>
      </c>
      <c r="AA8">
        <f t="shared" si="9"/>
        <v>11.286786018755327</v>
      </c>
      <c r="AB8" s="6">
        <f t="shared" si="10"/>
        <v>11</v>
      </c>
      <c r="AC8" s="6">
        <f t="shared" si="11"/>
        <v>12</v>
      </c>
      <c r="AI8" s="4" t="s">
        <v>21</v>
      </c>
      <c r="AJ8" s="2">
        <f t="shared" si="12"/>
        <v>13</v>
      </c>
      <c r="AK8" s="4">
        <v>12</v>
      </c>
      <c r="AL8" s="4">
        <v>9</v>
      </c>
      <c r="AM8">
        <f t="shared" si="13"/>
        <v>68292</v>
      </c>
      <c r="AN8">
        <v>5691</v>
      </c>
      <c r="AO8">
        <f t="shared" si="14"/>
        <v>47479.199999999997</v>
      </c>
      <c r="AP8">
        <f t="shared" si="15"/>
        <v>8.3428571428571416</v>
      </c>
      <c r="AQ8" s="6">
        <f t="shared" si="16"/>
        <v>8</v>
      </c>
      <c r="AR8" s="6">
        <f t="shared" si="17"/>
        <v>9</v>
      </c>
    </row>
    <row r="9" spans="1:44" x14ac:dyDescent="0.2">
      <c r="D9" s="4" t="s">
        <v>22</v>
      </c>
      <c r="E9" s="2">
        <f t="shared" si="0"/>
        <v>13</v>
      </c>
      <c r="F9">
        <v>12</v>
      </c>
      <c r="G9" s="4">
        <v>12</v>
      </c>
      <c r="H9">
        <f t="shared" si="1"/>
        <v>74016</v>
      </c>
      <c r="I9">
        <v>6168</v>
      </c>
      <c r="J9">
        <f t="shared" si="2"/>
        <v>69175</v>
      </c>
      <c r="K9">
        <f t="shared" si="3"/>
        <v>11.215142671854734</v>
      </c>
      <c r="L9" s="6">
        <f t="shared" si="4"/>
        <v>11</v>
      </c>
      <c r="M9" s="6">
        <f t="shared" si="5"/>
        <v>12</v>
      </c>
      <c r="T9" s="4" t="s">
        <v>22</v>
      </c>
      <c r="U9" s="2">
        <f t="shared" si="6"/>
        <v>12</v>
      </c>
      <c r="V9">
        <v>9</v>
      </c>
      <c r="W9" s="4">
        <v>9</v>
      </c>
      <c r="X9">
        <f t="shared" si="7"/>
        <v>28341</v>
      </c>
      <c r="Y9">
        <v>3149</v>
      </c>
      <c r="Z9">
        <f t="shared" si="8"/>
        <v>26478.799999999999</v>
      </c>
      <c r="AA9">
        <f t="shared" si="9"/>
        <v>8.4086376627500794</v>
      </c>
      <c r="AB9" s="6">
        <f t="shared" si="10"/>
        <v>8</v>
      </c>
      <c r="AC9" s="6">
        <f t="shared" si="11"/>
        <v>9</v>
      </c>
      <c r="AI9" s="4" t="s">
        <v>22</v>
      </c>
      <c r="AJ9" s="2">
        <f t="shared" si="12"/>
        <v>13</v>
      </c>
      <c r="AK9">
        <v>11</v>
      </c>
      <c r="AL9" s="4">
        <v>8</v>
      </c>
      <c r="AM9">
        <f t="shared" si="13"/>
        <v>73117</v>
      </c>
      <c r="AN9">
        <v>6647</v>
      </c>
      <c r="AO9">
        <f t="shared" si="14"/>
        <v>47479.199999999997</v>
      </c>
      <c r="AP9">
        <f t="shared" si="15"/>
        <v>7.1429517075372342</v>
      </c>
      <c r="AQ9" s="6">
        <f t="shared" si="16"/>
        <v>7</v>
      </c>
      <c r="AR9" s="6">
        <f t="shared" si="17"/>
        <v>8</v>
      </c>
    </row>
    <row r="10" spans="1:44" x14ac:dyDescent="0.2">
      <c r="D10" s="4" t="s">
        <v>23</v>
      </c>
      <c r="E10" s="2">
        <f t="shared" si="0"/>
        <v>13</v>
      </c>
      <c r="F10">
        <v>9</v>
      </c>
      <c r="G10" s="4">
        <v>11</v>
      </c>
      <c r="H10">
        <f t="shared" si="1"/>
        <v>59562</v>
      </c>
      <c r="I10">
        <v>6618</v>
      </c>
      <c r="J10">
        <f t="shared" si="2"/>
        <v>69175</v>
      </c>
      <c r="K10">
        <f t="shared" si="3"/>
        <v>10.45255364158356</v>
      </c>
      <c r="L10" s="6">
        <f t="shared" si="4"/>
        <v>10</v>
      </c>
      <c r="M10" s="6">
        <f t="shared" si="5"/>
        <v>11</v>
      </c>
      <c r="T10" s="4" t="s">
        <v>23</v>
      </c>
      <c r="U10" s="2">
        <f t="shared" si="6"/>
        <v>12</v>
      </c>
      <c r="V10">
        <v>7</v>
      </c>
      <c r="W10" s="4">
        <v>7</v>
      </c>
      <c r="X10">
        <f t="shared" si="7"/>
        <v>26726</v>
      </c>
      <c r="Y10">
        <v>3818</v>
      </c>
      <c r="Z10">
        <f t="shared" si="8"/>
        <v>26478.799999999999</v>
      </c>
      <c r="AA10">
        <f t="shared" si="9"/>
        <v>6.9352540597171295</v>
      </c>
      <c r="AB10" s="6">
        <f t="shared" si="10"/>
        <v>6</v>
      </c>
      <c r="AC10" s="6">
        <f t="shared" si="11"/>
        <v>7</v>
      </c>
      <c r="AI10" s="4" t="s">
        <v>23</v>
      </c>
      <c r="AJ10" s="2">
        <f t="shared" si="12"/>
        <v>13</v>
      </c>
      <c r="AK10">
        <v>8</v>
      </c>
      <c r="AL10" s="4">
        <v>7</v>
      </c>
      <c r="AM10">
        <f t="shared" si="13"/>
        <v>57384</v>
      </c>
      <c r="AN10">
        <v>7173</v>
      </c>
      <c r="AO10">
        <f t="shared" si="14"/>
        <v>47479.199999999997</v>
      </c>
      <c r="AP10">
        <f t="shared" si="15"/>
        <v>6.6191551652028435</v>
      </c>
      <c r="AQ10" s="6">
        <f t="shared" si="16"/>
        <v>6</v>
      </c>
      <c r="AR10" s="6">
        <f t="shared" si="17"/>
        <v>7</v>
      </c>
    </row>
    <row r="11" spans="1:44" x14ac:dyDescent="0.2">
      <c r="D11" s="4" t="s">
        <v>24</v>
      </c>
      <c r="E11" s="2">
        <f t="shared" si="0"/>
        <v>13</v>
      </c>
      <c r="F11">
        <v>7</v>
      </c>
      <c r="G11" s="4">
        <v>11</v>
      </c>
      <c r="H11">
        <f t="shared" si="1"/>
        <v>47383</v>
      </c>
      <c r="I11">
        <v>6769</v>
      </c>
      <c r="J11">
        <f t="shared" si="2"/>
        <v>69175</v>
      </c>
      <c r="K11">
        <f t="shared" si="3"/>
        <v>10.219382478948146</v>
      </c>
      <c r="L11" s="6">
        <f t="shared" si="4"/>
        <v>10</v>
      </c>
      <c r="M11" s="6">
        <f t="shared" si="5"/>
        <v>11</v>
      </c>
      <c r="T11" s="4" t="s">
        <v>24</v>
      </c>
      <c r="U11" s="2">
        <f t="shared" si="6"/>
        <v>13</v>
      </c>
      <c r="V11">
        <v>6</v>
      </c>
      <c r="W11" s="4">
        <v>6</v>
      </c>
      <c r="X11">
        <f t="shared" si="7"/>
        <v>26730</v>
      </c>
      <c r="Y11">
        <v>4455</v>
      </c>
      <c r="Z11">
        <f t="shared" si="8"/>
        <v>26478.799999999999</v>
      </c>
      <c r="AA11">
        <f t="shared" si="9"/>
        <v>5.9436139169472497</v>
      </c>
      <c r="AB11" s="6">
        <f t="shared" si="10"/>
        <v>5</v>
      </c>
      <c r="AC11" s="6">
        <f t="shared" si="11"/>
        <v>6</v>
      </c>
      <c r="AI11" s="4" t="s">
        <v>24</v>
      </c>
      <c r="AJ11" s="2">
        <f t="shared" si="12"/>
        <v>13</v>
      </c>
      <c r="AK11">
        <v>7</v>
      </c>
      <c r="AL11" s="4">
        <v>7</v>
      </c>
      <c r="AM11">
        <f t="shared" si="13"/>
        <v>51653</v>
      </c>
      <c r="AN11">
        <v>7379</v>
      </c>
      <c r="AO11">
        <f t="shared" si="14"/>
        <v>47479.199999999997</v>
      </c>
      <c r="AP11">
        <f t="shared" si="15"/>
        <v>6.4343678005149743</v>
      </c>
      <c r="AQ11" s="6">
        <f t="shared" si="16"/>
        <v>6</v>
      </c>
      <c r="AR11" s="6">
        <f t="shared" si="17"/>
        <v>7</v>
      </c>
    </row>
    <row r="12" spans="1:44" x14ac:dyDescent="0.2">
      <c r="D12" s="4" t="s">
        <v>25</v>
      </c>
      <c r="E12" s="2">
        <f t="shared" si="0"/>
        <v>13</v>
      </c>
      <c r="F12">
        <v>6</v>
      </c>
      <c r="G12" s="4">
        <v>11</v>
      </c>
      <c r="H12">
        <f t="shared" si="1"/>
        <v>39996</v>
      </c>
      <c r="I12">
        <v>6666</v>
      </c>
      <c r="J12">
        <f t="shared" si="2"/>
        <v>69175</v>
      </c>
      <c r="K12">
        <f t="shared" si="3"/>
        <v>10.377287728772878</v>
      </c>
      <c r="L12" s="6">
        <f t="shared" si="4"/>
        <v>10</v>
      </c>
      <c r="M12" s="6">
        <f t="shared" si="5"/>
        <v>11</v>
      </c>
      <c r="T12" s="4" t="s">
        <v>25</v>
      </c>
      <c r="U12" s="2">
        <f t="shared" si="6"/>
        <v>13</v>
      </c>
      <c r="V12">
        <v>5</v>
      </c>
      <c r="W12" s="4">
        <v>6</v>
      </c>
      <c r="X12">
        <f t="shared" si="7"/>
        <v>24160</v>
      </c>
      <c r="Y12">
        <v>4832</v>
      </c>
      <c r="Z12">
        <f t="shared" si="8"/>
        <v>26478.799999999999</v>
      </c>
      <c r="AA12">
        <f t="shared" si="9"/>
        <v>5.4798841059602648</v>
      </c>
      <c r="AB12" s="6">
        <f t="shared" si="10"/>
        <v>5</v>
      </c>
      <c r="AC12" s="6">
        <f t="shared" si="11"/>
        <v>6</v>
      </c>
      <c r="AI12" s="4" t="s">
        <v>25</v>
      </c>
      <c r="AJ12" s="2">
        <f t="shared" si="12"/>
        <v>13</v>
      </c>
      <c r="AK12">
        <v>5</v>
      </c>
      <c r="AL12" s="4">
        <v>7</v>
      </c>
      <c r="AM12">
        <f t="shared" si="13"/>
        <v>37055</v>
      </c>
      <c r="AN12">
        <v>7411</v>
      </c>
      <c r="AO12">
        <f t="shared" si="14"/>
        <v>47479.199999999997</v>
      </c>
      <c r="AP12">
        <f t="shared" si="15"/>
        <v>6.4065848063689108</v>
      </c>
      <c r="AQ12" s="6">
        <f t="shared" si="16"/>
        <v>6</v>
      </c>
      <c r="AR12" s="6">
        <f t="shared" si="17"/>
        <v>7</v>
      </c>
    </row>
    <row r="13" spans="1:44" x14ac:dyDescent="0.2">
      <c r="D13" s="4" t="s">
        <v>26</v>
      </c>
      <c r="E13" s="2">
        <f t="shared" si="0"/>
        <v>13</v>
      </c>
      <c r="F13">
        <v>3</v>
      </c>
      <c r="G13" s="4">
        <v>11</v>
      </c>
      <c r="H13">
        <f t="shared" si="1"/>
        <v>19941</v>
      </c>
      <c r="I13">
        <v>6647</v>
      </c>
      <c r="J13">
        <f t="shared" si="2"/>
        <v>69175</v>
      </c>
      <c r="K13">
        <f t="shared" si="3"/>
        <v>10.406950503986762</v>
      </c>
      <c r="L13" s="6">
        <f t="shared" si="4"/>
        <v>10</v>
      </c>
      <c r="M13" s="6">
        <f t="shared" si="5"/>
        <v>11</v>
      </c>
      <c r="T13" s="4" t="s">
        <v>26</v>
      </c>
      <c r="U13" s="2">
        <f t="shared" si="6"/>
        <v>13</v>
      </c>
      <c r="V13">
        <v>3</v>
      </c>
      <c r="W13" s="4">
        <v>6</v>
      </c>
      <c r="X13">
        <f t="shared" si="7"/>
        <v>15585</v>
      </c>
      <c r="Y13">
        <v>5195</v>
      </c>
      <c r="Z13">
        <f t="shared" si="8"/>
        <v>26478.799999999999</v>
      </c>
      <c r="AA13">
        <f t="shared" si="9"/>
        <v>5.0969778633301246</v>
      </c>
      <c r="AB13" s="6">
        <f t="shared" si="10"/>
        <v>5</v>
      </c>
      <c r="AC13" s="6">
        <f t="shared" si="11"/>
        <v>6</v>
      </c>
      <c r="AI13" s="4" t="s">
        <v>26</v>
      </c>
      <c r="AJ13" s="2">
        <f t="shared" si="12"/>
        <v>13</v>
      </c>
      <c r="AK13">
        <v>4</v>
      </c>
      <c r="AL13" s="4">
        <v>7</v>
      </c>
      <c r="AM13">
        <f t="shared" si="13"/>
        <v>28028</v>
      </c>
      <c r="AN13">
        <v>7007</v>
      </c>
      <c r="AO13">
        <f t="shared" si="14"/>
        <v>47479.199999999997</v>
      </c>
      <c r="AP13">
        <f t="shared" si="15"/>
        <v>6.7759668902526045</v>
      </c>
      <c r="AQ13" s="6">
        <f t="shared" si="16"/>
        <v>6</v>
      </c>
      <c r="AR13" s="6">
        <f t="shared" si="17"/>
        <v>7</v>
      </c>
    </row>
    <row r="14" spans="1:44" x14ac:dyDescent="0.2">
      <c r="D14" s="4" t="s">
        <v>27</v>
      </c>
      <c r="E14" s="2">
        <f t="shared" si="0"/>
        <v>13</v>
      </c>
      <c r="F14">
        <v>2</v>
      </c>
      <c r="G14" s="4">
        <v>11</v>
      </c>
      <c r="H14">
        <f t="shared" si="1"/>
        <v>12780</v>
      </c>
      <c r="I14">
        <v>6390</v>
      </c>
      <c r="J14">
        <f t="shared" si="2"/>
        <v>69175</v>
      </c>
      <c r="K14">
        <f t="shared" si="3"/>
        <v>10.825508607198747</v>
      </c>
      <c r="L14" s="6">
        <f t="shared" si="4"/>
        <v>10</v>
      </c>
      <c r="M14" s="6">
        <f t="shared" si="5"/>
        <v>11</v>
      </c>
      <c r="T14" s="4" t="s">
        <v>27</v>
      </c>
      <c r="U14" s="2">
        <f t="shared" si="6"/>
        <v>13</v>
      </c>
      <c r="V14">
        <v>2</v>
      </c>
      <c r="W14" s="4">
        <v>5</v>
      </c>
      <c r="X14">
        <f t="shared" si="7"/>
        <v>10724</v>
      </c>
      <c r="Y14">
        <v>5362</v>
      </c>
      <c r="Z14">
        <f t="shared" si="8"/>
        <v>26478.799999999999</v>
      </c>
      <c r="AA14">
        <f t="shared" si="9"/>
        <v>4.9382320029839608</v>
      </c>
      <c r="AB14" s="6">
        <f t="shared" si="10"/>
        <v>4</v>
      </c>
      <c r="AC14" s="6">
        <f t="shared" si="11"/>
        <v>5</v>
      </c>
      <c r="AI14" s="4" t="s">
        <v>27</v>
      </c>
      <c r="AJ14" s="2">
        <f t="shared" si="12"/>
        <v>13</v>
      </c>
      <c r="AK14">
        <v>2</v>
      </c>
      <c r="AL14" s="4">
        <v>7</v>
      </c>
      <c r="AM14">
        <f t="shared" si="13"/>
        <v>13638</v>
      </c>
      <c r="AN14">
        <v>6819</v>
      </c>
      <c r="AO14">
        <f t="shared" si="14"/>
        <v>47479.199999999997</v>
      </c>
      <c r="AP14">
        <f t="shared" si="15"/>
        <v>6.9627804663440385</v>
      </c>
      <c r="AQ14" s="6">
        <f t="shared" si="16"/>
        <v>6</v>
      </c>
      <c r="AR14" s="6">
        <f t="shared" si="17"/>
        <v>7</v>
      </c>
    </row>
    <row r="15" spans="1:44" x14ac:dyDescent="0.2">
      <c r="D15" s="4" t="s">
        <v>28</v>
      </c>
      <c r="E15" s="2">
        <f t="shared" si="0"/>
        <v>13</v>
      </c>
      <c r="F15">
        <v>1</v>
      </c>
      <c r="G15" s="4">
        <v>12</v>
      </c>
      <c r="H15">
        <f t="shared" si="1"/>
        <v>6097</v>
      </c>
      <c r="I15">
        <v>6097</v>
      </c>
      <c r="J15">
        <f t="shared" si="2"/>
        <v>69175</v>
      </c>
      <c r="K15">
        <f t="shared" si="3"/>
        <v>11.345743808430376</v>
      </c>
      <c r="L15" s="6">
        <f t="shared" si="4"/>
        <v>11</v>
      </c>
      <c r="M15" s="6">
        <f t="shared" si="5"/>
        <v>12</v>
      </c>
      <c r="T15" s="4" t="s">
        <v>28</v>
      </c>
      <c r="U15" s="2">
        <f t="shared" si="6"/>
        <v>13</v>
      </c>
      <c r="V15">
        <v>1</v>
      </c>
      <c r="W15" s="4">
        <v>5</v>
      </c>
      <c r="X15">
        <f t="shared" si="7"/>
        <v>5576</v>
      </c>
      <c r="Y15">
        <v>5576</v>
      </c>
      <c r="Z15">
        <f t="shared" si="8"/>
        <v>26478.799999999999</v>
      </c>
      <c r="AA15">
        <f t="shared" si="9"/>
        <v>4.7487087517934006</v>
      </c>
      <c r="AB15" s="6">
        <f t="shared" si="10"/>
        <v>4</v>
      </c>
      <c r="AC15" s="6">
        <f t="shared" si="11"/>
        <v>5</v>
      </c>
      <c r="AI15" s="4" t="s">
        <v>28</v>
      </c>
      <c r="AJ15" s="2">
        <f t="shared" si="12"/>
        <v>13</v>
      </c>
      <c r="AK15">
        <v>1</v>
      </c>
      <c r="AL15" s="4">
        <v>8</v>
      </c>
      <c r="AM15">
        <f t="shared" si="13"/>
        <v>6386</v>
      </c>
      <c r="AN15">
        <v>6386</v>
      </c>
      <c r="AO15">
        <f t="shared" si="14"/>
        <v>47479.199999999997</v>
      </c>
      <c r="AP15">
        <f t="shared" si="15"/>
        <v>7.4348888192922011</v>
      </c>
      <c r="AQ15" s="6">
        <f t="shared" si="16"/>
        <v>7</v>
      </c>
      <c r="AR15" s="6">
        <f t="shared" si="17"/>
        <v>8</v>
      </c>
    </row>
    <row r="16" spans="1:44" x14ac:dyDescent="0.2">
      <c r="F16" t="s">
        <v>30</v>
      </c>
      <c r="H16">
        <f>SUM(H6:H15)</f>
        <v>691750</v>
      </c>
      <c r="I16">
        <f>SUM(I6:I15)</f>
        <v>56891</v>
      </c>
      <c r="V16" t="s">
        <v>30</v>
      </c>
      <c r="X16">
        <f>SUM(X6:X15)</f>
        <v>264788</v>
      </c>
      <c r="Y16">
        <f>SUM(Y6:Y15)</f>
        <v>37005</v>
      </c>
      <c r="AK16" t="s">
        <v>30</v>
      </c>
      <c r="AM16">
        <f>SUM(AM6:AM15)</f>
        <v>474792</v>
      </c>
      <c r="AN16">
        <f>SUM(AN6:AN15)</f>
        <v>61120</v>
      </c>
    </row>
    <row r="18" spans="1:44" x14ac:dyDescent="0.2">
      <c r="A18" t="s">
        <v>71</v>
      </c>
    </row>
    <row r="19" spans="1:44" x14ac:dyDescent="0.2">
      <c r="A19" t="s">
        <v>15</v>
      </c>
      <c r="B19" s="3">
        <v>1000000</v>
      </c>
      <c r="D19" t="s">
        <v>16</v>
      </c>
      <c r="Q19" t="s">
        <v>15</v>
      </c>
      <c r="R19" s="3">
        <v>1000000</v>
      </c>
      <c r="T19" t="s">
        <v>16</v>
      </c>
      <c r="AF19" t="s">
        <v>15</v>
      </c>
      <c r="AG19" s="3">
        <v>1000000</v>
      </c>
      <c r="AI19" t="s">
        <v>16</v>
      </c>
    </row>
    <row r="20" spans="1:44" x14ac:dyDescent="0.2">
      <c r="E20" t="s">
        <v>13</v>
      </c>
      <c r="F20" t="s">
        <v>14</v>
      </c>
      <c r="G20" t="s">
        <v>31</v>
      </c>
      <c r="H20" t="s">
        <v>29</v>
      </c>
      <c r="I20" t="s">
        <v>17</v>
      </c>
      <c r="J20" t="s">
        <v>32</v>
      </c>
      <c r="U20" t="s">
        <v>13</v>
      </c>
      <c r="V20" t="s">
        <v>14</v>
      </c>
      <c r="W20" t="s">
        <v>31</v>
      </c>
      <c r="X20" t="s">
        <v>29</v>
      </c>
      <c r="Y20" t="s">
        <v>17</v>
      </c>
      <c r="Z20" t="s">
        <v>32</v>
      </c>
      <c r="AJ20" t="s">
        <v>13</v>
      </c>
      <c r="AK20" t="s">
        <v>14</v>
      </c>
      <c r="AL20" t="s">
        <v>31</v>
      </c>
      <c r="AM20" t="s">
        <v>29</v>
      </c>
      <c r="AN20" t="s">
        <v>17</v>
      </c>
      <c r="AO20" t="s">
        <v>32</v>
      </c>
    </row>
    <row r="21" spans="1:44" x14ac:dyDescent="0.2">
      <c r="D21" s="4" t="s">
        <v>19</v>
      </c>
      <c r="E21" s="2">
        <f>ROUNDUP(LOG(I21,2), 0)-3</f>
        <v>9</v>
      </c>
      <c r="F21" s="4">
        <v>49</v>
      </c>
      <c r="G21" s="4">
        <v>26</v>
      </c>
      <c r="H21">
        <f>F21*I21</f>
        <v>105497</v>
      </c>
      <c r="I21">
        <v>2153</v>
      </c>
      <c r="J21">
        <f>H$31/10</f>
        <v>55283.1</v>
      </c>
      <c r="K21">
        <f>J21/I21</f>
        <v>25.677241058987459</v>
      </c>
      <c r="L21" s="6">
        <f>_xlfn.FLOOR.PRECISE(K21)</f>
        <v>25</v>
      </c>
      <c r="M21" s="6">
        <f>ROUNDUP(K21,0)</f>
        <v>26</v>
      </c>
      <c r="T21" s="4" t="s">
        <v>19</v>
      </c>
      <c r="U21" s="2">
        <f>ROUNDUP(LOG(Y21,2), 0)-3</f>
        <v>7</v>
      </c>
      <c r="V21" s="4">
        <v>38</v>
      </c>
      <c r="W21" s="4">
        <v>35</v>
      </c>
      <c r="X21">
        <f>V21*Y21</f>
        <v>26752</v>
      </c>
      <c r="Y21">
        <v>704</v>
      </c>
      <c r="Z21">
        <f>X$31/10</f>
        <v>24023.3</v>
      </c>
      <c r="AA21">
        <f>Z21/Y21</f>
        <v>34.124005681818183</v>
      </c>
      <c r="AB21" s="6">
        <f>_xlfn.FLOOR.PRECISE(AA21)</f>
        <v>34</v>
      </c>
      <c r="AC21" s="6">
        <f>ROUNDUP(AA21,0)</f>
        <v>35</v>
      </c>
      <c r="AI21" s="4" t="s">
        <v>19</v>
      </c>
      <c r="AJ21" s="2">
        <f>ROUNDUP(LOG(AN21,2), 0)-3</f>
        <v>9</v>
      </c>
      <c r="AK21" s="4">
        <v>37</v>
      </c>
      <c r="AL21" s="4">
        <v>24</v>
      </c>
      <c r="AM21">
        <f>AK21*AN21</f>
        <v>83509</v>
      </c>
      <c r="AN21">
        <v>2257</v>
      </c>
      <c r="AO21">
        <f>AM$31/10</f>
        <v>53748.1</v>
      </c>
      <c r="AP21">
        <f>AO21/AN21</f>
        <v>23.813956579530348</v>
      </c>
      <c r="AQ21" s="6">
        <f>_xlfn.FLOOR.PRECISE(AP21)</f>
        <v>23</v>
      </c>
      <c r="AR21" s="6">
        <f>ROUNDUP(AP21,0)</f>
        <v>24</v>
      </c>
    </row>
    <row r="22" spans="1:44" x14ac:dyDescent="0.2">
      <c r="D22" s="4" t="s">
        <v>20</v>
      </c>
      <c r="E22" s="2">
        <f t="shared" ref="E22:E30" si="18">ROUNDUP(LOG(I22,2), 0)-3</f>
        <v>10</v>
      </c>
      <c r="F22" s="4">
        <v>30</v>
      </c>
      <c r="G22" s="4">
        <v>14</v>
      </c>
      <c r="H22">
        <f t="shared" ref="H22:H30" si="19">F22*I22</f>
        <v>123180</v>
      </c>
      <c r="I22">
        <v>4106</v>
      </c>
      <c r="J22">
        <f t="shared" ref="J22:J30" si="20">H$31/10</f>
        <v>55283.1</v>
      </c>
      <c r="K22">
        <f t="shared" ref="K22:K30" si="21">J22/I22</f>
        <v>13.463979542133464</v>
      </c>
      <c r="L22" s="6">
        <f t="shared" ref="L22:L30" si="22">_xlfn.FLOOR.PRECISE(K22)</f>
        <v>13</v>
      </c>
      <c r="M22" s="6">
        <f t="shared" ref="M22:M30" si="23">ROUNDUP(K22,0)</f>
        <v>14</v>
      </c>
      <c r="T22" s="4" t="s">
        <v>20</v>
      </c>
      <c r="U22" s="2">
        <f t="shared" ref="U22:U30" si="24">ROUNDUP(LOG(Y22,2), 0)-3</f>
        <v>8</v>
      </c>
      <c r="V22" s="4">
        <v>22</v>
      </c>
      <c r="W22" s="4">
        <v>16</v>
      </c>
      <c r="X22">
        <f t="shared" ref="X22:X30" si="25">V22*Y22</f>
        <v>34496</v>
      </c>
      <c r="Y22">
        <v>1568</v>
      </c>
      <c r="Z22">
        <f t="shared" ref="Z22:Z30" si="26">X$31/10</f>
        <v>24023.3</v>
      </c>
      <c r="AA22">
        <f>Z22/Y22</f>
        <v>15.320982142857142</v>
      </c>
      <c r="AB22" s="6">
        <f t="shared" ref="AB22:AB30" si="27">_xlfn.FLOOR.PRECISE(AA22)</f>
        <v>15</v>
      </c>
      <c r="AC22" s="6">
        <f t="shared" ref="AC22:AC30" si="28">ROUNDUP(AA22,0)</f>
        <v>16</v>
      </c>
      <c r="AI22" s="4" t="s">
        <v>20</v>
      </c>
      <c r="AJ22" s="2">
        <f t="shared" ref="AJ22:AJ30" si="29">ROUNDUP(LOG(AN22,2), 0)-3</f>
        <v>10</v>
      </c>
      <c r="AK22" s="4">
        <v>20</v>
      </c>
      <c r="AL22" s="4">
        <v>13</v>
      </c>
      <c r="AM22">
        <f t="shared" ref="AM22:AM30" si="30">AK22*AN22</f>
        <v>87000</v>
      </c>
      <c r="AN22">
        <v>4350</v>
      </c>
      <c r="AO22">
        <f t="shared" ref="AO22:AO30" si="31">AM$31/10</f>
        <v>53748.1</v>
      </c>
      <c r="AP22">
        <f t="shared" ref="AP22:AP30" si="32">AO22/AN22</f>
        <v>12.355885057471264</v>
      </c>
      <c r="AQ22" s="6">
        <f t="shared" ref="AQ22:AQ30" si="33">_xlfn.FLOOR.PRECISE(AP22)</f>
        <v>12</v>
      </c>
      <c r="AR22" s="6">
        <f t="shared" ref="AR22:AR30" si="34">ROUNDUP(AP22,0)</f>
        <v>13</v>
      </c>
    </row>
    <row r="23" spans="1:44" x14ac:dyDescent="0.2">
      <c r="D23" s="4" t="s">
        <v>21</v>
      </c>
      <c r="E23" s="2">
        <f t="shared" si="18"/>
        <v>10</v>
      </c>
      <c r="F23" s="4">
        <v>16</v>
      </c>
      <c r="G23" s="4">
        <v>11</v>
      </c>
      <c r="H23">
        <f t="shared" si="19"/>
        <v>84432</v>
      </c>
      <c r="I23">
        <v>5277</v>
      </c>
      <c r="J23">
        <f t="shared" si="20"/>
        <v>55283.1</v>
      </c>
      <c r="K23">
        <f t="shared" si="21"/>
        <v>10.476236498010232</v>
      </c>
      <c r="L23" s="6">
        <f t="shared" si="22"/>
        <v>10</v>
      </c>
      <c r="M23" s="6">
        <f t="shared" si="23"/>
        <v>11</v>
      </c>
      <c r="T23" s="4" t="s">
        <v>21</v>
      </c>
      <c r="U23" s="2">
        <f t="shared" si="24"/>
        <v>9</v>
      </c>
      <c r="V23" s="4">
        <v>15</v>
      </c>
      <c r="W23" s="4">
        <v>11</v>
      </c>
      <c r="X23">
        <f t="shared" si="25"/>
        <v>35190</v>
      </c>
      <c r="Y23">
        <v>2346</v>
      </c>
      <c r="Z23">
        <f t="shared" si="26"/>
        <v>24023.3</v>
      </c>
      <c r="AA23">
        <f t="shared" ref="AA23:AA30" si="35">Z23/Y23</f>
        <v>10.240110826939471</v>
      </c>
      <c r="AB23" s="6">
        <f t="shared" si="27"/>
        <v>10</v>
      </c>
      <c r="AC23" s="6">
        <f t="shared" si="28"/>
        <v>11</v>
      </c>
      <c r="AI23" s="4" t="s">
        <v>21</v>
      </c>
      <c r="AJ23" s="2">
        <f t="shared" si="29"/>
        <v>10</v>
      </c>
      <c r="AK23" s="4">
        <v>15</v>
      </c>
      <c r="AL23" s="4">
        <v>10</v>
      </c>
      <c r="AM23">
        <f t="shared" si="30"/>
        <v>85365</v>
      </c>
      <c r="AN23">
        <v>5691</v>
      </c>
      <c r="AO23">
        <f t="shared" si="31"/>
        <v>53748.1</v>
      </c>
      <c r="AP23">
        <f t="shared" si="32"/>
        <v>9.4444034440344407</v>
      </c>
      <c r="AQ23" s="6">
        <f t="shared" si="33"/>
        <v>9</v>
      </c>
      <c r="AR23" s="6">
        <f t="shared" si="34"/>
        <v>10</v>
      </c>
    </row>
    <row r="24" spans="1:44" x14ac:dyDescent="0.2">
      <c r="D24" s="4" t="s">
        <v>22</v>
      </c>
      <c r="E24" s="2">
        <f t="shared" si="18"/>
        <v>10</v>
      </c>
      <c r="F24">
        <v>12</v>
      </c>
      <c r="G24" s="4">
        <v>9</v>
      </c>
      <c r="H24">
        <f t="shared" si="19"/>
        <v>74016</v>
      </c>
      <c r="I24">
        <v>6168</v>
      </c>
      <c r="J24">
        <f t="shared" si="20"/>
        <v>55283.1</v>
      </c>
      <c r="K24">
        <f t="shared" si="21"/>
        <v>8.9628891050583661</v>
      </c>
      <c r="L24" s="6">
        <f t="shared" si="22"/>
        <v>8</v>
      </c>
      <c r="M24" s="6">
        <f t="shared" si="23"/>
        <v>9</v>
      </c>
      <c r="T24" s="4" t="s">
        <v>22</v>
      </c>
      <c r="U24" s="2">
        <f t="shared" si="24"/>
        <v>9</v>
      </c>
      <c r="V24">
        <v>10</v>
      </c>
      <c r="W24" s="4">
        <v>8</v>
      </c>
      <c r="X24">
        <f t="shared" si="25"/>
        <v>31490</v>
      </c>
      <c r="Y24">
        <v>3149</v>
      </c>
      <c r="Z24">
        <f t="shared" si="26"/>
        <v>24023.3</v>
      </c>
      <c r="AA24">
        <f t="shared" si="35"/>
        <v>7.6288663067640519</v>
      </c>
      <c r="AB24" s="6">
        <f t="shared" si="27"/>
        <v>7</v>
      </c>
      <c r="AC24" s="6">
        <f t="shared" si="28"/>
        <v>8</v>
      </c>
      <c r="AI24" s="4" t="s">
        <v>22</v>
      </c>
      <c r="AJ24" s="2">
        <f t="shared" si="29"/>
        <v>10</v>
      </c>
      <c r="AK24">
        <v>11</v>
      </c>
      <c r="AL24" s="4">
        <v>9</v>
      </c>
      <c r="AM24">
        <f t="shared" si="30"/>
        <v>73117</v>
      </c>
      <c r="AN24">
        <v>6647</v>
      </c>
      <c r="AO24">
        <f t="shared" si="31"/>
        <v>53748.1</v>
      </c>
      <c r="AP24">
        <f t="shared" si="32"/>
        <v>8.0860689032646302</v>
      </c>
      <c r="AQ24" s="6">
        <f t="shared" si="33"/>
        <v>8</v>
      </c>
      <c r="AR24" s="6">
        <f t="shared" si="34"/>
        <v>9</v>
      </c>
    </row>
    <row r="25" spans="1:44" x14ac:dyDescent="0.2">
      <c r="D25" s="4" t="s">
        <v>23</v>
      </c>
      <c r="E25" s="2">
        <f t="shared" si="18"/>
        <v>10</v>
      </c>
      <c r="F25">
        <v>8</v>
      </c>
      <c r="G25" s="4">
        <v>9</v>
      </c>
      <c r="H25">
        <f t="shared" si="19"/>
        <v>52944</v>
      </c>
      <c r="I25">
        <v>6618</v>
      </c>
      <c r="J25">
        <f t="shared" si="20"/>
        <v>55283.1</v>
      </c>
      <c r="K25">
        <f t="shared" si="21"/>
        <v>8.3534451495920212</v>
      </c>
      <c r="L25" s="6">
        <f t="shared" si="22"/>
        <v>8</v>
      </c>
      <c r="M25" s="6">
        <f t="shared" si="23"/>
        <v>9</v>
      </c>
      <c r="T25" s="4" t="s">
        <v>23</v>
      </c>
      <c r="U25" s="2">
        <f t="shared" si="24"/>
        <v>9</v>
      </c>
      <c r="V25">
        <v>9</v>
      </c>
      <c r="W25" s="4">
        <v>7</v>
      </c>
      <c r="X25">
        <f t="shared" si="25"/>
        <v>34362</v>
      </c>
      <c r="Y25">
        <v>3818</v>
      </c>
      <c r="Z25">
        <f t="shared" si="26"/>
        <v>24023.3</v>
      </c>
      <c r="AA25">
        <f t="shared" si="35"/>
        <v>6.2921162912519639</v>
      </c>
      <c r="AB25" s="6">
        <f t="shared" si="27"/>
        <v>6</v>
      </c>
      <c r="AC25" s="6">
        <f t="shared" si="28"/>
        <v>7</v>
      </c>
      <c r="AI25" s="4" t="s">
        <v>23</v>
      </c>
      <c r="AJ25" s="2">
        <f t="shared" si="29"/>
        <v>10</v>
      </c>
      <c r="AK25">
        <v>10</v>
      </c>
      <c r="AL25" s="4">
        <v>8</v>
      </c>
      <c r="AM25">
        <f t="shared" si="30"/>
        <v>71730</v>
      </c>
      <c r="AN25">
        <v>7173</v>
      </c>
      <c r="AO25">
        <f t="shared" si="31"/>
        <v>53748.1</v>
      </c>
      <c r="AP25">
        <f t="shared" si="32"/>
        <v>7.4931130628746683</v>
      </c>
      <c r="AQ25" s="6">
        <f t="shared" si="33"/>
        <v>7</v>
      </c>
      <c r="AR25" s="6">
        <f t="shared" si="34"/>
        <v>8</v>
      </c>
    </row>
    <row r="26" spans="1:44" x14ac:dyDescent="0.2">
      <c r="D26" s="4" t="s">
        <v>24</v>
      </c>
      <c r="E26" s="2">
        <f t="shared" si="18"/>
        <v>10</v>
      </c>
      <c r="F26">
        <v>6</v>
      </c>
      <c r="G26" s="4">
        <v>9</v>
      </c>
      <c r="H26">
        <f t="shared" si="19"/>
        <v>40614</v>
      </c>
      <c r="I26">
        <v>6769</v>
      </c>
      <c r="J26">
        <f t="shared" si="20"/>
        <v>55283.1</v>
      </c>
      <c r="K26">
        <f t="shared" si="21"/>
        <v>8.1671000147732311</v>
      </c>
      <c r="L26" s="6">
        <f t="shared" si="22"/>
        <v>8</v>
      </c>
      <c r="M26" s="6">
        <f t="shared" si="23"/>
        <v>9</v>
      </c>
      <c r="T26" s="4" t="s">
        <v>24</v>
      </c>
      <c r="U26" s="2">
        <f t="shared" si="24"/>
        <v>10</v>
      </c>
      <c r="V26">
        <v>6</v>
      </c>
      <c r="W26" s="4">
        <v>6</v>
      </c>
      <c r="X26">
        <f t="shared" si="25"/>
        <v>26730</v>
      </c>
      <c r="Y26">
        <v>4455</v>
      </c>
      <c r="Z26">
        <f t="shared" si="26"/>
        <v>24023.3</v>
      </c>
      <c r="AA26">
        <f t="shared" si="35"/>
        <v>5.3924354657687985</v>
      </c>
      <c r="AB26" s="6">
        <f t="shared" si="27"/>
        <v>5</v>
      </c>
      <c r="AC26" s="6">
        <f t="shared" si="28"/>
        <v>6</v>
      </c>
      <c r="AI26" s="4" t="s">
        <v>24</v>
      </c>
      <c r="AJ26" s="2">
        <f t="shared" si="29"/>
        <v>10</v>
      </c>
      <c r="AK26">
        <v>7</v>
      </c>
      <c r="AL26" s="4">
        <v>8</v>
      </c>
      <c r="AM26">
        <f t="shared" si="30"/>
        <v>51653</v>
      </c>
      <c r="AN26">
        <v>7379</v>
      </c>
      <c r="AO26">
        <f t="shared" si="31"/>
        <v>53748.1</v>
      </c>
      <c r="AP26">
        <f t="shared" si="32"/>
        <v>7.283927361431088</v>
      </c>
      <c r="AQ26" s="6">
        <f t="shared" si="33"/>
        <v>7</v>
      </c>
      <c r="AR26" s="6">
        <f t="shared" si="34"/>
        <v>8</v>
      </c>
    </row>
    <row r="27" spans="1:44" x14ac:dyDescent="0.2">
      <c r="D27" s="4" t="s">
        <v>25</v>
      </c>
      <c r="E27" s="2">
        <f t="shared" si="18"/>
        <v>10</v>
      </c>
      <c r="F27">
        <v>5</v>
      </c>
      <c r="G27" s="4">
        <v>9</v>
      </c>
      <c r="H27">
        <f t="shared" si="19"/>
        <v>33330</v>
      </c>
      <c r="I27">
        <v>6666</v>
      </c>
      <c r="J27">
        <f t="shared" si="20"/>
        <v>55283.1</v>
      </c>
      <c r="K27">
        <f t="shared" si="21"/>
        <v>8.2932943294329426</v>
      </c>
      <c r="L27" s="6">
        <f t="shared" si="22"/>
        <v>8</v>
      </c>
      <c r="M27" s="6">
        <f t="shared" si="23"/>
        <v>9</v>
      </c>
      <c r="T27" s="4" t="s">
        <v>25</v>
      </c>
      <c r="U27" s="2">
        <f t="shared" si="24"/>
        <v>10</v>
      </c>
      <c r="V27">
        <v>4</v>
      </c>
      <c r="W27" s="4">
        <v>5</v>
      </c>
      <c r="X27">
        <f t="shared" si="25"/>
        <v>19328</v>
      </c>
      <c r="Y27">
        <v>4832</v>
      </c>
      <c r="Z27">
        <f t="shared" si="26"/>
        <v>24023.3</v>
      </c>
      <c r="AA27">
        <f t="shared" si="35"/>
        <v>4.9717094370860924</v>
      </c>
      <c r="AB27" s="6">
        <f t="shared" si="27"/>
        <v>4</v>
      </c>
      <c r="AC27" s="6">
        <f t="shared" si="28"/>
        <v>5</v>
      </c>
      <c r="AI27" s="4" t="s">
        <v>25</v>
      </c>
      <c r="AJ27" s="2">
        <f t="shared" si="29"/>
        <v>10</v>
      </c>
      <c r="AK27">
        <v>5</v>
      </c>
      <c r="AL27" s="4">
        <v>8</v>
      </c>
      <c r="AM27">
        <f t="shared" si="30"/>
        <v>37055</v>
      </c>
      <c r="AN27">
        <v>7411</v>
      </c>
      <c r="AO27">
        <f t="shared" si="31"/>
        <v>53748.1</v>
      </c>
      <c r="AP27">
        <f t="shared" si="32"/>
        <v>7.2524760491161784</v>
      </c>
      <c r="AQ27" s="6">
        <f t="shared" si="33"/>
        <v>7</v>
      </c>
      <c r="AR27" s="6">
        <f t="shared" si="34"/>
        <v>8</v>
      </c>
    </row>
    <row r="28" spans="1:44" x14ac:dyDescent="0.2">
      <c r="D28" s="4" t="s">
        <v>26</v>
      </c>
      <c r="E28" s="2">
        <f t="shared" si="18"/>
        <v>10</v>
      </c>
      <c r="F28">
        <v>3</v>
      </c>
      <c r="G28" s="4">
        <v>9</v>
      </c>
      <c r="H28">
        <f t="shared" si="19"/>
        <v>19941</v>
      </c>
      <c r="I28">
        <v>6647</v>
      </c>
      <c r="J28">
        <f t="shared" si="20"/>
        <v>55283.1</v>
      </c>
      <c r="K28">
        <f t="shared" si="21"/>
        <v>8.3170001504438087</v>
      </c>
      <c r="L28" s="6">
        <f t="shared" si="22"/>
        <v>8</v>
      </c>
      <c r="M28" s="6">
        <f t="shared" si="23"/>
        <v>9</v>
      </c>
      <c r="T28" s="4" t="s">
        <v>26</v>
      </c>
      <c r="U28" s="2">
        <f t="shared" si="24"/>
        <v>10</v>
      </c>
      <c r="V28">
        <v>3</v>
      </c>
      <c r="W28" s="4">
        <v>5</v>
      </c>
      <c r="X28">
        <f t="shared" si="25"/>
        <v>15585</v>
      </c>
      <c r="Y28">
        <v>5195</v>
      </c>
      <c r="Z28">
        <f t="shared" si="26"/>
        <v>24023.3</v>
      </c>
      <c r="AA28">
        <f t="shared" si="35"/>
        <v>4.6243118383060633</v>
      </c>
      <c r="AB28" s="6">
        <f t="shared" si="27"/>
        <v>4</v>
      </c>
      <c r="AC28" s="6">
        <f t="shared" si="28"/>
        <v>5</v>
      </c>
      <c r="AI28" s="4" t="s">
        <v>26</v>
      </c>
      <c r="AJ28" s="2">
        <f t="shared" si="29"/>
        <v>10</v>
      </c>
      <c r="AK28">
        <v>4</v>
      </c>
      <c r="AL28" s="4">
        <v>8</v>
      </c>
      <c r="AM28">
        <f t="shared" si="30"/>
        <v>28028</v>
      </c>
      <c r="AN28">
        <v>7007</v>
      </c>
      <c r="AO28">
        <f t="shared" si="31"/>
        <v>53748.1</v>
      </c>
      <c r="AP28">
        <f t="shared" si="32"/>
        <v>7.6706293706293707</v>
      </c>
      <c r="AQ28" s="6">
        <f t="shared" si="33"/>
        <v>7</v>
      </c>
      <c r="AR28" s="6">
        <f t="shared" si="34"/>
        <v>8</v>
      </c>
    </row>
    <row r="29" spans="1:44" x14ac:dyDescent="0.2">
      <c r="D29" s="4" t="s">
        <v>27</v>
      </c>
      <c r="E29" s="2">
        <f t="shared" si="18"/>
        <v>10</v>
      </c>
      <c r="F29">
        <v>2</v>
      </c>
      <c r="G29" s="4">
        <v>9</v>
      </c>
      <c r="H29">
        <f t="shared" si="19"/>
        <v>12780</v>
      </c>
      <c r="I29">
        <v>6390</v>
      </c>
      <c r="J29">
        <f t="shared" si="20"/>
        <v>55283.1</v>
      </c>
      <c r="K29">
        <f t="shared" si="21"/>
        <v>8.651502347417841</v>
      </c>
      <c r="L29" s="6">
        <f t="shared" si="22"/>
        <v>8</v>
      </c>
      <c r="M29" s="6">
        <f t="shared" si="23"/>
        <v>9</v>
      </c>
      <c r="T29" s="4" t="s">
        <v>27</v>
      </c>
      <c r="U29" s="2">
        <f t="shared" si="24"/>
        <v>10</v>
      </c>
      <c r="V29">
        <v>2</v>
      </c>
      <c r="W29" s="4">
        <v>5</v>
      </c>
      <c r="X29">
        <f t="shared" si="25"/>
        <v>10724</v>
      </c>
      <c r="Y29">
        <v>5362</v>
      </c>
      <c r="Z29">
        <f t="shared" si="26"/>
        <v>24023.3</v>
      </c>
      <c r="AA29">
        <f t="shared" si="35"/>
        <v>4.4802872062663184</v>
      </c>
      <c r="AB29" s="6">
        <f t="shared" si="27"/>
        <v>4</v>
      </c>
      <c r="AC29" s="6">
        <f t="shared" si="28"/>
        <v>5</v>
      </c>
      <c r="AI29" s="4" t="s">
        <v>27</v>
      </c>
      <c r="AJ29" s="2">
        <f t="shared" si="29"/>
        <v>10</v>
      </c>
      <c r="AK29">
        <v>2</v>
      </c>
      <c r="AL29" s="4">
        <v>8</v>
      </c>
      <c r="AM29">
        <f t="shared" si="30"/>
        <v>13638</v>
      </c>
      <c r="AN29">
        <v>6819</v>
      </c>
      <c r="AO29">
        <f t="shared" si="31"/>
        <v>53748.1</v>
      </c>
      <c r="AP29">
        <f t="shared" si="32"/>
        <v>7.8821088136090331</v>
      </c>
      <c r="AQ29" s="6">
        <f t="shared" si="33"/>
        <v>7</v>
      </c>
      <c r="AR29" s="6">
        <f t="shared" si="34"/>
        <v>8</v>
      </c>
    </row>
    <row r="30" spans="1:44" x14ac:dyDescent="0.2">
      <c r="D30" s="4" t="s">
        <v>28</v>
      </c>
      <c r="E30" s="2">
        <f t="shared" si="18"/>
        <v>10</v>
      </c>
      <c r="F30">
        <v>1</v>
      </c>
      <c r="G30" s="4">
        <v>10</v>
      </c>
      <c r="H30">
        <f t="shared" si="19"/>
        <v>6097</v>
      </c>
      <c r="I30">
        <v>6097</v>
      </c>
      <c r="J30">
        <f t="shared" si="20"/>
        <v>55283.1</v>
      </c>
      <c r="K30">
        <f t="shared" si="21"/>
        <v>9.0672625881581101</v>
      </c>
      <c r="L30" s="6">
        <f t="shared" si="22"/>
        <v>9</v>
      </c>
      <c r="M30" s="6">
        <f t="shared" si="23"/>
        <v>10</v>
      </c>
      <c r="T30" s="4" t="s">
        <v>28</v>
      </c>
      <c r="U30" s="2">
        <f t="shared" si="24"/>
        <v>10</v>
      </c>
      <c r="V30">
        <v>1</v>
      </c>
      <c r="W30" s="4">
        <v>5</v>
      </c>
      <c r="X30">
        <f t="shared" si="25"/>
        <v>5576</v>
      </c>
      <c r="Y30">
        <v>5576</v>
      </c>
      <c r="Z30">
        <f t="shared" si="26"/>
        <v>24023.3</v>
      </c>
      <c r="AA30">
        <f t="shared" si="35"/>
        <v>4.30833931133429</v>
      </c>
      <c r="AB30" s="6">
        <f t="shared" si="27"/>
        <v>4</v>
      </c>
      <c r="AC30" s="6">
        <f t="shared" si="28"/>
        <v>5</v>
      </c>
      <c r="AI30" s="4" t="s">
        <v>28</v>
      </c>
      <c r="AJ30" s="2">
        <f t="shared" si="29"/>
        <v>10</v>
      </c>
      <c r="AK30">
        <v>1</v>
      </c>
      <c r="AL30" s="4">
        <v>9</v>
      </c>
      <c r="AM30">
        <f t="shared" si="30"/>
        <v>6386</v>
      </c>
      <c r="AN30">
        <v>6386</v>
      </c>
      <c r="AO30">
        <f t="shared" si="31"/>
        <v>53748.1</v>
      </c>
      <c r="AP30">
        <f t="shared" si="32"/>
        <v>8.4165518321327895</v>
      </c>
      <c r="AQ30" s="6">
        <f t="shared" si="33"/>
        <v>8</v>
      </c>
      <c r="AR30" s="6">
        <f t="shared" si="34"/>
        <v>9</v>
      </c>
    </row>
    <row r="31" spans="1:44" x14ac:dyDescent="0.2">
      <c r="D31" s="4"/>
      <c r="E31" s="2"/>
      <c r="F31" t="s">
        <v>30</v>
      </c>
      <c r="H31">
        <f>SUM(H21:H30)</f>
        <v>552831</v>
      </c>
      <c r="I31">
        <f>SUM(I21:I30)</f>
        <v>56891</v>
      </c>
      <c r="L31" s="6"/>
      <c r="M31" s="6"/>
      <c r="T31" s="4"/>
      <c r="U31" s="2"/>
      <c r="V31" t="s">
        <v>30</v>
      </c>
      <c r="X31">
        <f>SUM(X21:X30)</f>
        <v>240233</v>
      </c>
      <c r="Y31">
        <f>SUM(Y21:Y30)</f>
        <v>37005</v>
      </c>
      <c r="AB31" s="6"/>
      <c r="AC31" s="6"/>
      <c r="AI31" s="4"/>
      <c r="AJ31" s="2"/>
      <c r="AK31" t="s">
        <v>30</v>
      </c>
      <c r="AM31">
        <f>SUM(AM21:AM30)</f>
        <v>537481</v>
      </c>
      <c r="AN31">
        <f>SUM(AN21:AN30)</f>
        <v>61120</v>
      </c>
      <c r="AQ31" s="6"/>
      <c r="AR31" s="6"/>
    </row>
    <row r="32" spans="1:44" x14ac:dyDescent="0.2">
      <c r="D32" s="4"/>
      <c r="E32" s="2"/>
      <c r="G32" s="4"/>
      <c r="L32" s="6"/>
      <c r="M32" s="6"/>
      <c r="T32" s="4"/>
      <c r="U32" s="2"/>
      <c r="W32" s="4"/>
      <c r="AB32" s="6"/>
      <c r="AC32" s="6"/>
      <c r="AI32" s="4"/>
      <c r="AJ32" s="2"/>
      <c r="AL32" s="4"/>
      <c r="AQ32" s="6"/>
      <c r="AR32" s="6"/>
    </row>
    <row r="34" spans="1:44" x14ac:dyDescent="0.2">
      <c r="A34" t="s">
        <v>72</v>
      </c>
    </row>
    <row r="35" spans="1:44" x14ac:dyDescent="0.2">
      <c r="A35" t="s">
        <v>15</v>
      </c>
      <c r="B35" s="3">
        <v>1000000</v>
      </c>
      <c r="D35" t="s">
        <v>16</v>
      </c>
      <c r="Q35" t="s">
        <v>15</v>
      </c>
      <c r="R35" s="3">
        <v>1000000</v>
      </c>
      <c r="T35" t="s">
        <v>16</v>
      </c>
      <c r="AF35" t="s">
        <v>15</v>
      </c>
      <c r="AG35" s="3">
        <v>1000000</v>
      </c>
      <c r="AI35" t="s">
        <v>16</v>
      </c>
    </row>
    <row r="36" spans="1:44" x14ac:dyDescent="0.2">
      <c r="E36" t="s">
        <v>13</v>
      </c>
      <c r="F36" t="s">
        <v>14</v>
      </c>
      <c r="G36" t="s">
        <v>31</v>
      </c>
      <c r="H36" t="s">
        <v>29</v>
      </c>
      <c r="I36" t="s">
        <v>17</v>
      </c>
      <c r="J36" t="s">
        <v>32</v>
      </c>
      <c r="U36" t="s">
        <v>13</v>
      </c>
      <c r="V36" t="s">
        <v>14</v>
      </c>
      <c r="W36" t="s">
        <v>31</v>
      </c>
      <c r="X36" t="s">
        <v>29</v>
      </c>
      <c r="Y36" t="s">
        <v>17</v>
      </c>
      <c r="Z36" t="s">
        <v>32</v>
      </c>
      <c r="AJ36" t="s">
        <v>13</v>
      </c>
      <c r="AK36" t="s">
        <v>14</v>
      </c>
      <c r="AL36" t="s">
        <v>31</v>
      </c>
      <c r="AM36" t="s">
        <v>29</v>
      </c>
      <c r="AN36" t="s">
        <v>17</v>
      </c>
      <c r="AO36" t="s">
        <v>32</v>
      </c>
    </row>
    <row r="37" spans="1:44" x14ac:dyDescent="0.2">
      <c r="D37" s="4" t="s">
        <v>19</v>
      </c>
      <c r="E37" s="2">
        <f t="shared" ref="E37:E46" si="36">ROUNDUP(LOG(I37,2), 0) + 3</f>
        <v>15</v>
      </c>
      <c r="F37" s="4">
        <v>126</v>
      </c>
      <c r="G37" s="4">
        <v>34</v>
      </c>
      <c r="H37">
        <f t="shared" ref="H37:H46" si="37">F37*I37</f>
        <v>271278</v>
      </c>
      <c r="I37">
        <v>2153</v>
      </c>
      <c r="J37">
        <f t="shared" ref="J37:J46" si="38">H$47/10</f>
        <v>72934.7</v>
      </c>
      <c r="K37">
        <f>J37/I37</f>
        <v>33.875847654435667</v>
      </c>
      <c r="L37" s="6">
        <f>_xlfn.FLOOR.PRECISE(K37)</f>
        <v>33</v>
      </c>
      <c r="M37" s="6">
        <f t="shared" ref="M37:M46" si="39">ROUNDUP(K37,0)</f>
        <v>34</v>
      </c>
      <c r="T37" s="4" t="s">
        <v>19</v>
      </c>
      <c r="U37" s="2">
        <f t="shared" ref="U37:U46" si="40">ROUNDUP(LOG(Y37,2), 0) + 3</f>
        <v>13</v>
      </c>
      <c r="V37" s="4">
        <v>198</v>
      </c>
      <c r="W37" s="4">
        <v>53</v>
      </c>
      <c r="X37">
        <f t="shared" ref="X37:X46" si="41">V37*Y37</f>
        <v>139392</v>
      </c>
      <c r="Y37">
        <v>704</v>
      </c>
      <c r="Z37">
        <f>X$47/10</f>
        <v>37061.1</v>
      </c>
      <c r="AA37">
        <f t="shared" ref="AA37:AA46" si="42">Z37/Y37</f>
        <v>52.643607954545452</v>
      </c>
      <c r="AB37" s="6">
        <f t="shared" ref="AB37:AB46" si="43">_xlfn.FLOOR.PRECISE(AA37)</f>
        <v>52</v>
      </c>
      <c r="AC37" s="6">
        <f t="shared" ref="AC37:AC46" si="44">ROUNDUP(AA37,0)</f>
        <v>53</v>
      </c>
      <c r="AI37" s="4" t="s">
        <v>19</v>
      </c>
      <c r="AJ37" s="2">
        <f t="shared" ref="AJ37:AJ46" si="45">ROUNDUP(LOG(AN37,2), 0) + 3</f>
        <v>15</v>
      </c>
      <c r="AK37" s="4">
        <v>31</v>
      </c>
      <c r="AL37" s="4">
        <v>25</v>
      </c>
      <c r="AM37">
        <f t="shared" ref="AM37:AM46" si="46">AK37*AN37</f>
        <v>69967</v>
      </c>
      <c r="AN37">
        <v>2257</v>
      </c>
      <c r="AO37">
        <f t="shared" ref="AO37:AO46" si="47">AM$47/10</f>
        <v>55487.5</v>
      </c>
      <c r="AP37">
        <f t="shared" ref="AP37:AP46" si="48">AO37/AN37</f>
        <v>24.584625609215774</v>
      </c>
      <c r="AQ37" s="6">
        <f t="shared" ref="AQ37:AQ46" si="49">_xlfn.FLOOR.PRECISE(AP37)</f>
        <v>24</v>
      </c>
      <c r="AR37" s="6">
        <f t="shared" ref="AR37:AR46" si="50">ROUNDUP(AP37,0)</f>
        <v>25</v>
      </c>
    </row>
    <row r="38" spans="1:44" x14ac:dyDescent="0.2">
      <c r="D38" s="4" t="s">
        <v>20</v>
      </c>
      <c r="E38" s="2">
        <f t="shared" si="36"/>
        <v>16</v>
      </c>
      <c r="F38" s="4">
        <v>34</v>
      </c>
      <c r="G38" s="4">
        <v>18</v>
      </c>
      <c r="H38">
        <f t="shared" si="37"/>
        <v>139604</v>
      </c>
      <c r="I38">
        <v>4106</v>
      </c>
      <c r="J38">
        <f t="shared" si="38"/>
        <v>72934.7</v>
      </c>
      <c r="K38">
        <f t="shared" ref="K38:K46" si="51">J38/I38</f>
        <v>17.762956648806625</v>
      </c>
      <c r="L38" s="6">
        <f t="shared" ref="L38:L46" si="52">_xlfn.FLOOR.PRECISE(K38)</f>
        <v>17</v>
      </c>
      <c r="M38" s="6">
        <f t="shared" si="39"/>
        <v>18</v>
      </c>
      <c r="T38" s="4" t="s">
        <v>20</v>
      </c>
      <c r="U38" s="2">
        <f t="shared" si="40"/>
        <v>14</v>
      </c>
      <c r="V38" s="4">
        <v>31</v>
      </c>
      <c r="W38" s="4">
        <v>24</v>
      </c>
      <c r="X38">
        <f t="shared" si="41"/>
        <v>48608</v>
      </c>
      <c r="Y38">
        <v>1568</v>
      </c>
      <c r="Z38">
        <f t="shared" ref="Z38:Z46" si="53">X$47/10</f>
        <v>37061.1</v>
      </c>
      <c r="AA38">
        <f t="shared" si="42"/>
        <v>23.635905612244898</v>
      </c>
      <c r="AB38" s="6">
        <f t="shared" si="43"/>
        <v>23</v>
      </c>
      <c r="AC38" s="6">
        <f t="shared" si="44"/>
        <v>24</v>
      </c>
      <c r="AI38" s="4" t="s">
        <v>20</v>
      </c>
      <c r="AJ38" s="2">
        <f t="shared" si="45"/>
        <v>16</v>
      </c>
      <c r="AK38" s="4">
        <v>29</v>
      </c>
      <c r="AL38" s="4">
        <v>13</v>
      </c>
      <c r="AM38">
        <f t="shared" si="46"/>
        <v>126150</v>
      </c>
      <c r="AN38">
        <v>4350</v>
      </c>
      <c r="AO38">
        <f t="shared" si="47"/>
        <v>55487.5</v>
      </c>
      <c r="AP38">
        <f t="shared" si="48"/>
        <v>12.755747126436782</v>
      </c>
      <c r="AQ38" s="6">
        <f t="shared" si="49"/>
        <v>12</v>
      </c>
      <c r="AR38" s="6">
        <f t="shared" si="50"/>
        <v>13</v>
      </c>
    </row>
    <row r="39" spans="1:44" x14ac:dyDescent="0.2">
      <c r="D39" s="4" t="s">
        <v>21</v>
      </c>
      <c r="E39" s="2">
        <f t="shared" si="36"/>
        <v>16</v>
      </c>
      <c r="F39" s="4">
        <v>16</v>
      </c>
      <c r="G39" s="4">
        <v>14</v>
      </c>
      <c r="H39">
        <f t="shared" si="37"/>
        <v>84432</v>
      </c>
      <c r="I39">
        <v>5277</v>
      </c>
      <c r="J39">
        <f t="shared" si="38"/>
        <v>72934.7</v>
      </c>
      <c r="K39">
        <f t="shared" si="51"/>
        <v>13.821243130566609</v>
      </c>
      <c r="L39" s="6">
        <f t="shared" si="52"/>
        <v>13</v>
      </c>
      <c r="M39" s="6">
        <f t="shared" si="39"/>
        <v>14</v>
      </c>
      <c r="T39" s="4" t="s">
        <v>21</v>
      </c>
      <c r="U39" s="2">
        <f t="shared" si="40"/>
        <v>15</v>
      </c>
      <c r="V39" s="4">
        <v>12</v>
      </c>
      <c r="W39" s="4">
        <v>16</v>
      </c>
      <c r="X39">
        <f t="shared" si="41"/>
        <v>28152</v>
      </c>
      <c r="Y39">
        <v>2346</v>
      </c>
      <c r="Z39">
        <f t="shared" si="53"/>
        <v>37061.1</v>
      </c>
      <c r="AA39">
        <f t="shared" si="42"/>
        <v>15.797570332480818</v>
      </c>
      <c r="AB39" s="6">
        <f t="shared" si="43"/>
        <v>15</v>
      </c>
      <c r="AC39" s="6">
        <f t="shared" si="44"/>
        <v>16</v>
      </c>
      <c r="AI39" s="4" t="s">
        <v>21</v>
      </c>
      <c r="AJ39" s="2">
        <f t="shared" si="45"/>
        <v>16</v>
      </c>
      <c r="AK39" s="4">
        <v>20</v>
      </c>
      <c r="AL39" s="4">
        <v>10</v>
      </c>
      <c r="AM39">
        <f t="shared" si="46"/>
        <v>113820</v>
      </c>
      <c r="AN39">
        <v>5691</v>
      </c>
      <c r="AO39">
        <f t="shared" si="47"/>
        <v>55487.5</v>
      </c>
      <c r="AP39">
        <f t="shared" si="48"/>
        <v>9.7500439290107188</v>
      </c>
      <c r="AQ39" s="6">
        <f t="shared" si="49"/>
        <v>9</v>
      </c>
      <c r="AR39" s="6">
        <f t="shared" si="50"/>
        <v>10</v>
      </c>
    </row>
    <row r="40" spans="1:44" x14ac:dyDescent="0.2">
      <c r="D40" s="4" t="s">
        <v>22</v>
      </c>
      <c r="E40" s="2">
        <f t="shared" si="36"/>
        <v>16</v>
      </c>
      <c r="F40">
        <v>10</v>
      </c>
      <c r="G40" s="4">
        <v>12</v>
      </c>
      <c r="H40">
        <f t="shared" si="37"/>
        <v>61680</v>
      </c>
      <c r="I40">
        <v>6168</v>
      </c>
      <c r="J40">
        <f t="shared" si="38"/>
        <v>72934.7</v>
      </c>
      <c r="K40">
        <f t="shared" si="51"/>
        <v>11.82469195849546</v>
      </c>
      <c r="L40" s="6">
        <f t="shared" si="52"/>
        <v>11</v>
      </c>
      <c r="M40" s="6">
        <f t="shared" si="39"/>
        <v>12</v>
      </c>
      <c r="T40" s="4" t="s">
        <v>22</v>
      </c>
      <c r="U40" s="2">
        <f t="shared" si="40"/>
        <v>15</v>
      </c>
      <c r="V40">
        <v>10</v>
      </c>
      <c r="W40" s="4">
        <v>12</v>
      </c>
      <c r="X40">
        <f t="shared" si="41"/>
        <v>31490</v>
      </c>
      <c r="Y40">
        <v>3149</v>
      </c>
      <c r="Z40">
        <f t="shared" si="53"/>
        <v>37061.1</v>
      </c>
      <c r="AA40">
        <f t="shared" si="42"/>
        <v>11.769164814226738</v>
      </c>
      <c r="AB40" s="6">
        <f t="shared" si="43"/>
        <v>11</v>
      </c>
      <c r="AC40" s="6">
        <f t="shared" si="44"/>
        <v>12</v>
      </c>
      <c r="AI40" s="4" t="s">
        <v>22</v>
      </c>
      <c r="AJ40" s="2">
        <f t="shared" si="45"/>
        <v>16</v>
      </c>
      <c r="AK40">
        <v>12</v>
      </c>
      <c r="AL40" s="4">
        <v>9</v>
      </c>
      <c r="AM40">
        <f t="shared" si="46"/>
        <v>79764</v>
      </c>
      <c r="AN40">
        <v>6647</v>
      </c>
      <c r="AO40">
        <f t="shared" si="47"/>
        <v>55487.5</v>
      </c>
      <c r="AP40">
        <f t="shared" si="48"/>
        <v>8.3477508650519034</v>
      </c>
      <c r="AQ40" s="6">
        <f t="shared" si="49"/>
        <v>8</v>
      </c>
      <c r="AR40" s="6">
        <f t="shared" si="50"/>
        <v>9</v>
      </c>
    </row>
    <row r="41" spans="1:44" x14ac:dyDescent="0.2">
      <c r="D41" s="4" t="s">
        <v>23</v>
      </c>
      <c r="E41" s="2">
        <f t="shared" si="36"/>
        <v>16</v>
      </c>
      <c r="F41">
        <v>8</v>
      </c>
      <c r="G41" s="4">
        <v>12</v>
      </c>
      <c r="H41">
        <f t="shared" si="37"/>
        <v>52944</v>
      </c>
      <c r="I41">
        <v>6618</v>
      </c>
      <c r="J41">
        <f t="shared" si="38"/>
        <v>72934.7</v>
      </c>
      <c r="K41">
        <f t="shared" si="51"/>
        <v>11.020655787246902</v>
      </c>
      <c r="L41" s="6">
        <f t="shared" si="52"/>
        <v>11</v>
      </c>
      <c r="M41" s="6">
        <f t="shared" si="39"/>
        <v>12</v>
      </c>
      <c r="T41" s="4" t="s">
        <v>23</v>
      </c>
      <c r="U41" s="2">
        <f t="shared" si="40"/>
        <v>15</v>
      </c>
      <c r="V41">
        <v>8</v>
      </c>
      <c r="W41" s="4">
        <v>10</v>
      </c>
      <c r="X41">
        <f t="shared" si="41"/>
        <v>30544</v>
      </c>
      <c r="Y41">
        <v>3818</v>
      </c>
      <c r="Z41">
        <f t="shared" si="53"/>
        <v>37061.1</v>
      </c>
      <c r="AA41">
        <f t="shared" si="42"/>
        <v>9.7069408067050809</v>
      </c>
      <c r="AB41" s="6">
        <f t="shared" si="43"/>
        <v>9</v>
      </c>
      <c r="AC41" s="6">
        <f t="shared" si="44"/>
        <v>10</v>
      </c>
      <c r="AI41" s="4" t="s">
        <v>23</v>
      </c>
      <c r="AJ41" s="2">
        <f t="shared" si="45"/>
        <v>16</v>
      </c>
      <c r="AK41">
        <v>7</v>
      </c>
      <c r="AL41" s="4">
        <v>8</v>
      </c>
      <c r="AM41">
        <f t="shared" si="46"/>
        <v>50211</v>
      </c>
      <c r="AN41">
        <v>7173</v>
      </c>
      <c r="AO41">
        <f t="shared" si="47"/>
        <v>55487.5</v>
      </c>
      <c r="AP41">
        <f t="shared" si="48"/>
        <v>7.7356057437613268</v>
      </c>
      <c r="AQ41" s="6">
        <f t="shared" si="49"/>
        <v>7</v>
      </c>
      <c r="AR41" s="6">
        <f t="shared" si="50"/>
        <v>8</v>
      </c>
    </row>
    <row r="42" spans="1:44" x14ac:dyDescent="0.2">
      <c r="D42" s="4" t="s">
        <v>24</v>
      </c>
      <c r="E42" s="2">
        <f t="shared" si="36"/>
        <v>16</v>
      </c>
      <c r="F42">
        <v>6</v>
      </c>
      <c r="G42" s="4">
        <v>11</v>
      </c>
      <c r="H42">
        <f t="shared" si="37"/>
        <v>40614</v>
      </c>
      <c r="I42">
        <v>6769</v>
      </c>
      <c r="J42">
        <f t="shared" si="38"/>
        <v>72934.7</v>
      </c>
      <c r="K42">
        <f t="shared" si="51"/>
        <v>10.774811641305954</v>
      </c>
      <c r="L42" s="6">
        <f t="shared" si="52"/>
        <v>10</v>
      </c>
      <c r="M42" s="6">
        <f t="shared" si="39"/>
        <v>11</v>
      </c>
      <c r="T42" s="4" t="s">
        <v>24</v>
      </c>
      <c r="U42" s="2">
        <f t="shared" si="40"/>
        <v>16</v>
      </c>
      <c r="V42">
        <v>7</v>
      </c>
      <c r="W42" s="4">
        <v>9</v>
      </c>
      <c r="X42">
        <f t="shared" si="41"/>
        <v>31185</v>
      </c>
      <c r="Y42">
        <v>4455</v>
      </c>
      <c r="Z42">
        <f t="shared" si="53"/>
        <v>37061.1</v>
      </c>
      <c r="AA42">
        <f t="shared" si="42"/>
        <v>8.3189898989898978</v>
      </c>
      <c r="AB42" s="6">
        <f t="shared" si="43"/>
        <v>8</v>
      </c>
      <c r="AC42" s="6">
        <f t="shared" si="44"/>
        <v>9</v>
      </c>
      <c r="AI42" s="4" t="s">
        <v>24</v>
      </c>
      <c r="AJ42" s="2">
        <f t="shared" si="45"/>
        <v>16</v>
      </c>
      <c r="AK42">
        <v>6</v>
      </c>
      <c r="AL42" s="4">
        <v>8</v>
      </c>
      <c r="AM42">
        <f t="shared" si="46"/>
        <v>44274</v>
      </c>
      <c r="AN42">
        <v>7379</v>
      </c>
      <c r="AO42">
        <f t="shared" si="47"/>
        <v>55487.5</v>
      </c>
      <c r="AP42">
        <f t="shared" si="48"/>
        <v>7.5196503591272528</v>
      </c>
      <c r="AQ42" s="6">
        <f t="shared" si="49"/>
        <v>7</v>
      </c>
      <c r="AR42" s="6">
        <f t="shared" si="50"/>
        <v>8</v>
      </c>
    </row>
    <row r="43" spans="1:44" x14ac:dyDescent="0.2">
      <c r="D43" s="4" t="s">
        <v>25</v>
      </c>
      <c r="E43" s="2">
        <f t="shared" si="36"/>
        <v>16</v>
      </c>
      <c r="F43">
        <v>5</v>
      </c>
      <c r="G43" s="4">
        <v>11</v>
      </c>
      <c r="H43">
        <f t="shared" si="37"/>
        <v>33330</v>
      </c>
      <c r="I43">
        <v>6666</v>
      </c>
      <c r="J43">
        <f t="shared" si="38"/>
        <v>72934.7</v>
      </c>
      <c r="K43">
        <f t="shared" si="51"/>
        <v>10.941299129912991</v>
      </c>
      <c r="L43" s="6">
        <f t="shared" si="52"/>
        <v>10</v>
      </c>
      <c r="M43" s="6">
        <f t="shared" si="39"/>
        <v>11</v>
      </c>
      <c r="T43" s="4" t="s">
        <v>25</v>
      </c>
      <c r="U43" s="2">
        <f t="shared" si="40"/>
        <v>16</v>
      </c>
      <c r="V43">
        <v>5</v>
      </c>
      <c r="W43" s="4">
        <v>8</v>
      </c>
      <c r="X43">
        <f t="shared" si="41"/>
        <v>24160</v>
      </c>
      <c r="Y43">
        <v>4832</v>
      </c>
      <c r="Z43">
        <f t="shared" si="53"/>
        <v>37061.1</v>
      </c>
      <c r="AA43">
        <f t="shared" si="42"/>
        <v>7.6699296357615889</v>
      </c>
      <c r="AB43" s="6">
        <f t="shared" si="43"/>
        <v>7</v>
      </c>
      <c r="AC43" s="6">
        <f t="shared" si="44"/>
        <v>8</v>
      </c>
      <c r="AI43" s="4" t="s">
        <v>25</v>
      </c>
      <c r="AJ43" s="2">
        <f t="shared" si="45"/>
        <v>16</v>
      </c>
      <c r="AK43">
        <v>4</v>
      </c>
      <c r="AL43" s="4">
        <v>8</v>
      </c>
      <c r="AM43">
        <f t="shared" si="46"/>
        <v>29644</v>
      </c>
      <c r="AN43">
        <v>7411</v>
      </c>
      <c r="AO43">
        <f t="shared" si="47"/>
        <v>55487.5</v>
      </c>
      <c r="AP43">
        <f t="shared" si="48"/>
        <v>7.4871812171097014</v>
      </c>
      <c r="AQ43" s="6">
        <f t="shared" si="49"/>
        <v>7</v>
      </c>
      <c r="AR43" s="6">
        <f t="shared" si="50"/>
        <v>8</v>
      </c>
    </row>
    <row r="44" spans="1:44" x14ac:dyDescent="0.2">
      <c r="D44" s="4" t="s">
        <v>26</v>
      </c>
      <c r="E44" s="2">
        <f t="shared" si="36"/>
        <v>16</v>
      </c>
      <c r="F44">
        <v>4</v>
      </c>
      <c r="G44" s="4">
        <v>11</v>
      </c>
      <c r="H44">
        <f t="shared" si="37"/>
        <v>26588</v>
      </c>
      <c r="I44">
        <v>6647</v>
      </c>
      <c r="J44">
        <f t="shared" si="38"/>
        <v>72934.7</v>
      </c>
      <c r="K44">
        <f t="shared" si="51"/>
        <v>10.972574093576048</v>
      </c>
      <c r="L44" s="6">
        <f t="shared" si="52"/>
        <v>10</v>
      </c>
      <c r="M44" s="6">
        <f t="shared" si="39"/>
        <v>11</v>
      </c>
      <c r="T44" s="4" t="s">
        <v>26</v>
      </c>
      <c r="U44" s="2">
        <f t="shared" si="40"/>
        <v>16</v>
      </c>
      <c r="V44">
        <v>4</v>
      </c>
      <c r="W44" s="4">
        <v>8</v>
      </c>
      <c r="X44">
        <f t="shared" si="41"/>
        <v>20780</v>
      </c>
      <c r="Y44">
        <v>5195</v>
      </c>
      <c r="Z44">
        <f t="shared" si="53"/>
        <v>37061.1</v>
      </c>
      <c r="AA44">
        <f t="shared" si="42"/>
        <v>7.1339942252165542</v>
      </c>
      <c r="AB44" s="6">
        <f t="shared" si="43"/>
        <v>7</v>
      </c>
      <c r="AC44" s="6">
        <f t="shared" si="44"/>
        <v>8</v>
      </c>
      <c r="AI44" s="4" t="s">
        <v>26</v>
      </c>
      <c r="AJ44" s="2">
        <f t="shared" si="45"/>
        <v>16</v>
      </c>
      <c r="AK44">
        <v>3</v>
      </c>
      <c r="AL44" s="4">
        <v>8</v>
      </c>
      <c r="AM44">
        <f t="shared" si="46"/>
        <v>21021</v>
      </c>
      <c r="AN44">
        <v>7007</v>
      </c>
      <c r="AO44">
        <f t="shared" si="47"/>
        <v>55487.5</v>
      </c>
      <c r="AP44">
        <f t="shared" si="48"/>
        <v>7.9188668474382764</v>
      </c>
      <c r="AQ44" s="6">
        <f t="shared" si="49"/>
        <v>7</v>
      </c>
      <c r="AR44" s="6">
        <f t="shared" si="50"/>
        <v>8</v>
      </c>
    </row>
    <row r="45" spans="1:44" x14ac:dyDescent="0.2">
      <c r="D45" s="4" t="s">
        <v>27</v>
      </c>
      <c r="E45" s="2">
        <f t="shared" si="36"/>
        <v>16</v>
      </c>
      <c r="F45">
        <v>2</v>
      </c>
      <c r="G45" s="4">
        <v>12</v>
      </c>
      <c r="H45">
        <f t="shared" si="37"/>
        <v>12780</v>
      </c>
      <c r="I45">
        <v>6390</v>
      </c>
      <c r="J45">
        <f t="shared" si="38"/>
        <v>72934.7</v>
      </c>
      <c r="K45">
        <f t="shared" si="51"/>
        <v>11.413881064162753</v>
      </c>
      <c r="L45" s="6">
        <f t="shared" si="52"/>
        <v>11</v>
      </c>
      <c r="M45" s="6">
        <f t="shared" si="39"/>
        <v>12</v>
      </c>
      <c r="T45" s="4" t="s">
        <v>27</v>
      </c>
      <c r="U45" s="2">
        <f t="shared" si="40"/>
        <v>16</v>
      </c>
      <c r="V45">
        <v>2</v>
      </c>
      <c r="W45" s="4">
        <v>7</v>
      </c>
      <c r="X45">
        <f t="shared" si="41"/>
        <v>10724</v>
      </c>
      <c r="Y45">
        <v>5362</v>
      </c>
      <c r="Z45">
        <f t="shared" si="53"/>
        <v>37061.1</v>
      </c>
      <c r="AA45">
        <f t="shared" si="42"/>
        <v>6.9118052965311447</v>
      </c>
      <c r="AB45" s="6">
        <f t="shared" si="43"/>
        <v>6</v>
      </c>
      <c r="AC45" s="6">
        <f t="shared" si="44"/>
        <v>7</v>
      </c>
      <c r="AI45" s="4" t="s">
        <v>27</v>
      </c>
      <c r="AJ45" s="2">
        <f t="shared" si="45"/>
        <v>16</v>
      </c>
      <c r="AK45">
        <v>2</v>
      </c>
      <c r="AL45" s="4">
        <v>9</v>
      </c>
      <c r="AM45">
        <f t="shared" si="46"/>
        <v>13638</v>
      </c>
      <c r="AN45">
        <v>6819</v>
      </c>
      <c r="AO45">
        <f t="shared" si="47"/>
        <v>55487.5</v>
      </c>
      <c r="AP45">
        <f t="shared" si="48"/>
        <v>8.1371902038422057</v>
      </c>
      <c r="AQ45" s="6">
        <f t="shared" si="49"/>
        <v>8</v>
      </c>
      <c r="AR45" s="6">
        <f t="shared" si="50"/>
        <v>9</v>
      </c>
    </row>
    <row r="46" spans="1:44" x14ac:dyDescent="0.2">
      <c r="D46" s="4" t="s">
        <v>28</v>
      </c>
      <c r="E46" s="2">
        <f t="shared" si="36"/>
        <v>16</v>
      </c>
      <c r="F46">
        <v>1</v>
      </c>
      <c r="G46" s="4">
        <v>12</v>
      </c>
      <c r="H46">
        <f t="shared" si="37"/>
        <v>6097</v>
      </c>
      <c r="I46">
        <v>6097</v>
      </c>
      <c r="J46">
        <f t="shared" si="38"/>
        <v>72934.7</v>
      </c>
      <c r="K46">
        <f t="shared" si="51"/>
        <v>11.962391340003279</v>
      </c>
      <c r="L46" s="6">
        <f t="shared" si="52"/>
        <v>11</v>
      </c>
      <c r="M46" s="6">
        <f t="shared" si="39"/>
        <v>12</v>
      </c>
      <c r="T46" s="4" t="s">
        <v>28</v>
      </c>
      <c r="U46" s="2">
        <f t="shared" si="40"/>
        <v>16</v>
      </c>
      <c r="V46">
        <v>1</v>
      </c>
      <c r="W46" s="4">
        <v>7</v>
      </c>
      <c r="X46">
        <f t="shared" si="41"/>
        <v>5576</v>
      </c>
      <c r="Y46">
        <v>5576</v>
      </c>
      <c r="Z46">
        <f t="shared" si="53"/>
        <v>37061.1</v>
      </c>
      <c r="AA46">
        <f t="shared" si="42"/>
        <v>6.6465387374461979</v>
      </c>
      <c r="AB46" s="6">
        <f t="shared" si="43"/>
        <v>6</v>
      </c>
      <c r="AC46" s="6">
        <f t="shared" si="44"/>
        <v>7</v>
      </c>
      <c r="AI46" s="4" t="s">
        <v>28</v>
      </c>
      <c r="AJ46" s="2">
        <f t="shared" si="45"/>
        <v>16</v>
      </c>
      <c r="AK46">
        <v>1</v>
      </c>
      <c r="AL46" s="4">
        <v>9</v>
      </c>
      <c r="AM46">
        <f t="shared" si="46"/>
        <v>6386</v>
      </c>
      <c r="AN46">
        <v>6386</v>
      </c>
      <c r="AO46">
        <f t="shared" si="47"/>
        <v>55487.5</v>
      </c>
      <c r="AP46">
        <f t="shared" si="48"/>
        <v>8.6889289069840281</v>
      </c>
      <c r="AQ46" s="6">
        <f t="shared" si="49"/>
        <v>8</v>
      </c>
      <c r="AR46" s="6">
        <f t="shared" si="50"/>
        <v>9</v>
      </c>
    </row>
    <row r="47" spans="1:44" x14ac:dyDescent="0.2">
      <c r="F47" t="s">
        <v>30</v>
      </c>
      <c r="H47">
        <f>SUM(H37:H46)</f>
        <v>729347</v>
      </c>
      <c r="I47">
        <f>SUM(I37:I46)</f>
        <v>56891</v>
      </c>
      <c r="V47" t="s">
        <v>30</v>
      </c>
      <c r="X47">
        <f>SUM(X37:X46)</f>
        <v>370611</v>
      </c>
      <c r="Y47">
        <f>SUM(Y37:Y46)</f>
        <v>37005</v>
      </c>
      <c r="AK47" t="s">
        <v>30</v>
      </c>
      <c r="AM47">
        <f>SUM(AM37:AM46)</f>
        <v>554875</v>
      </c>
      <c r="AN47">
        <f>SUM(AN37:AN46)</f>
        <v>61120</v>
      </c>
    </row>
    <row r="48" spans="1:44" x14ac:dyDescent="0.2">
      <c r="A48" s="2" t="s">
        <v>90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x14ac:dyDescent="0.2">
      <c r="A49" s="2" t="s">
        <v>15</v>
      </c>
      <c r="B49" s="3">
        <v>1000000</v>
      </c>
      <c r="C49" s="2"/>
      <c r="D49" s="2" t="s">
        <v>16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 t="s">
        <v>15</v>
      </c>
      <c r="R49" s="3">
        <v>1000000</v>
      </c>
      <c r="S49" s="2"/>
      <c r="T49" s="2" t="s">
        <v>16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 t="s">
        <v>15</v>
      </c>
      <c r="AG49" s="3">
        <v>1000000</v>
      </c>
      <c r="AH49" s="2"/>
      <c r="AI49" s="2" t="s">
        <v>16</v>
      </c>
      <c r="AJ49" s="2"/>
      <c r="AK49" s="2"/>
      <c r="AL49" s="2"/>
      <c r="AM49" s="2"/>
      <c r="AN49" s="2"/>
      <c r="AO49" s="2"/>
      <c r="AP49" s="2"/>
      <c r="AQ49" s="2"/>
      <c r="AR49" s="2"/>
    </row>
    <row r="50" spans="1:44" x14ac:dyDescent="0.2">
      <c r="A50" s="2"/>
      <c r="B50" s="2"/>
      <c r="C50" s="2"/>
      <c r="D50" s="2"/>
      <c r="E50" s="2" t="s">
        <v>13</v>
      </c>
      <c r="F50" s="2" t="s">
        <v>14</v>
      </c>
      <c r="G50" s="2" t="s">
        <v>31</v>
      </c>
      <c r="H50" s="2" t="s">
        <v>29</v>
      </c>
      <c r="I50" s="2" t="s">
        <v>17</v>
      </c>
      <c r="J50" s="2" t="s">
        <v>32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 t="s">
        <v>13</v>
      </c>
      <c r="V50" s="2" t="s">
        <v>14</v>
      </c>
      <c r="W50" s="2" t="s">
        <v>31</v>
      </c>
      <c r="X50" s="2" t="s">
        <v>29</v>
      </c>
      <c r="Y50" s="2" t="s">
        <v>17</v>
      </c>
      <c r="Z50" s="2" t="s">
        <v>32</v>
      </c>
      <c r="AA50" s="2"/>
      <c r="AB50" s="2"/>
      <c r="AC50" s="2"/>
      <c r="AD50" s="2"/>
      <c r="AE50" s="2"/>
      <c r="AF50" s="2"/>
      <c r="AG50" s="2"/>
      <c r="AH50" s="2"/>
      <c r="AI50" s="2"/>
      <c r="AJ50" s="2" t="s">
        <v>13</v>
      </c>
      <c r="AK50" s="2" t="s">
        <v>14</v>
      </c>
      <c r="AL50" s="2" t="s">
        <v>31</v>
      </c>
      <c r="AM50" s="2" t="s">
        <v>29</v>
      </c>
      <c r="AN50" s="2" t="s">
        <v>17</v>
      </c>
      <c r="AO50" s="2" t="s">
        <v>32</v>
      </c>
      <c r="AP50" s="2"/>
      <c r="AQ50" s="2"/>
      <c r="AR50" s="2"/>
    </row>
    <row r="51" spans="1:44" x14ac:dyDescent="0.2">
      <c r="A51" s="2"/>
      <c r="B51" s="2"/>
      <c r="C51" s="2"/>
      <c r="D51" s="55" t="s">
        <v>19</v>
      </c>
      <c r="E51" s="2">
        <f>ROUNDUP(LOG(I51,2), 0) + 6</f>
        <v>18</v>
      </c>
      <c r="F51" s="55">
        <v>132</v>
      </c>
      <c r="G51" s="55">
        <v>43</v>
      </c>
      <c r="H51">
        <f t="shared" ref="H51:H60" si="54">F51*I51</f>
        <v>284196</v>
      </c>
      <c r="I51">
        <v>2153</v>
      </c>
      <c r="J51">
        <f>H$61/10</f>
        <v>90429.1</v>
      </c>
      <c r="K51">
        <f>J51/I51</f>
        <v>42.001439851370186</v>
      </c>
      <c r="L51" s="6">
        <f t="shared" ref="L51:L60" si="55">_xlfn.FLOOR.PRECISE(K51)</f>
        <v>42</v>
      </c>
      <c r="M51" s="6">
        <f t="shared" ref="M51:M60" si="56">ROUNDUP(K51,0)</f>
        <v>43</v>
      </c>
      <c r="N51" s="2"/>
      <c r="O51" s="2"/>
      <c r="P51" s="2"/>
      <c r="Q51" s="2"/>
      <c r="R51" s="2"/>
      <c r="S51" s="2"/>
      <c r="T51" s="55" t="s">
        <v>19</v>
      </c>
      <c r="U51" s="2">
        <f>U37+3</f>
        <v>16</v>
      </c>
      <c r="V51" s="55">
        <v>67</v>
      </c>
      <c r="W51" s="55">
        <v>60</v>
      </c>
      <c r="X51">
        <f t="shared" ref="X51:X60" si="57">V51*Y51</f>
        <v>47168</v>
      </c>
      <c r="Y51">
        <v>704</v>
      </c>
      <c r="Z51">
        <f>X$61/10</f>
        <v>42123.9</v>
      </c>
      <c r="AA51">
        <f t="shared" ref="AA51:AA60" si="58">Z51/Y51</f>
        <v>59.835085227272728</v>
      </c>
      <c r="AB51" s="6">
        <f t="shared" ref="AB51:AB60" si="59">_xlfn.FLOOR.PRECISE(AA51)</f>
        <v>59</v>
      </c>
      <c r="AC51" s="6">
        <f t="shared" ref="AC51:AC60" si="60">ROUNDUP(AA51,0)</f>
        <v>60</v>
      </c>
      <c r="AD51" s="2"/>
      <c r="AE51" s="2"/>
      <c r="AF51" s="2"/>
      <c r="AG51" s="2"/>
      <c r="AH51" s="2"/>
      <c r="AI51" s="55" t="s">
        <v>19</v>
      </c>
      <c r="AJ51" s="2">
        <f>AJ37+3</f>
        <v>18</v>
      </c>
      <c r="AK51" s="55">
        <v>64</v>
      </c>
      <c r="AL51" s="55">
        <v>41</v>
      </c>
      <c r="AM51">
        <f t="shared" ref="AM51:AM60" si="61">AK51*AN51</f>
        <v>144448</v>
      </c>
      <c r="AN51">
        <v>2257</v>
      </c>
      <c r="AO51">
        <f>AM$61/10</f>
        <v>92377.5</v>
      </c>
      <c r="AP51">
        <f t="shared" ref="AP51:AP60" si="62">AO51/AN51</f>
        <v>40.929330970314574</v>
      </c>
      <c r="AQ51" s="6">
        <f t="shared" ref="AQ51:AQ60" si="63">_xlfn.FLOOR.PRECISE(AP51)</f>
        <v>40</v>
      </c>
      <c r="AR51" s="6">
        <f t="shared" ref="AR51:AR60" si="64">ROUNDUP(AP51,0)</f>
        <v>41</v>
      </c>
    </row>
    <row r="52" spans="1:44" x14ac:dyDescent="0.2">
      <c r="A52" s="2"/>
      <c r="B52" s="2"/>
      <c r="C52" s="2"/>
      <c r="D52" s="55" t="s">
        <v>20</v>
      </c>
      <c r="E52" s="2">
        <f t="shared" ref="E52:E60" si="65">ROUNDUP(LOG(I52,2), 0) + 6</f>
        <v>19</v>
      </c>
      <c r="F52" s="55">
        <v>42</v>
      </c>
      <c r="G52" s="55">
        <v>23</v>
      </c>
      <c r="H52">
        <f t="shared" si="54"/>
        <v>172452</v>
      </c>
      <c r="I52">
        <v>4106</v>
      </c>
      <c r="J52">
        <f t="shared" ref="J52:J60" si="66">H$61/10</f>
        <v>90429.1</v>
      </c>
      <c r="K52">
        <f t="shared" ref="K52:K60" si="67">J52/I52</f>
        <v>22.023648319532391</v>
      </c>
      <c r="L52" s="6">
        <f t="shared" si="55"/>
        <v>22</v>
      </c>
      <c r="M52" s="6">
        <f t="shared" si="56"/>
        <v>23</v>
      </c>
      <c r="N52" s="2"/>
      <c r="O52" s="2"/>
      <c r="P52" s="2"/>
      <c r="Q52" s="2"/>
      <c r="R52" s="2"/>
      <c r="S52" s="2"/>
      <c r="T52" s="55" t="s">
        <v>20</v>
      </c>
      <c r="U52" s="2">
        <f t="shared" ref="U52:U60" si="68">U38+3</f>
        <v>17</v>
      </c>
      <c r="V52" s="55">
        <v>47</v>
      </c>
      <c r="W52" s="55">
        <v>27</v>
      </c>
      <c r="X52">
        <f t="shared" si="57"/>
        <v>73696</v>
      </c>
      <c r="Y52">
        <v>1568</v>
      </c>
      <c r="Z52">
        <f t="shared" ref="Z52:Z60" si="69">X$61/10</f>
        <v>42123.9</v>
      </c>
      <c r="AA52">
        <f t="shared" si="58"/>
        <v>26.864732142857143</v>
      </c>
      <c r="AB52" s="6">
        <f t="shared" si="59"/>
        <v>26</v>
      </c>
      <c r="AC52" s="6">
        <f t="shared" si="60"/>
        <v>27</v>
      </c>
      <c r="AD52" s="2"/>
      <c r="AE52" s="2"/>
      <c r="AF52" s="2"/>
      <c r="AG52" s="2"/>
      <c r="AH52" s="2"/>
      <c r="AI52" s="55" t="s">
        <v>20</v>
      </c>
      <c r="AJ52" s="2">
        <f t="shared" ref="AJ52:AJ60" si="70">AJ38+3</f>
        <v>19</v>
      </c>
      <c r="AK52" s="55">
        <v>61</v>
      </c>
      <c r="AL52" s="55">
        <v>22</v>
      </c>
      <c r="AM52">
        <f t="shared" si="61"/>
        <v>265350</v>
      </c>
      <c r="AN52">
        <v>4350</v>
      </c>
      <c r="AO52">
        <f t="shared" ref="AO52:AO60" si="71">AM$61/10</f>
        <v>92377.5</v>
      </c>
      <c r="AP52">
        <f t="shared" si="62"/>
        <v>21.236206896551725</v>
      </c>
      <c r="AQ52" s="6">
        <f t="shared" si="63"/>
        <v>21</v>
      </c>
      <c r="AR52" s="6">
        <f t="shared" si="64"/>
        <v>22</v>
      </c>
    </row>
    <row r="53" spans="1:44" x14ac:dyDescent="0.2">
      <c r="A53" s="2"/>
      <c r="B53" s="2"/>
      <c r="C53" s="2"/>
      <c r="D53" s="55" t="s">
        <v>21</v>
      </c>
      <c r="E53" s="2">
        <f t="shared" si="65"/>
        <v>19</v>
      </c>
      <c r="F53" s="55">
        <v>25</v>
      </c>
      <c r="G53" s="55">
        <v>18</v>
      </c>
      <c r="H53">
        <f t="shared" si="54"/>
        <v>131925</v>
      </c>
      <c r="I53">
        <v>5277</v>
      </c>
      <c r="J53">
        <f t="shared" si="66"/>
        <v>90429.1</v>
      </c>
      <c r="K53">
        <f t="shared" si="67"/>
        <v>17.136460109910935</v>
      </c>
      <c r="L53" s="6">
        <f t="shared" si="55"/>
        <v>17</v>
      </c>
      <c r="M53" s="6">
        <f t="shared" si="56"/>
        <v>18</v>
      </c>
      <c r="N53" s="2"/>
      <c r="O53" s="2"/>
      <c r="P53" s="2"/>
      <c r="Q53" s="2"/>
      <c r="R53" s="2"/>
      <c r="S53" s="2"/>
      <c r="T53" s="55" t="s">
        <v>21</v>
      </c>
      <c r="U53" s="2">
        <f t="shared" si="68"/>
        <v>18</v>
      </c>
      <c r="V53" s="55">
        <v>32</v>
      </c>
      <c r="W53" s="55">
        <v>18</v>
      </c>
      <c r="X53">
        <f t="shared" si="57"/>
        <v>75072</v>
      </c>
      <c r="Y53">
        <v>2346</v>
      </c>
      <c r="Z53">
        <f t="shared" si="69"/>
        <v>42123.9</v>
      </c>
      <c r="AA53">
        <f t="shared" si="58"/>
        <v>17.955626598465475</v>
      </c>
      <c r="AB53" s="6">
        <f t="shared" si="59"/>
        <v>17</v>
      </c>
      <c r="AC53" s="6">
        <f t="shared" si="60"/>
        <v>18</v>
      </c>
      <c r="AD53" s="2"/>
      <c r="AE53" s="2"/>
      <c r="AF53" s="2"/>
      <c r="AG53" s="2"/>
      <c r="AH53" s="2"/>
      <c r="AI53" s="55" t="s">
        <v>21</v>
      </c>
      <c r="AJ53" s="2">
        <f t="shared" si="70"/>
        <v>19</v>
      </c>
      <c r="AK53" s="55">
        <v>25</v>
      </c>
      <c r="AL53" s="55">
        <v>17</v>
      </c>
      <c r="AM53">
        <f t="shared" si="61"/>
        <v>142275</v>
      </c>
      <c r="AN53">
        <v>5691</v>
      </c>
      <c r="AO53">
        <f t="shared" si="71"/>
        <v>92377.5</v>
      </c>
      <c r="AP53">
        <f t="shared" si="62"/>
        <v>16.232208750658934</v>
      </c>
      <c r="AQ53" s="6">
        <f t="shared" si="63"/>
        <v>16</v>
      </c>
      <c r="AR53" s="6">
        <f t="shared" si="64"/>
        <v>17</v>
      </c>
    </row>
    <row r="54" spans="1:44" x14ac:dyDescent="0.2">
      <c r="A54" s="2"/>
      <c r="B54" s="2"/>
      <c r="C54" s="2"/>
      <c r="D54" s="55" t="s">
        <v>22</v>
      </c>
      <c r="E54" s="2">
        <f t="shared" si="65"/>
        <v>19</v>
      </c>
      <c r="F54" s="2">
        <v>20</v>
      </c>
      <c r="G54" s="55">
        <v>15</v>
      </c>
      <c r="H54">
        <f t="shared" si="54"/>
        <v>123360</v>
      </c>
      <c r="I54">
        <v>6168</v>
      </c>
      <c r="J54">
        <f t="shared" si="66"/>
        <v>90429.1</v>
      </c>
      <c r="K54">
        <f t="shared" si="67"/>
        <v>14.661008430609598</v>
      </c>
      <c r="L54" s="6">
        <f t="shared" si="55"/>
        <v>14</v>
      </c>
      <c r="M54" s="6">
        <f t="shared" si="56"/>
        <v>15</v>
      </c>
      <c r="N54" s="2"/>
      <c r="O54" s="2"/>
      <c r="P54" s="2"/>
      <c r="Q54" s="2"/>
      <c r="R54" s="2"/>
      <c r="S54" s="2"/>
      <c r="T54" s="55" t="s">
        <v>22</v>
      </c>
      <c r="U54" s="2">
        <f t="shared" si="68"/>
        <v>18</v>
      </c>
      <c r="V54" s="2">
        <v>23</v>
      </c>
      <c r="W54" s="55">
        <v>14</v>
      </c>
      <c r="X54">
        <f t="shared" si="57"/>
        <v>72427</v>
      </c>
      <c r="Y54">
        <v>3149</v>
      </c>
      <c r="Z54">
        <f t="shared" si="69"/>
        <v>42123.9</v>
      </c>
      <c r="AA54">
        <f t="shared" si="58"/>
        <v>13.376913305811369</v>
      </c>
      <c r="AB54" s="6">
        <f t="shared" si="59"/>
        <v>13</v>
      </c>
      <c r="AC54" s="6">
        <f t="shared" si="60"/>
        <v>14</v>
      </c>
      <c r="AD54" s="2"/>
      <c r="AE54" s="2"/>
      <c r="AF54" s="2"/>
      <c r="AG54" s="2"/>
      <c r="AH54" s="2"/>
      <c r="AI54" s="55" t="s">
        <v>22</v>
      </c>
      <c r="AJ54" s="2">
        <f t="shared" si="70"/>
        <v>19</v>
      </c>
      <c r="AK54" s="2">
        <v>19</v>
      </c>
      <c r="AL54" s="55">
        <v>14</v>
      </c>
      <c r="AM54">
        <f t="shared" si="61"/>
        <v>126293</v>
      </c>
      <c r="AN54">
        <v>6647</v>
      </c>
      <c r="AO54">
        <f t="shared" si="71"/>
        <v>92377.5</v>
      </c>
      <c r="AP54">
        <f t="shared" si="62"/>
        <v>13.897622987814051</v>
      </c>
      <c r="AQ54" s="6">
        <f t="shared" si="63"/>
        <v>13</v>
      </c>
      <c r="AR54" s="6">
        <f t="shared" si="64"/>
        <v>14</v>
      </c>
    </row>
    <row r="55" spans="1:44" x14ac:dyDescent="0.2">
      <c r="A55" s="2"/>
      <c r="B55" s="2"/>
      <c r="C55" s="2"/>
      <c r="D55" s="55" t="s">
        <v>23</v>
      </c>
      <c r="E55" s="2">
        <f t="shared" si="65"/>
        <v>19</v>
      </c>
      <c r="F55" s="2">
        <v>10</v>
      </c>
      <c r="G55" s="55">
        <v>14</v>
      </c>
      <c r="H55">
        <f t="shared" si="54"/>
        <v>66180</v>
      </c>
      <c r="I55">
        <v>6618</v>
      </c>
      <c r="J55">
        <f t="shared" si="66"/>
        <v>90429.1</v>
      </c>
      <c r="K55">
        <f t="shared" si="67"/>
        <v>13.664113025083108</v>
      </c>
      <c r="L55" s="6">
        <f t="shared" si="55"/>
        <v>13</v>
      </c>
      <c r="M55" s="6">
        <f t="shared" si="56"/>
        <v>14</v>
      </c>
      <c r="N55" s="2"/>
      <c r="O55" s="2"/>
      <c r="P55" s="2"/>
      <c r="Q55" s="2"/>
      <c r="R55" s="2"/>
      <c r="S55" s="2"/>
      <c r="T55" s="55" t="s">
        <v>23</v>
      </c>
      <c r="U55" s="2">
        <f t="shared" si="68"/>
        <v>18</v>
      </c>
      <c r="V55" s="2">
        <v>17</v>
      </c>
      <c r="W55" s="55">
        <v>12</v>
      </c>
      <c r="X55">
        <f t="shared" si="57"/>
        <v>64906</v>
      </c>
      <c r="Y55">
        <v>3818</v>
      </c>
      <c r="Z55">
        <f t="shared" si="69"/>
        <v>42123.9</v>
      </c>
      <c r="AA55">
        <f t="shared" si="58"/>
        <v>11.032975379779989</v>
      </c>
      <c r="AB55" s="6">
        <f t="shared" si="59"/>
        <v>11</v>
      </c>
      <c r="AC55" s="6">
        <f t="shared" si="60"/>
        <v>12</v>
      </c>
      <c r="AD55" s="2"/>
      <c r="AE55" s="2"/>
      <c r="AF55" s="2"/>
      <c r="AG55" s="2"/>
      <c r="AH55" s="2"/>
      <c r="AI55" s="55" t="s">
        <v>23</v>
      </c>
      <c r="AJ55" s="2">
        <f t="shared" si="70"/>
        <v>19</v>
      </c>
      <c r="AK55" s="2">
        <v>12</v>
      </c>
      <c r="AL55" s="55">
        <v>13</v>
      </c>
      <c r="AM55">
        <f t="shared" si="61"/>
        <v>86076</v>
      </c>
      <c r="AN55">
        <v>7173</v>
      </c>
      <c r="AO55">
        <f t="shared" si="71"/>
        <v>92377.5</v>
      </c>
      <c r="AP55">
        <f t="shared" si="62"/>
        <v>12.878502718527812</v>
      </c>
      <c r="AQ55" s="6">
        <f t="shared" si="63"/>
        <v>12</v>
      </c>
      <c r="AR55" s="6">
        <f t="shared" si="64"/>
        <v>13</v>
      </c>
    </row>
    <row r="56" spans="1:44" x14ac:dyDescent="0.2">
      <c r="A56" s="2"/>
      <c r="B56" s="2"/>
      <c r="C56" s="2"/>
      <c r="D56" s="55" t="s">
        <v>24</v>
      </c>
      <c r="E56" s="2">
        <f t="shared" si="65"/>
        <v>19</v>
      </c>
      <c r="F56" s="2">
        <v>7</v>
      </c>
      <c r="G56" s="55">
        <v>14</v>
      </c>
      <c r="H56">
        <f t="shared" si="54"/>
        <v>47383</v>
      </c>
      <c r="I56">
        <v>6769</v>
      </c>
      <c r="J56">
        <f t="shared" si="66"/>
        <v>90429.1</v>
      </c>
      <c r="K56">
        <f t="shared" si="67"/>
        <v>13.359299748855076</v>
      </c>
      <c r="L56" s="6">
        <f t="shared" si="55"/>
        <v>13</v>
      </c>
      <c r="M56" s="6">
        <f t="shared" si="56"/>
        <v>14</v>
      </c>
      <c r="N56" s="2"/>
      <c r="O56" s="2"/>
      <c r="P56" s="2"/>
      <c r="Q56" s="2"/>
      <c r="R56" s="2"/>
      <c r="S56" s="2"/>
      <c r="T56" s="55" t="s">
        <v>24</v>
      </c>
      <c r="U56" s="2">
        <f t="shared" si="68"/>
        <v>19</v>
      </c>
      <c r="V56" s="2">
        <v>6</v>
      </c>
      <c r="W56" s="55">
        <v>10</v>
      </c>
      <c r="X56">
        <f t="shared" si="57"/>
        <v>26730</v>
      </c>
      <c r="Y56">
        <v>4455</v>
      </c>
      <c r="Z56">
        <f t="shared" si="69"/>
        <v>42123.9</v>
      </c>
      <c r="AA56">
        <f t="shared" si="58"/>
        <v>9.4554208754208755</v>
      </c>
      <c r="AB56" s="6">
        <f t="shared" si="59"/>
        <v>9</v>
      </c>
      <c r="AC56" s="6">
        <f t="shared" si="60"/>
        <v>10</v>
      </c>
      <c r="AD56" s="2"/>
      <c r="AE56" s="2"/>
      <c r="AF56" s="2"/>
      <c r="AG56" s="2"/>
      <c r="AH56" s="2"/>
      <c r="AI56" s="55" t="s">
        <v>24</v>
      </c>
      <c r="AJ56" s="2">
        <f t="shared" si="70"/>
        <v>19</v>
      </c>
      <c r="AK56" s="2">
        <v>9</v>
      </c>
      <c r="AL56" s="55">
        <v>13</v>
      </c>
      <c r="AM56">
        <f t="shared" si="61"/>
        <v>66411</v>
      </c>
      <c r="AN56">
        <v>7379</v>
      </c>
      <c r="AO56">
        <f t="shared" si="71"/>
        <v>92377.5</v>
      </c>
      <c r="AP56">
        <f t="shared" si="62"/>
        <v>12.518972760536657</v>
      </c>
      <c r="AQ56" s="6">
        <f t="shared" si="63"/>
        <v>12</v>
      </c>
      <c r="AR56" s="6">
        <f t="shared" si="64"/>
        <v>13</v>
      </c>
    </row>
    <row r="57" spans="1:44" x14ac:dyDescent="0.2">
      <c r="A57" s="2"/>
      <c r="B57" s="2"/>
      <c r="C57" s="2"/>
      <c r="D57" s="55" t="s">
        <v>25</v>
      </c>
      <c r="E57" s="2">
        <f t="shared" si="65"/>
        <v>19</v>
      </c>
      <c r="F57" s="2">
        <v>5</v>
      </c>
      <c r="G57" s="55">
        <v>14</v>
      </c>
      <c r="H57">
        <f t="shared" si="54"/>
        <v>33330</v>
      </c>
      <c r="I57">
        <v>6666</v>
      </c>
      <c r="J57">
        <f t="shared" si="66"/>
        <v>90429.1</v>
      </c>
      <c r="K57">
        <f t="shared" si="67"/>
        <v>13.565721572157216</v>
      </c>
      <c r="L57" s="6">
        <f t="shared" si="55"/>
        <v>13</v>
      </c>
      <c r="M57" s="6">
        <f t="shared" si="56"/>
        <v>14</v>
      </c>
      <c r="N57" s="2"/>
      <c r="O57" s="2"/>
      <c r="P57" s="2"/>
      <c r="Q57" s="2"/>
      <c r="R57" s="2"/>
      <c r="S57" s="2"/>
      <c r="T57" s="55" t="s">
        <v>25</v>
      </c>
      <c r="U57" s="2">
        <f t="shared" si="68"/>
        <v>19</v>
      </c>
      <c r="V57" s="2">
        <v>5</v>
      </c>
      <c r="W57" s="55">
        <v>9</v>
      </c>
      <c r="X57">
        <f t="shared" si="57"/>
        <v>24160</v>
      </c>
      <c r="Y57">
        <v>4832</v>
      </c>
      <c r="Z57">
        <f t="shared" si="69"/>
        <v>42123.9</v>
      </c>
      <c r="AA57">
        <f t="shared" si="58"/>
        <v>8.7176945364238421</v>
      </c>
      <c r="AB57" s="6">
        <f t="shared" si="59"/>
        <v>8</v>
      </c>
      <c r="AC57" s="6">
        <f t="shared" si="60"/>
        <v>9</v>
      </c>
      <c r="AD57" s="2"/>
      <c r="AE57" s="2"/>
      <c r="AF57" s="2"/>
      <c r="AG57" s="2"/>
      <c r="AH57" s="2"/>
      <c r="AI57" s="55" t="s">
        <v>25</v>
      </c>
      <c r="AJ57" s="2">
        <f t="shared" si="70"/>
        <v>19</v>
      </c>
      <c r="AK57" s="2">
        <v>7</v>
      </c>
      <c r="AL57" s="55">
        <v>13</v>
      </c>
      <c r="AM57">
        <f t="shared" si="61"/>
        <v>51877</v>
      </c>
      <c r="AN57">
        <v>7411</v>
      </c>
      <c r="AO57">
        <f t="shared" si="71"/>
        <v>92377.5</v>
      </c>
      <c r="AP57">
        <f t="shared" si="62"/>
        <v>12.464917015247606</v>
      </c>
      <c r="AQ57" s="6">
        <f t="shared" si="63"/>
        <v>12</v>
      </c>
      <c r="AR57" s="6">
        <f t="shared" si="64"/>
        <v>13</v>
      </c>
    </row>
    <row r="58" spans="1:44" x14ac:dyDescent="0.2">
      <c r="A58" s="2"/>
      <c r="B58" s="2"/>
      <c r="C58" s="2"/>
      <c r="D58" s="55" t="s">
        <v>26</v>
      </c>
      <c r="E58" s="2">
        <f t="shared" si="65"/>
        <v>19</v>
      </c>
      <c r="F58" s="2">
        <v>4</v>
      </c>
      <c r="G58" s="55">
        <v>14</v>
      </c>
      <c r="H58">
        <f t="shared" si="54"/>
        <v>26588</v>
      </c>
      <c r="I58">
        <v>6647</v>
      </c>
      <c r="J58">
        <f t="shared" si="66"/>
        <v>90429.1</v>
      </c>
      <c r="K58">
        <f t="shared" si="67"/>
        <v>13.604498269896194</v>
      </c>
      <c r="L58" s="6">
        <f t="shared" si="55"/>
        <v>13</v>
      </c>
      <c r="M58" s="6">
        <f t="shared" si="56"/>
        <v>14</v>
      </c>
      <c r="N58" s="2"/>
      <c r="O58" s="2"/>
      <c r="P58" s="2"/>
      <c r="Q58" s="2"/>
      <c r="R58" s="2"/>
      <c r="S58" s="2"/>
      <c r="T58" s="55" t="s">
        <v>26</v>
      </c>
      <c r="U58" s="2">
        <f t="shared" si="68"/>
        <v>19</v>
      </c>
      <c r="V58" s="2">
        <v>4</v>
      </c>
      <c r="W58" s="55">
        <v>9</v>
      </c>
      <c r="X58">
        <f t="shared" si="57"/>
        <v>20780</v>
      </c>
      <c r="Y58">
        <v>5195</v>
      </c>
      <c r="Z58">
        <f t="shared" si="69"/>
        <v>42123.9</v>
      </c>
      <c r="AA58">
        <f t="shared" si="58"/>
        <v>8.1085466794995185</v>
      </c>
      <c r="AB58" s="6">
        <f t="shared" si="59"/>
        <v>8</v>
      </c>
      <c r="AC58" s="6">
        <f t="shared" si="60"/>
        <v>9</v>
      </c>
      <c r="AD58" s="2"/>
      <c r="AE58" s="2"/>
      <c r="AF58" s="2"/>
      <c r="AG58" s="2"/>
      <c r="AH58" s="2"/>
      <c r="AI58" s="55" t="s">
        <v>26</v>
      </c>
      <c r="AJ58" s="2">
        <f t="shared" si="70"/>
        <v>19</v>
      </c>
      <c r="AK58" s="2">
        <v>3</v>
      </c>
      <c r="AL58" s="55">
        <v>14</v>
      </c>
      <c r="AM58">
        <f t="shared" si="61"/>
        <v>21021</v>
      </c>
      <c r="AN58">
        <v>7007</v>
      </c>
      <c r="AO58">
        <f t="shared" si="71"/>
        <v>92377.5</v>
      </c>
      <c r="AP58">
        <f t="shared" si="62"/>
        <v>13.18360211217354</v>
      </c>
      <c r="AQ58" s="6">
        <f t="shared" si="63"/>
        <v>13</v>
      </c>
      <c r="AR58" s="6">
        <f t="shared" si="64"/>
        <v>14</v>
      </c>
    </row>
    <row r="59" spans="1:44" x14ac:dyDescent="0.2">
      <c r="A59" s="2"/>
      <c r="B59" s="2"/>
      <c r="C59" s="2"/>
      <c r="D59" s="55" t="s">
        <v>27</v>
      </c>
      <c r="E59" s="2">
        <f t="shared" si="65"/>
        <v>19</v>
      </c>
      <c r="F59" s="2">
        <v>2</v>
      </c>
      <c r="G59" s="55">
        <v>15</v>
      </c>
      <c r="H59">
        <f t="shared" si="54"/>
        <v>12780</v>
      </c>
      <c r="I59">
        <v>6390</v>
      </c>
      <c r="J59">
        <f t="shared" si="66"/>
        <v>90429.1</v>
      </c>
      <c r="K59">
        <f t="shared" si="67"/>
        <v>14.151658841940533</v>
      </c>
      <c r="L59" s="6">
        <f t="shared" si="55"/>
        <v>14</v>
      </c>
      <c r="M59" s="6">
        <f t="shared" si="56"/>
        <v>15</v>
      </c>
      <c r="N59" s="2"/>
      <c r="O59" s="2"/>
      <c r="P59" s="2"/>
      <c r="Q59" s="2"/>
      <c r="R59" s="2"/>
      <c r="S59" s="2"/>
      <c r="T59" s="55" t="s">
        <v>27</v>
      </c>
      <c r="U59" s="2">
        <f t="shared" si="68"/>
        <v>19</v>
      </c>
      <c r="V59" s="2">
        <v>2</v>
      </c>
      <c r="W59" s="55">
        <v>8</v>
      </c>
      <c r="X59">
        <f t="shared" si="57"/>
        <v>10724</v>
      </c>
      <c r="Y59">
        <v>5362</v>
      </c>
      <c r="Z59">
        <f t="shared" si="69"/>
        <v>42123.9</v>
      </c>
      <c r="AA59">
        <f t="shared" si="58"/>
        <v>7.856005221932115</v>
      </c>
      <c r="AB59" s="6">
        <f t="shared" si="59"/>
        <v>7</v>
      </c>
      <c r="AC59" s="6">
        <f t="shared" si="60"/>
        <v>8</v>
      </c>
      <c r="AD59" s="2"/>
      <c r="AE59" s="2"/>
      <c r="AF59" s="2"/>
      <c r="AG59" s="2"/>
      <c r="AH59" s="2"/>
      <c r="AI59" s="55" t="s">
        <v>27</v>
      </c>
      <c r="AJ59" s="2">
        <f t="shared" si="70"/>
        <v>19</v>
      </c>
      <c r="AK59" s="2">
        <v>2</v>
      </c>
      <c r="AL59" s="55">
        <v>14</v>
      </c>
      <c r="AM59">
        <f t="shared" si="61"/>
        <v>13638</v>
      </c>
      <c r="AN59">
        <v>6819</v>
      </c>
      <c r="AO59">
        <f t="shared" si="71"/>
        <v>92377.5</v>
      </c>
      <c r="AP59">
        <f t="shared" si="62"/>
        <v>13.547074351077871</v>
      </c>
      <c r="AQ59" s="6">
        <f t="shared" si="63"/>
        <v>13</v>
      </c>
      <c r="AR59" s="6">
        <f t="shared" si="64"/>
        <v>14</v>
      </c>
    </row>
    <row r="60" spans="1:44" x14ac:dyDescent="0.2">
      <c r="A60" s="2"/>
      <c r="B60" s="2"/>
      <c r="C60" s="2"/>
      <c r="D60" s="55" t="s">
        <v>28</v>
      </c>
      <c r="E60" s="2">
        <f t="shared" si="65"/>
        <v>19</v>
      </c>
      <c r="F60" s="2">
        <v>1</v>
      </c>
      <c r="G60" s="55">
        <v>15</v>
      </c>
      <c r="H60">
        <f t="shared" si="54"/>
        <v>6097</v>
      </c>
      <c r="I60">
        <v>6097</v>
      </c>
      <c r="J60">
        <f t="shared" si="66"/>
        <v>90429.1</v>
      </c>
      <c r="K60">
        <f t="shared" si="67"/>
        <v>14.831736919796622</v>
      </c>
      <c r="L60" s="6">
        <f t="shared" si="55"/>
        <v>14</v>
      </c>
      <c r="M60" s="6">
        <f t="shared" si="56"/>
        <v>15</v>
      </c>
      <c r="N60" s="2"/>
      <c r="O60" s="2"/>
      <c r="P60" s="2"/>
      <c r="Q60" s="2"/>
      <c r="R60" s="2"/>
      <c r="S60" s="2"/>
      <c r="T60" s="55" t="s">
        <v>28</v>
      </c>
      <c r="U60" s="2">
        <f t="shared" si="68"/>
        <v>19</v>
      </c>
      <c r="V60" s="2">
        <v>1</v>
      </c>
      <c r="W60" s="55">
        <v>8</v>
      </c>
      <c r="X60">
        <f t="shared" si="57"/>
        <v>5576</v>
      </c>
      <c r="Y60">
        <v>5576</v>
      </c>
      <c r="Z60">
        <f t="shared" si="69"/>
        <v>42123.9</v>
      </c>
      <c r="AA60">
        <f t="shared" si="58"/>
        <v>7.5545014347202297</v>
      </c>
      <c r="AB60" s="6">
        <f t="shared" si="59"/>
        <v>7</v>
      </c>
      <c r="AC60" s="6">
        <f t="shared" si="60"/>
        <v>8</v>
      </c>
      <c r="AD60" s="2"/>
      <c r="AE60" s="2"/>
      <c r="AF60" s="2"/>
      <c r="AG60" s="2"/>
      <c r="AH60" s="2"/>
      <c r="AI60" s="55" t="s">
        <v>28</v>
      </c>
      <c r="AJ60" s="2">
        <f t="shared" si="70"/>
        <v>19</v>
      </c>
      <c r="AK60" s="2">
        <v>1</v>
      </c>
      <c r="AL60" s="55">
        <v>15</v>
      </c>
      <c r="AM60">
        <f t="shared" si="61"/>
        <v>6386</v>
      </c>
      <c r="AN60">
        <v>6386</v>
      </c>
      <c r="AO60">
        <f t="shared" si="71"/>
        <v>92377.5</v>
      </c>
      <c r="AP60">
        <f t="shared" si="62"/>
        <v>14.465627936110241</v>
      </c>
      <c r="AQ60" s="6">
        <f t="shared" si="63"/>
        <v>14</v>
      </c>
      <c r="AR60" s="6">
        <f t="shared" si="64"/>
        <v>15</v>
      </c>
    </row>
    <row r="61" spans="1:44" x14ac:dyDescent="0.2">
      <c r="A61" s="2"/>
      <c r="B61" s="2"/>
      <c r="C61" s="2"/>
      <c r="D61" s="2"/>
      <c r="E61" s="2"/>
      <c r="F61" t="s">
        <v>30</v>
      </c>
      <c r="H61">
        <f>SUM(H51:H60)</f>
        <v>904291</v>
      </c>
      <c r="I61">
        <f>SUM(I51:I60)</f>
        <v>56891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t="s">
        <v>30</v>
      </c>
      <c r="X61">
        <f>SUM(X51:X60)</f>
        <v>421239</v>
      </c>
      <c r="Y61">
        <f>SUM(Y51:Y60)</f>
        <v>37005</v>
      </c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t="s">
        <v>30</v>
      </c>
      <c r="AM61">
        <f>SUM(AM51:AM60)</f>
        <v>923775</v>
      </c>
      <c r="AN61">
        <f>SUM(AN51:AN60)</f>
        <v>61120</v>
      </c>
      <c r="AO61" s="2"/>
      <c r="AP61" s="2"/>
      <c r="AQ61" s="2"/>
      <c r="AR61" s="2"/>
    </row>
    <row r="65" spans="1:44" x14ac:dyDescent="0.2">
      <c r="A65" s="2" t="s">
        <v>44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x14ac:dyDescent="0.2">
      <c r="A66" s="2" t="s">
        <v>15</v>
      </c>
      <c r="B66" s="3">
        <v>1000000</v>
      </c>
      <c r="C66" s="2"/>
      <c r="D66" s="2" t="s">
        <v>16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 t="s">
        <v>15</v>
      </c>
      <c r="R66" s="3">
        <v>1000000</v>
      </c>
      <c r="S66" s="2"/>
      <c r="T66" s="2" t="s">
        <v>16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 t="s">
        <v>15</v>
      </c>
      <c r="AG66" s="3">
        <v>1000000</v>
      </c>
      <c r="AH66" s="2"/>
      <c r="AI66" s="2" t="s">
        <v>16</v>
      </c>
      <c r="AJ66" s="2"/>
      <c r="AK66" s="2"/>
      <c r="AL66" s="2"/>
      <c r="AM66" s="2"/>
      <c r="AN66" s="2"/>
      <c r="AO66" s="2"/>
      <c r="AP66" s="2"/>
      <c r="AQ66" s="2"/>
      <c r="AR66" s="2"/>
    </row>
    <row r="67" spans="1:44" x14ac:dyDescent="0.2">
      <c r="A67" s="2"/>
      <c r="B67" s="2"/>
      <c r="C67" s="2"/>
      <c r="D67" s="2"/>
      <c r="E67" s="2" t="s">
        <v>13</v>
      </c>
      <c r="F67" s="2" t="s">
        <v>14</v>
      </c>
      <c r="G67" s="2" t="s">
        <v>31</v>
      </c>
      <c r="H67" s="2" t="s">
        <v>29</v>
      </c>
      <c r="I67" s="2" t="s">
        <v>17</v>
      </c>
      <c r="J67" s="2" t="s">
        <v>32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 t="s">
        <v>13</v>
      </c>
      <c r="V67" s="2" t="s">
        <v>14</v>
      </c>
      <c r="W67" s="2" t="s">
        <v>31</v>
      </c>
      <c r="X67" s="2" t="s">
        <v>29</v>
      </c>
      <c r="Y67" s="2" t="s">
        <v>17</v>
      </c>
      <c r="Z67" s="2" t="s">
        <v>32</v>
      </c>
      <c r="AA67" s="2"/>
      <c r="AB67" s="2"/>
      <c r="AC67" s="2"/>
      <c r="AD67" s="2"/>
      <c r="AE67" s="2"/>
      <c r="AF67" s="2"/>
      <c r="AG67" s="2"/>
      <c r="AH67" s="2"/>
      <c r="AI67" s="2"/>
      <c r="AJ67" s="2" t="s">
        <v>13</v>
      </c>
      <c r="AK67" s="2" t="s">
        <v>14</v>
      </c>
      <c r="AL67" s="2" t="s">
        <v>31</v>
      </c>
      <c r="AM67" s="2" t="s">
        <v>29</v>
      </c>
      <c r="AN67" s="2" t="s">
        <v>17</v>
      </c>
      <c r="AO67" s="2" t="s">
        <v>32</v>
      </c>
      <c r="AP67" s="2"/>
      <c r="AQ67" s="2"/>
      <c r="AR67" s="2"/>
    </row>
    <row r="68" spans="1:44" x14ac:dyDescent="0.2">
      <c r="A68" s="2"/>
      <c r="B68" s="2"/>
      <c r="C68" s="2"/>
      <c r="D68" s="55" t="s">
        <v>19</v>
      </c>
      <c r="E68" s="2">
        <v>13</v>
      </c>
      <c r="F68" s="55">
        <v>72</v>
      </c>
      <c r="G68" s="55">
        <v>28</v>
      </c>
      <c r="H68">
        <f t="shared" ref="H68:H77" si="72">F68*I68</f>
        <v>155016</v>
      </c>
      <c r="I68">
        <v>2153</v>
      </c>
      <c r="J68">
        <f>H$78/10</f>
        <v>60024.7</v>
      </c>
      <c r="K68">
        <f>J68/I68</f>
        <v>27.879563399907106</v>
      </c>
      <c r="L68" s="6">
        <f t="shared" ref="L68:L77" si="73">_xlfn.FLOOR.PRECISE(K68)</f>
        <v>27</v>
      </c>
      <c r="M68" s="6">
        <f t="shared" ref="M68:M77" si="74">ROUNDUP(K68,0)</f>
        <v>28</v>
      </c>
      <c r="N68" s="2"/>
      <c r="O68" s="2"/>
      <c r="P68" s="2"/>
      <c r="Q68" s="2"/>
      <c r="R68" s="2"/>
      <c r="S68" s="2"/>
      <c r="T68" s="55" t="s">
        <v>19</v>
      </c>
      <c r="U68" s="2">
        <v>13</v>
      </c>
      <c r="V68" s="55">
        <v>36</v>
      </c>
      <c r="W68" s="55">
        <v>30</v>
      </c>
      <c r="X68">
        <f t="shared" ref="X68:X77" si="75">V68*Y68</f>
        <v>25344</v>
      </c>
      <c r="Y68" s="2">
        <v>704</v>
      </c>
      <c r="Z68">
        <f>X$78/10</f>
        <v>21094.3</v>
      </c>
      <c r="AA68">
        <f t="shared" ref="AA68:AA77" si="76">Z68/Y68</f>
        <v>29.963494318181816</v>
      </c>
      <c r="AB68" s="6">
        <f t="shared" ref="AB68:AB77" si="77">_xlfn.FLOOR.PRECISE(AA68)</f>
        <v>29</v>
      </c>
      <c r="AC68" s="6">
        <f t="shared" ref="AC68:AC77" si="78">ROUNDUP(AA68,0)</f>
        <v>30</v>
      </c>
      <c r="AD68" s="2"/>
      <c r="AE68" s="2"/>
      <c r="AF68" s="2"/>
      <c r="AG68" s="2"/>
      <c r="AH68" s="2"/>
      <c r="AI68" s="55" t="s">
        <v>19</v>
      </c>
      <c r="AJ68" s="2">
        <v>13</v>
      </c>
      <c r="AK68" s="55">
        <v>52</v>
      </c>
      <c r="AL68" s="55">
        <v>26</v>
      </c>
      <c r="AM68">
        <f t="shared" ref="AM68:AM77" si="79">AK68*AN68</f>
        <v>117364</v>
      </c>
      <c r="AN68">
        <v>2257</v>
      </c>
      <c r="AO68">
        <f>AM$78/10</f>
        <v>57237.3</v>
      </c>
      <c r="AP68">
        <f t="shared" ref="AP68:AP77" si="80">AO68/AN68</f>
        <v>25.359902525476297</v>
      </c>
      <c r="AQ68" s="6">
        <f t="shared" ref="AQ68:AQ77" si="81">_xlfn.FLOOR.PRECISE(AP68)</f>
        <v>25</v>
      </c>
      <c r="AR68" s="6">
        <f t="shared" ref="AR68:AR77" si="82">ROUNDUP(AP68,0)</f>
        <v>26</v>
      </c>
    </row>
    <row r="69" spans="1:44" x14ac:dyDescent="0.2">
      <c r="A69" s="2"/>
      <c r="B69" s="2"/>
      <c r="C69" s="2"/>
      <c r="D69" s="55" t="s">
        <v>20</v>
      </c>
      <c r="E69" s="2">
        <v>13</v>
      </c>
      <c r="F69" s="55">
        <v>18</v>
      </c>
      <c r="G69" s="55">
        <v>15</v>
      </c>
      <c r="H69">
        <f t="shared" si="72"/>
        <v>73908</v>
      </c>
      <c r="I69">
        <v>4106</v>
      </c>
      <c r="J69">
        <f t="shared" ref="J69:J77" si="83">H$78/10</f>
        <v>60024.7</v>
      </c>
      <c r="K69">
        <f t="shared" ref="K69:K77" si="84">J69/I69</f>
        <v>14.618777398928398</v>
      </c>
      <c r="L69" s="6">
        <f t="shared" si="73"/>
        <v>14</v>
      </c>
      <c r="M69" s="6">
        <f t="shared" si="74"/>
        <v>15</v>
      </c>
      <c r="N69" s="2"/>
      <c r="O69" s="2"/>
      <c r="P69" s="2"/>
      <c r="Q69" s="2"/>
      <c r="R69" s="2"/>
      <c r="S69" s="2"/>
      <c r="T69" s="55" t="s">
        <v>20</v>
      </c>
      <c r="U69" s="2">
        <v>13</v>
      </c>
      <c r="V69" s="55">
        <v>19</v>
      </c>
      <c r="W69" s="55">
        <v>14</v>
      </c>
      <c r="X69">
        <f t="shared" si="75"/>
        <v>29792</v>
      </c>
      <c r="Y69" s="2">
        <v>1568</v>
      </c>
      <c r="Z69">
        <f t="shared" ref="Z69:Z77" si="85">X$78/10</f>
        <v>21094.3</v>
      </c>
      <c r="AA69">
        <f t="shared" si="76"/>
        <v>13.452997448979591</v>
      </c>
      <c r="AB69" s="6">
        <f t="shared" si="77"/>
        <v>13</v>
      </c>
      <c r="AC69" s="6">
        <f t="shared" si="78"/>
        <v>14</v>
      </c>
      <c r="AD69" s="2"/>
      <c r="AE69" s="2"/>
      <c r="AF69" s="2"/>
      <c r="AG69" s="2"/>
      <c r="AH69" s="2"/>
      <c r="AI69" s="55" t="s">
        <v>20</v>
      </c>
      <c r="AJ69" s="2">
        <v>13</v>
      </c>
      <c r="AK69" s="55">
        <v>34</v>
      </c>
      <c r="AL69" s="55">
        <v>14</v>
      </c>
      <c r="AM69">
        <f t="shared" si="79"/>
        <v>147900</v>
      </c>
      <c r="AN69">
        <v>4350</v>
      </c>
      <c r="AO69">
        <f t="shared" ref="AO69:AO77" si="86">AM$78/10</f>
        <v>57237.3</v>
      </c>
      <c r="AP69">
        <f t="shared" si="80"/>
        <v>13.158000000000001</v>
      </c>
      <c r="AQ69" s="6">
        <f t="shared" si="81"/>
        <v>13</v>
      </c>
      <c r="AR69" s="6">
        <f t="shared" si="82"/>
        <v>14</v>
      </c>
    </row>
    <row r="70" spans="1:44" x14ac:dyDescent="0.2">
      <c r="A70" s="2"/>
      <c r="B70" s="2"/>
      <c r="C70" s="2"/>
      <c r="D70" s="55" t="s">
        <v>21</v>
      </c>
      <c r="E70" s="2">
        <v>13</v>
      </c>
      <c r="F70" s="55">
        <v>15</v>
      </c>
      <c r="G70" s="55">
        <v>12</v>
      </c>
      <c r="H70">
        <f t="shared" si="72"/>
        <v>79155</v>
      </c>
      <c r="I70">
        <v>5277</v>
      </c>
      <c r="J70">
        <f t="shared" si="83"/>
        <v>60024.7</v>
      </c>
      <c r="K70">
        <f t="shared" si="84"/>
        <v>11.374777335607352</v>
      </c>
      <c r="L70" s="6">
        <f t="shared" si="73"/>
        <v>11</v>
      </c>
      <c r="M70" s="6">
        <f t="shared" si="74"/>
        <v>12</v>
      </c>
      <c r="N70" s="2"/>
      <c r="O70" s="2"/>
      <c r="P70" s="2"/>
      <c r="Q70" s="2"/>
      <c r="R70" s="2"/>
      <c r="S70" s="2"/>
      <c r="T70" s="55" t="s">
        <v>21</v>
      </c>
      <c r="U70" s="2">
        <v>13</v>
      </c>
      <c r="V70" s="55">
        <v>9</v>
      </c>
      <c r="W70" s="55">
        <v>9</v>
      </c>
      <c r="X70">
        <f t="shared" si="75"/>
        <v>21114</v>
      </c>
      <c r="Y70" s="2">
        <v>2346</v>
      </c>
      <c r="Z70">
        <f t="shared" si="85"/>
        <v>21094.3</v>
      </c>
      <c r="AA70">
        <f t="shared" si="76"/>
        <v>8.9916027280477397</v>
      </c>
      <c r="AB70" s="6">
        <f t="shared" si="77"/>
        <v>8</v>
      </c>
      <c r="AC70" s="6">
        <f t="shared" si="78"/>
        <v>9</v>
      </c>
      <c r="AD70" s="2"/>
      <c r="AE70" s="2"/>
      <c r="AF70" s="2"/>
      <c r="AG70" s="2"/>
      <c r="AH70" s="2"/>
      <c r="AI70" s="55" t="s">
        <v>21</v>
      </c>
      <c r="AJ70" s="2">
        <v>13</v>
      </c>
      <c r="AK70" s="55">
        <v>12</v>
      </c>
      <c r="AL70" s="55">
        <v>11</v>
      </c>
      <c r="AM70">
        <f t="shared" si="79"/>
        <v>68292</v>
      </c>
      <c r="AN70">
        <v>5691</v>
      </c>
      <c r="AO70">
        <f t="shared" si="86"/>
        <v>57237.3</v>
      </c>
      <c r="AP70">
        <f t="shared" si="80"/>
        <v>10.057511860832895</v>
      </c>
      <c r="AQ70" s="6">
        <f t="shared" si="81"/>
        <v>10</v>
      </c>
      <c r="AR70" s="6">
        <f t="shared" si="82"/>
        <v>11</v>
      </c>
    </row>
    <row r="71" spans="1:44" x14ac:dyDescent="0.2">
      <c r="A71" s="2"/>
      <c r="B71" s="2"/>
      <c r="C71" s="2"/>
      <c r="D71" s="55" t="s">
        <v>22</v>
      </c>
      <c r="E71" s="2">
        <v>13</v>
      </c>
      <c r="F71" s="2">
        <v>13</v>
      </c>
      <c r="G71" s="55">
        <v>10</v>
      </c>
      <c r="H71">
        <f t="shared" si="72"/>
        <v>80184</v>
      </c>
      <c r="I71">
        <v>6168</v>
      </c>
      <c r="J71">
        <f t="shared" si="83"/>
        <v>60024.7</v>
      </c>
      <c r="K71">
        <f t="shared" si="84"/>
        <v>9.7316309987029825</v>
      </c>
      <c r="L71" s="6">
        <f t="shared" si="73"/>
        <v>9</v>
      </c>
      <c r="M71" s="6">
        <f t="shared" si="74"/>
        <v>10</v>
      </c>
      <c r="N71" s="2"/>
      <c r="O71" s="2"/>
      <c r="P71" s="2"/>
      <c r="Q71" s="2"/>
      <c r="R71" s="2"/>
      <c r="S71" s="2"/>
      <c r="T71" s="55" t="s">
        <v>22</v>
      </c>
      <c r="U71" s="2">
        <v>13</v>
      </c>
      <c r="V71" s="2">
        <v>8</v>
      </c>
      <c r="W71" s="55">
        <v>7</v>
      </c>
      <c r="X71">
        <f t="shared" si="75"/>
        <v>25192</v>
      </c>
      <c r="Y71" s="2">
        <v>3149</v>
      </c>
      <c r="Z71">
        <f t="shared" si="85"/>
        <v>21094.3</v>
      </c>
      <c r="AA71">
        <f t="shared" si="76"/>
        <v>6.6987297554779293</v>
      </c>
      <c r="AB71" s="6">
        <f t="shared" si="77"/>
        <v>6</v>
      </c>
      <c r="AC71" s="6">
        <f t="shared" si="78"/>
        <v>7</v>
      </c>
      <c r="AD71" s="2"/>
      <c r="AE71" s="2"/>
      <c r="AF71" s="2"/>
      <c r="AG71" s="2"/>
      <c r="AH71" s="2"/>
      <c r="AI71" s="55" t="s">
        <v>22</v>
      </c>
      <c r="AJ71" s="2">
        <v>13</v>
      </c>
      <c r="AK71" s="2">
        <v>10</v>
      </c>
      <c r="AL71" s="55">
        <v>9</v>
      </c>
      <c r="AM71">
        <f t="shared" si="79"/>
        <v>66470</v>
      </c>
      <c r="AN71">
        <v>6647</v>
      </c>
      <c r="AO71">
        <f t="shared" si="86"/>
        <v>57237.3</v>
      </c>
      <c r="AP71">
        <f t="shared" si="80"/>
        <v>8.6109974424552433</v>
      </c>
      <c r="AQ71" s="6">
        <f t="shared" si="81"/>
        <v>8</v>
      </c>
      <c r="AR71" s="6">
        <f t="shared" si="82"/>
        <v>9</v>
      </c>
    </row>
    <row r="72" spans="1:44" x14ac:dyDescent="0.2">
      <c r="A72" s="2"/>
      <c r="B72" s="2"/>
      <c r="C72" s="2"/>
      <c r="D72" s="55" t="s">
        <v>23</v>
      </c>
      <c r="E72" s="2">
        <v>13</v>
      </c>
      <c r="F72" s="2">
        <v>12</v>
      </c>
      <c r="G72" s="55">
        <v>10</v>
      </c>
      <c r="H72">
        <f t="shared" si="72"/>
        <v>79416</v>
      </c>
      <c r="I72">
        <v>6618</v>
      </c>
      <c r="J72">
        <f t="shared" si="83"/>
        <v>60024.7</v>
      </c>
      <c r="K72">
        <f t="shared" si="84"/>
        <v>9.0699153822907217</v>
      </c>
      <c r="L72" s="6">
        <f t="shared" si="73"/>
        <v>9</v>
      </c>
      <c r="M72" s="6">
        <f t="shared" si="74"/>
        <v>10</v>
      </c>
      <c r="N72" s="2"/>
      <c r="O72" s="2"/>
      <c r="P72" s="2"/>
      <c r="Q72" s="2"/>
      <c r="R72" s="2"/>
      <c r="S72" s="2"/>
      <c r="T72" s="55" t="s">
        <v>23</v>
      </c>
      <c r="U72" s="2">
        <v>13</v>
      </c>
      <c r="V72" s="2">
        <v>7</v>
      </c>
      <c r="W72" s="55">
        <v>6</v>
      </c>
      <c r="X72">
        <f t="shared" si="75"/>
        <v>26726</v>
      </c>
      <c r="Y72" s="2">
        <v>3818</v>
      </c>
      <c r="Z72">
        <f t="shared" si="85"/>
        <v>21094.3</v>
      </c>
      <c r="AA72">
        <f t="shared" si="76"/>
        <v>5.5249607124148765</v>
      </c>
      <c r="AB72" s="6">
        <f t="shared" si="77"/>
        <v>5</v>
      </c>
      <c r="AC72" s="6">
        <f t="shared" si="78"/>
        <v>6</v>
      </c>
      <c r="AD72" s="2"/>
      <c r="AE72" s="2"/>
      <c r="AF72" s="2"/>
      <c r="AG72" s="2"/>
      <c r="AH72" s="2"/>
      <c r="AI72" s="55" t="s">
        <v>23</v>
      </c>
      <c r="AJ72" s="2">
        <v>13</v>
      </c>
      <c r="AK72" s="2">
        <v>8</v>
      </c>
      <c r="AL72" s="55">
        <v>8</v>
      </c>
      <c r="AM72">
        <f t="shared" si="79"/>
        <v>57384</v>
      </c>
      <c r="AN72">
        <v>7173</v>
      </c>
      <c r="AO72">
        <f t="shared" si="86"/>
        <v>57237.3</v>
      </c>
      <c r="AP72">
        <f t="shared" si="80"/>
        <v>7.9795483061480557</v>
      </c>
      <c r="AQ72" s="6">
        <f t="shared" si="81"/>
        <v>7</v>
      </c>
      <c r="AR72" s="6">
        <f t="shared" si="82"/>
        <v>8</v>
      </c>
    </row>
    <row r="73" spans="1:44" x14ac:dyDescent="0.2">
      <c r="A73" s="2"/>
      <c r="B73" s="2"/>
      <c r="C73" s="2"/>
      <c r="D73" s="55" t="s">
        <v>24</v>
      </c>
      <c r="E73" s="2">
        <v>13</v>
      </c>
      <c r="F73" s="2">
        <v>7</v>
      </c>
      <c r="G73" s="55">
        <v>9</v>
      </c>
      <c r="H73">
        <f t="shared" si="72"/>
        <v>47383</v>
      </c>
      <c r="I73">
        <v>6769</v>
      </c>
      <c r="J73">
        <f t="shared" si="83"/>
        <v>60024.7</v>
      </c>
      <c r="K73">
        <f t="shared" si="84"/>
        <v>8.8675875313931147</v>
      </c>
      <c r="L73" s="6">
        <f t="shared" si="73"/>
        <v>8</v>
      </c>
      <c r="M73" s="6">
        <f t="shared" si="74"/>
        <v>9</v>
      </c>
      <c r="N73" s="2"/>
      <c r="O73" s="2"/>
      <c r="P73" s="2"/>
      <c r="Q73" s="2"/>
      <c r="R73" s="2"/>
      <c r="S73" s="2"/>
      <c r="T73" s="55" t="s">
        <v>24</v>
      </c>
      <c r="U73" s="2">
        <v>13</v>
      </c>
      <c r="V73" s="2">
        <v>6</v>
      </c>
      <c r="W73" s="55">
        <v>5</v>
      </c>
      <c r="X73">
        <f t="shared" si="75"/>
        <v>26730</v>
      </c>
      <c r="Y73" s="2">
        <v>4455</v>
      </c>
      <c r="Z73">
        <f t="shared" si="85"/>
        <v>21094.3</v>
      </c>
      <c r="AA73">
        <f t="shared" si="76"/>
        <v>4.7349719416386078</v>
      </c>
      <c r="AB73" s="6">
        <f t="shared" si="77"/>
        <v>4</v>
      </c>
      <c r="AC73" s="6">
        <f t="shared" si="78"/>
        <v>5</v>
      </c>
      <c r="AD73" s="2"/>
      <c r="AE73" s="2"/>
      <c r="AF73" s="2"/>
      <c r="AG73" s="2"/>
      <c r="AH73" s="2"/>
      <c r="AI73" s="55" t="s">
        <v>24</v>
      </c>
      <c r="AJ73" s="2">
        <v>13</v>
      </c>
      <c r="AK73" s="2">
        <v>6</v>
      </c>
      <c r="AL73" s="55">
        <v>8</v>
      </c>
      <c r="AM73">
        <f t="shared" si="79"/>
        <v>44274</v>
      </c>
      <c r="AN73">
        <v>7379</v>
      </c>
      <c r="AO73">
        <f t="shared" si="86"/>
        <v>57237.3</v>
      </c>
      <c r="AP73">
        <f t="shared" si="80"/>
        <v>7.7567827618918557</v>
      </c>
      <c r="AQ73" s="6">
        <f t="shared" si="81"/>
        <v>7</v>
      </c>
      <c r="AR73" s="6">
        <f t="shared" si="82"/>
        <v>8</v>
      </c>
    </row>
    <row r="74" spans="1:44" x14ac:dyDescent="0.2">
      <c r="A74" s="2"/>
      <c r="B74" s="2"/>
      <c r="C74" s="2"/>
      <c r="D74" s="55" t="s">
        <v>25</v>
      </c>
      <c r="E74" s="2">
        <v>13</v>
      </c>
      <c r="F74" s="2">
        <v>5</v>
      </c>
      <c r="G74" s="55">
        <v>10</v>
      </c>
      <c r="H74">
        <f t="shared" si="72"/>
        <v>33330</v>
      </c>
      <c r="I74">
        <v>6666</v>
      </c>
      <c r="J74">
        <f t="shared" si="83"/>
        <v>60024.7</v>
      </c>
      <c r="K74">
        <f t="shared" si="84"/>
        <v>9.0046054605460544</v>
      </c>
      <c r="L74" s="6">
        <f t="shared" si="73"/>
        <v>9</v>
      </c>
      <c r="M74" s="6">
        <f t="shared" si="74"/>
        <v>10</v>
      </c>
      <c r="N74" s="2"/>
      <c r="O74" s="2"/>
      <c r="P74" s="2"/>
      <c r="Q74" s="2"/>
      <c r="R74" s="2"/>
      <c r="S74" s="2"/>
      <c r="T74" s="55" t="s">
        <v>25</v>
      </c>
      <c r="U74" s="2">
        <v>13</v>
      </c>
      <c r="V74" s="2">
        <v>5</v>
      </c>
      <c r="W74" s="55">
        <v>5</v>
      </c>
      <c r="X74">
        <f t="shared" si="75"/>
        <v>24160</v>
      </c>
      <c r="Y74" s="2">
        <v>4832</v>
      </c>
      <c r="Z74">
        <f t="shared" si="85"/>
        <v>21094.3</v>
      </c>
      <c r="AA74">
        <f t="shared" si="76"/>
        <v>4.3655422185430464</v>
      </c>
      <c r="AB74" s="6">
        <f t="shared" si="77"/>
        <v>4</v>
      </c>
      <c r="AC74" s="6">
        <f t="shared" si="78"/>
        <v>5</v>
      </c>
      <c r="AD74" s="2"/>
      <c r="AE74" s="2"/>
      <c r="AF74" s="2"/>
      <c r="AG74" s="2"/>
      <c r="AH74" s="2"/>
      <c r="AI74" s="55" t="s">
        <v>25</v>
      </c>
      <c r="AJ74" s="2">
        <v>13</v>
      </c>
      <c r="AK74" s="2">
        <v>4</v>
      </c>
      <c r="AL74" s="55">
        <v>8</v>
      </c>
      <c r="AM74">
        <f t="shared" si="79"/>
        <v>29644</v>
      </c>
      <c r="AN74">
        <v>7411</v>
      </c>
      <c r="AO74">
        <f t="shared" si="86"/>
        <v>57237.3</v>
      </c>
      <c r="AP74">
        <f t="shared" si="80"/>
        <v>7.7232897044933209</v>
      </c>
      <c r="AQ74" s="6">
        <f t="shared" si="81"/>
        <v>7</v>
      </c>
      <c r="AR74" s="6">
        <f t="shared" si="82"/>
        <v>8</v>
      </c>
    </row>
    <row r="75" spans="1:44" x14ac:dyDescent="0.2">
      <c r="A75" s="2"/>
      <c r="B75" s="2"/>
      <c r="C75" s="2"/>
      <c r="D75" s="55" t="s">
        <v>26</v>
      </c>
      <c r="E75" s="2">
        <v>13</v>
      </c>
      <c r="F75" s="2">
        <v>4</v>
      </c>
      <c r="G75" s="55">
        <v>10</v>
      </c>
      <c r="H75">
        <f t="shared" si="72"/>
        <v>26588</v>
      </c>
      <c r="I75">
        <v>6647</v>
      </c>
      <c r="J75">
        <f t="shared" si="83"/>
        <v>60024.7</v>
      </c>
      <c r="K75">
        <f t="shared" si="84"/>
        <v>9.0303445163231526</v>
      </c>
      <c r="L75" s="6">
        <f t="shared" si="73"/>
        <v>9</v>
      </c>
      <c r="M75" s="6">
        <f t="shared" si="74"/>
        <v>10</v>
      </c>
      <c r="N75" s="2"/>
      <c r="O75" s="2"/>
      <c r="P75" s="2"/>
      <c r="Q75" s="2"/>
      <c r="R75" s="2"/>
      <c r="S75" s="2"/>
      <c r="T75" s="55" t="s">
        <v>26</v>
      </c>
      <c r="U75" s="2">
        <v>13</v>
      </c>
      <c r="V75" s="2">
        <v>3</v>
      </c>
      <c r="W75" s="55">
        <v>5</v>
      </c>
      <c r="X75">
        <f t="shared" si="75"/>
        <v>15585</v>
      </c>
      <c r="Y75" s="2">
        <v>5195</v>
      </c>
      <c r="Z75">
        <f t="shared" si="85"/>
        <v>21094.3</v>
      </c>
      <c r="AA75">
        <f t="shared" si="76"/>
        <v>4.0605004812319541</v>
      </c>
      <c r="AB75" s="6">
        <f t="shared" si="77"/>
        <v>4</v>
      </c>
      <c r="AC75" s="6">
        <f t="shared" si="78"/>
        <v>5</v>
      </c>
      <c r="AD75" s="2"/>
      <c r="AE75" s="2"/>
      <c r="AF75" s="2"/>
      <c r="AG75" s="2"/>
      <c r="AH75" s="2"/>
      <c r="AI75" s="55" t="s">
        <v>26</v>
      </c>
      <c r="AJ75" s="2">
        <v>13</v>
      </c>
      <c r="AK75" s="2">
        <v>3</v>
      </c>
      <c r="AL75" s="55">
        <v>9</v>
      </c>
      <c r="AM75">
        <f t="shared" si="79"/>
        <v>21021</v>
      </c>
      <c r="AN75">
        <v>7007</v>
      </c>
      <c r="AO75">
        <f t="shared" si="86"/>
        <v>57237.3</v>
      </c>
      <c r="AP75">
        <f t="shared" si="80"/>
        <v>8.1685885543028398</v>
      </c>
      <c r="AQ75" s="6">
        <f t="shared" si="81"/>
        <v>8</v>
      </c>
      <c r="AR75" s="6">
        <f t="shared" si="82"/>
        <v>9</v>
      </c>
    </row>
    <row r="76" spans="1:44" x14ac:dyDescent="0.2">
      <c r="A76" s="2"/>
      <c r="B76" s="2"/>
      <c r="C76" s="2"/>
      <c r="D76" s="55" t="s">
        <v>27</v>
      </c>
      <c r="E76" s="2">
        <v>13</v>
      </c>
      <c r="F76" s="2">
        <v>3</v>
      </c>
      <c r="G76" s="55">
        <v>10</v>
      </c>
      <c r="H76">
        <f t="shared" si="72"/>
        <v>19170</v>
      </c>
      <c r="I76">
        <v>6390</v>
      </c>
      <c r="J76">
        <f t="shared" si="83"/>
        <v>60024.7</v>
      </c>
      <c r="K76">
        <f t="shared" si="84"/>
        <v>9.3935367762128319</v>
      </c>
      <c r="L76" s="6">
        <f t="shared" si="73"/>
        <v>9</v>
      </c>
      <c r="M76" s="6">
        <f t="shared" si="74"/>
        <v>10</v>
      </c>
      <c r="N76" s="2"/>
      <c r="O76" s="2"/>
      <c r="P76" s="2"/>
      <c r="Q76" s="2"/>
      <c r="R76" s="2"/>
      <c r="S76" s="2"/>
      <c r="T76" s="55" t="s">
        <v>27</v>
      </c>
      <c r="U76" s="2">
        <v>13</v>
      </c>
      <c r="V76" s="2">
        <v>2</v>
      </c>
      <c r="W76" s="55">
        <v>4</v>
      </c>
      <c r="X76">
        <f t="shared" si="75"/>
        <v>10724</v>
      </c>
      <c r="Y76" s="2">
        <v>5362</v>
      </c>
      <c r="Z76">
        <f t="shared" si="85"/>
        <v>21094.3</v>
      </c>
      <c r="AA76">
        <f t="shared" si="76"/>
        <v>3.9340358075345021</v>
      </c>
      <c r="AB76" s="6">
        <f t="shared" si="77"/>
        <v>3</v>
      </c>
      <c r="AC76" s="6">
        <f t="shared" si="78"/>
        <v>4</v>
      </c>
      <c r="AD76" s="2"/>
      <c r="AE76" s="2"/>
      <c r="AF76" s="2"/>
      <c r="AG76" s="2"/>
      <c r="AH76" s="2"/>
      <c r="AI76" s="55" t="s">
        <v>27</v>
      </c>
      <c r="AJ76" s="2">
        <v>13</v>
      </c>
      <c r="AK76" s="2">
        <v>2</v>
      </c>
      <c r="AL76" s="55">
        <v>9</v>
      </c>
      <c r="AM76">
        <f t="shared" si="79"/>
        <v>13638</v>
      </c>
      <c r="AN76">
        <v>6819</v>
      </c>
      <c r="AO76">
        <f t="shared" si="86"/>
        <v>57237.3</v>
      </c>
      <c r="AP76">
        <f t="shared" si="80"/>
        <v>8.3937967443906736</v>
      </c>
      <c r="AQ76" s="6">
        <f t="shared" si="81"/>
        <v>8</v>
      </c>
      <c r="AR76" s="6">
        <f t="shared" si="82"/>
        <v>9</v>
      </c>
    </row>
    <row r="77" spans="1:44" x14ac:dyDescent="0.2">
      <c r="A77" s="2"/>
      <c r="B77" s="2"/>
      <c r="C77" s="2"/>
      <c r="D77" s="55" t="s">
        <v>28</v>
      </c>
      <c r="E77" s="2">
        <v>13</v>
      </c>
      <c r="F77" s="2">
        <v>1</v>
      </c>
      <c r="G77" s="55">
        <v>10</v>
      </c>
      <c r="H77">
        <f t="shared" si="72"/>
        <v>6097</v>
      </c>
      <c r="I77">
        <v>6097</v>
      </c>
      <c r="J77">
        <f t="shared" si="83"/>
        <v>60024.7</v>
      </c>
      <c r="K77">
        <f t="shared" si="84"/>
        <v>9.8449565360013125</v>
      </c>
      <c r="L77" s="6">
        <f t="shared" si="73"/>
        <v>9</v>
      </c>
      <c r="M77" s="6">
        <f t="shared" si="74"/>
        <v>10</v>
      </c>
      <c r="N77" s="2"/>
      <c r="O77" s="2"/>
      <c r="P77" s="2"/>
      <c r="Q77" s="2"/>
      <c r="R77" s="2"/>
      <c r="S77" s="2"/>
      <c r="T77" s="55" t="s">
        <v>28</v>
      </c>
      <c r="U77" s="2">
        <v>13</v>
      </c>
      <c r="V77" s="2">
        <v>1</v>
      </c>
      <c r="W77" s="55">
        <v>4</v>
      </c>
      <c r="X77">
        <f t="shared" si="75"/>
        <v>5576</v>
      </c>
      <c r="Y77" s="2">
        <v>5576</v>
      </c>
      <c r="Z77">
        <f t="shared" si="85"/>
        <v>21094.3</v>
      </c>
      <c r="AA77">
        <f t="shared" si="76"/>
        <v>3.7830523672883785</v>
      </c>
      <c r="AB77" s="6">
        <f t="shared" si="77"/>
        <v>3</v>
      </c>
      <c r="AC77" s="6">
        <f t="shared" si="78"/>
        <v>4</v>
      </c>
      <c r="AD77" s="2"/>
      <c r="AE77" s="2"/>
      <c r="AF77" s="2"/>
      <c r="AG77" s="2"/>
      <c r="AH77" s="2"/>
      <c r="AI77" s="55" t="s">
        <v>28</v>
      </c>
      <c r="AJ77" s="2">
        <v>13</v>
      </c>
      <c r="AK77" s="2">
        <v>1</v>
      </c>
      <c r="AL77" s="55">
        <v>9</v>
      </c>
      <c r="AM77">
        <f t="shared" si="79"/>
        <v>6386</v>
      </c>
      <c r="AN77">
        <v>6386</v>
      </c>
      <c r="AO77">
        <f t="shared" si="86"/>
        <v>57237.3</v>
      </c>
      <c r="AP77">
        <f t="shared" si="80"/>
        <v>8.9629345443156918</v>
      </c>
      <c r="AQ77" s="6">
        <f t="shared" si="81"/>
        <v>8</v>
      </c>
      <c r="AR77" s="6">
        <f t="shared" si="82"/>
        <v>9</v>
      </c>
    </row>
    <row r="78" spans="1:44" x14ac:dyDescent="0.2">
      <c r="A78" s="2"/>
      <c r="B78" s="2"/>
      <c r="C78" s="2"/>
      <c r="D78" s="2"/>
      <c r="E78" s="2"/>
      <c r="F78" s="2" t="s">
        <v>30</v>
      </c>
      <c r="G78" s="2"/>
      <c r="H78">
        <f>SUM(H68:H77)</f>
        <v>600247</v>
      </c>
      <c r="I78">
        <f>SUM(I68:I77)</f>
        <v>56891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 t="s">
        <v>30</v>
      </c>
      <c r="W78" s="2"/>
      <c r="X78">
        <f>SUM(X68:X77)</f>
        <v>210943</v>
      </c>
      <c r="Y78" s="2">
        <v>24646</v>
      </c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 t="s">
        <v>30</v>
      </c>
      <c r="AL78" s="2"/>
      <c r="AM78">
        <f>SUM(AM68:AM77)</f>
        <v>572373</v>
      </c>
      <c r="AN78">
        <f>SUM(AN68:AN77)</f>
        <v>61120</v>
      </c>
      <c r="AO78" s="2"/>
      <c r="AP78" s="2"/>
      <c r="AQ78" s="2"/>
      <c r="AR7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73"/>
  <sheetViews>
    <sheetView zoomScale="99" workbookViewId="0">
      <selection activeCell="J7" sqref="J7"/>
    </sheetView>
  </sheetViews>
  <sheetFormatPr baseColWidth="10" defaultRowHeight="16" x14ac:dyDescent="0.2"/>
  <cols>
    <col min="4" max="4" width="13.1640625" customWidth="1"/>
    <col min="20" max="20" width="13.1640625" customWidth="1"/>
    <col min="35" max="35" width="12.83203125" customWidth="1"/>
  </cols>
  <sheetData>
    <row r="1" spans="1:44" x14ac:dyDescent="0.2">
      <c r="A1" s="3" t="s">
        <v>35</v>
      </c>
      <c r="B1" s="3" t="s">
        <v>36</v>
      </c>
      <c r="Q1" s="3" t="s">
        <v>35</v>
      </c>
      <c r="R1" s="3" t="s">
        <v>38</v>
      </c>
      <c r="AF1" s="3" t="s">
        <v>35</v>
      </c>
      <c r="AG1" s="3" t="s">
        <v>39</v>
      </c>
    </row>
    <row r="2" spans="1:44" x14ac:dyDescent="0.2">
      <c r="A2" s="3" t="s">
        <v>11</v>
      </c>
      <c r="B2" s="3" t="s">
        <v>37</v>
      </c>
      <c r="Q2" s="3" t="s">
        <v>11</v>
      </c>
      <c r="R2" s="3" t="s">
        <v>37</v>
      </c>
      <c r="AF2" s="3" t="s">
        <v>11</v>
      </c>
      <c r="AG2" s="3" t="s">
        <v>37</v>
      </c>
    </row>
    <row r="4" spans="1:44" x14ac:dyDescent="0.2">
      <c r="A4" t="s">
        <v>88</v>
      </c>
    </row>
    <row r="5" spans="1:44" x14ac:dyDescent="0.2">
      <c r="A5" t="s">
        <v>15</v>
      </c>
      <c r="B5" s="3">
        <v>1000000</v>
      </c>
      <c r="D5" t="s">
        <v>16</v>
      </c>
      <c r="Q5" t="s">
        <v>15</v>
      </c>
      <c r="R5" s="3">
        <v>1000000</v>
      </c>
      <c r="T5" t="s">
        <v>16</v>
      </c>
      <c r="AF5" t="s">
        <v>15</v>
      </c>
      <c r="AG5" s="3">
        <v>1000000</v>
      </c>
      <c r="AI5" t="s">
        <v>16</v>
      </c>
    </row>
    <row r="6" spans="1:44" x14ac:dyDescent="0.2">
      <c r="E6" t="s">
        <v>13</v>
      </c>
      <c r="F6" t="s">
        <v>14</v>
      </c>
      <c r="G6" t="s">
        <v>31</v>
      </c>
      <c r="H6" t="s">
        <v>29</v>
      </c>
      <c r="I6" t="s">
        <v>17</v>
      </c>
      <c r="J6" t="s">
        <v>32</v>
      </c>
      <c r="U6" t="s">
        <v>13</v>
      </c>
      <c r="V6" t="s">
        <v>14</v>
      </c>
      <c r="W6" t="s">
        <v>31</v>
      </c>
      <c r="X6" t="s">
        <v>29</v>
      </c>
      <c r="Y6" t="s">
        <v>17</v>
      </c>
      <c r="Z6" t="s">
        <v>32</v>
      </c>
      <c r="AJ6" t="s">
        <v>13</v>
      </c>
      <c r="AK6" t="s">
        <v>14</v>
      </c>
      <c r="AL6" t="s">
        <v>31</v>
      </c>
      <c r="AM6" t="s">
        <v>29</v>
      </c>
      <c r="AN6" t="s">
        <v>17</v>
      </c>
      <c r="AO6" t="s">
        <v>32</v>
      </c>
    </row>
    <row r="7" spans="1:44" x14ac:dyDescent="0.2">
      <c r="D7" s="4" t="s">
        <v>19</v>
      </c>
      <c r="E7" s="2">
        <f>ROUNDUP(LOG(I7,2), 0)</f>
        <v>12</v>
      </c>
      <c r="F7" s="4">
        <v>58</v>
      </c>
      <c r="G7" s="4">
        <v>11</v>
      </c>
      <c r="H7">
        <f>F7*I7</f>
        <v>124874</v>
      </c>
      <c r="I7">
        <v>2153</v>
      </c>
      <c r="J7">
        <f>H$32/25</f>
        <v>22665.439999999999</v>
      </c>
      <c r="K7">
        <f>J7/I7</f>
        <v>10.527375754760799</v>
      </c>
      <c r="L7" s="6">
        <f>_xlfn.FLOOR.PRECISE(K7)</f>
        <v>10</v>
      </c>
      <c r="M7" s="6">
        <f>ROUNDUP(K7,0)</f>
        <v>11</v>
      </c>
      <c r="T7" s="4" t="s">
        <v>19</v>
      </c>
      <c r="U7" s="2">
        <f>ROUNDUP(LOG(Y7,2), 0)</f>
        <v>10</v>
      </c>
      <c r="V7" s="4">
        <v>17</v>
      </c>
      <c r="W7" s="4">
        <v>18</v>
      </c>
      <c r="X7">
        <f>V7*Y7</f>
        <v>11968</v>
      </c>
      <c r="Y7">
        <v>704</v>
      </c>
      <c r="Z7">
        <f>X$32/25</f>
        <v>12421.72</v>
      </c>
      <c r="AA7">
        <f>Z7/Y7</f>
        <v>17.644488636363636</v>
      </c>
      <c r="AB7" s="6">
        <f>_xlfn.FLOOR.PRECISE(AA7)</f>
        <v>17</v>
      </c>
      <c r="AC7" s="6">
        <f>ROUNDUP(AA7,0)</f>
        <v>18</v>
      </c>
      <c r="AG7">
        <v>88</v>
      </c>
      <c r="AI7" s="4" t="s">
        <v>19</v>
      </c>
      <c r="AJ7" s="2">
        <f>ROUNDUP(LOG(AN7,2), 0)</f>
        <v>12</v>
      </c>
      <c r="AK7">
        <v>238</v>
      </c>
      <c r="AL7" s="4">
        <v>18</v>
      </c>
      <c r="AM7">
        <f>AK7*AN7</f>
        <v>537166</v>
      </c>
      <c r="AN7">
        <v>2257</v>
      </c>
      <c r="AO7">
        <f>AM$32/25</f>
        <v>39108.959999999999</v>
      </c>
      <c r="AP7">
        <f>AO7/AN7</f>
        <v>17.327851129818342</v>
      </c>
      <c r="AQ7" s="6">
        <f>_xlfn.FLOOR.PRECISE(AP7)</f>
        <v>17</v>
      </c>
      <c r="AR7" s="6">
        <f>ROUNDUP(AP7,0)</f>
        <v>18</v>
      </c>
    </row>
    <row r="8" spans="1:44" x14ac:dyDescent="0.2">
      <c r="D8" s="4" t="s">
        <v>20</v>
      </c>
      <c r="E8" s="2">
        <f t="shared" ref="E8:E31" si="0">ROUNDUP(LOG(I8,2), 0)</f>
        <v>13</v>
      </c>
      <c r="F8" s="4">
        <v>16</v>
      </c>
      <c r="G8" s="4">
        <v>6</v>
      </c>
      <c r="H8">
        <f t="shared" ref="H8:H31" si="1">F8*I8</f>
        <v>65696</v>
      </c>
      <c r="I8">
        <v>4106</v>
      </c>
      <c r="J8">
        <f t="shared" ref="J8:J31" si="2">H$32/25</f>
        <v>22665.439999999999</v>
      </c>
      <c r="K8">
        <f t="shared" ref="K8:K31" si="3">J8/I8</f>
        <v>5.520077934729664</v>
      </c>
      <c r="L8" s="6">
        <f t="shared" ref="L8:L17" si="4">_xlfn.FLOOR.PRECISE(K8)</f>
        <v>5</v>
      </c>
      <c r="M8" s="6">
        <f t="shared" ref="M8:M17" si="5">ROUNDUP(K8,0)</f>
        <v>6</v>
      </c>
      <c r="T8" s="4" t="s">
        <v>20</v>
      </c>
      <c r="U8" s="2">
        <f>ROUNDUP(LOG(Y8,2), 0)</f>
        <v>11</v>
      </c>
      <c r="V8" s="4">
        <v>13</v>
      </c>
      <c r="W8" s="4">
        <v>8</v>
      </c>
      <c r="X8">
        <f t="shared" ref="X8:X31" si="6">V8*Y8</f>
        <v>20384</v>
      </c>
      <c r="Y8">
        <v>1568</v>
      </c>
      <c r="Z8">
        <f t="shared" ref="Z8:Z31" si="7">X$32/25</f>
        <v>12421.72</v>
      </c>
      <c r="AA8">
        <f t="shared" ref="AA8:AA31" si="8">Z8/Y8</f>
        <v>7.9220153061224483</v>
      </c>
      <c r="AB8" s="6">
        <f t="shared" ref="AB8:AB17" si="9">_xlfn.FLOOR.PRECISE(AA8)</f>
        <v>7</v>
      </c>
      <c r="AC8" s="6">
        <f t="shared" ref="AC8:AC17" si="10">ROUNDUP(AA8,0)</f>
        <v>8</v>
      </c>
      <c r="AG8">
        <v>9</v>
      </c>
      <c r="AI8" s="4" t="s">
        <v>20</v>
      </c>
      <c r="AJ8" s="2">
        <f t="shared" ref="AJ8:AJ31" si="11">ROUNDUP(LOG(AN8,2), 0)</f>
        <v>13</v>
      </c>
      <c r="AK8">
        <v>23</v>
      </c>
      <c r="AL8" s="4">
        <v>9</v>
      </c>
      <c r="AM8">
        <f t="shared" ref="AM8:AM31" si="12">AK8*AN8</f>
        <v>100050</v>
      </c>
      <c r="AN8">
        <v>4350</v>
      </c>
      <c r="AO8">
        <f t="shared" ref="AO8:AO31" si="13">AM$32/25</f>
        <v>39108.959999999999</v>
      </c>
      <c r="AP8">
        <f t="shared" ref="AP8:AP31" si="14">AO8/AN8</f>
        <v>8.9905655172413788</v>
      </c>
      <c r="AQ8" s="6">
        <f t="shared" ref="AQ8:AQ31" si="15">_xlfn.FLOOR.PRECISE(AP8)</f>
        <v>8</v>
      </c>
      <c r="AR8" s="6">
        <f t="shared" ref="AR8:AR31" si="16">ROUNDUP(AP8,0)</f>
        <v>9</v>
      </c>
    </row>
    <row r="9" spans="1:44" x14ac:dyDescent="0.2">
      <c r="D9" s="4" t="s">
        <v>21</v>
      </c>
      <c r="E9" s="2">
        <f t="shared" si="0"/>
        <v>13</v>
      </c>
      <c r="F9" s="4">
        <v>15</v>
      </c>
      <c r="G9" s="4">
        <v>5</v>
      </c>
      <c r="H9">
        <f t="shared" si="1"/>
        <v>79155</v>
      </c>
      <c r="I9">
        <v>5277</v>
      </c>
      <c r="J9">
        <f t="shared" si="2"/>
        <v>22665.439999999999</v>
      </c>
      <c r="K9">
        <f t="shared" si="3"/>
        <v>4.2951373886678033</v>
      </c>
      <c r="L9" s="6">
        <f t="shared" si="4"/>
        <v>4</v>
      </c>
      <c r="M9" s="6">
        <f t="shared" si="5"/>
        <v>5</v>
      </c>
      <c r="T9" s="4" t="s">
        <v>21</v>
      </c>
      <c r="U9" s="2">
        <f t="shared" ref="U9:U31" si="17">ROUNDUP(LOG(Y9,2), 0)</f>
        <v>12</v>
      </c>
      <c r="V9" s="4">
        <v>9</v>
      </c>
      <c r="W9" s="4">
        <v>6</v>
      </c>
      <c r="X9">
        <f t="shared" si="6"/>
        <v>21114</v>
      </c>
      <c r="Y9">
        <v>2346</v>
      </c>
      <c r="Z9">
        <f t="shared" si="7"/>
        <v>12421.72</v>
      </c>
      <c r="AA9">
        <f t="shared" si="8"/>
        <v>5.2948508098891729</v>
      </c>
      <c r="AB9" s="6">
        <f t="shared" si="9"/>
        <v>5</v>
      </c>
      <c r="AC9" s="6">
        <f t="shared" si="10"/>
        <v>6</v>
      </c>
      <c r="AG9">
        <v>8</v>
      </c>
      <c r="AI9" s="4" t="s">
        <v>21</v>
      </c>
      <c r="AJ9" s="2">
        <f t="shared" si="11"/>
        <v>13</v>
      </c>
      <c r="AK9">
        <v>12</v>
      </c>
      <c r="AL9" s="4">
        <v>7</v>
      </c>
      <c r="AM9">
        <f t="shared" si="12"/>
        <v>68292</v>
      </c>
      <c r="AN9">
        <v>5691</v>
      </c>
      <c r="AO9">
        <f t="shared" si="13"/>
        <v>39108.959999999999</v>
      </c>
      <c r="AP9">
        <f t="shared" si="14"/>
        <v>6.872071692145493</v>
      </c>
      <c r="AQ9" s="6">
        <f t="shared" si="15"/>
        <v>6</v>
      </c>
      <c r="AR9" s="6">
        <f t="shared" si="16"/>
        <v>7</v>
      </c>
    </row>
    <row r="10" spans="1:44" x14ac:dyDescent="0.2">
      <c r="D10" s="4" t="s">
        <v>22</v>
      </c>
      <c r="E10" s="2">
        <f t="shared" si="0"/>
        <v>13</v>
      </c>
      <c r="F10">
        <v>8</v>
      </c>
      <c r="G10" s="4">
        <v>4</v>
      </c>
      <c r="H10">
        <f t="shared" si="1"/>
        <v>49344</v>
      </c>
      <c r="I10">
        <v>6168</v>
      </c>
      <c r="J10">
        <f t="shared" si="2"/>
        <v>22665.439999999999</v>
      </c>
      <c r="K10">
        <f t="shared" si="3"/>
        <v>3.674682230869001</v>
      </c>
      <c r="L10" s="6">
        <f t="shared" si="4"/>
        <v>3</v>
      </c>
      <c r="M10" s="6">
        <f t="shared" si="5"/>
        <v>4</v>
      </c>
      <c r="T10" s="4" t="s">
        <v>22</v>
      </c>
      <c r="U10" s="2">
        <f t="shared" si="17"/>
        <v>12</v>
      </c>
      <c r="V10">
        <v>7</v>
      </c>
      <c r="W10" s="4">
        <v>4</v>
      </c>
      <c r="X10">
        <f t="shared" si="6"/>
        <v>22043</v>
      </c>
      <c r="Y10">
        <v>3149</v>
      </c>
      <c r="Z10">
        <f t="shared" si="7"/>
        <v>12421.72</v>
      </c>
      <c r="AA10">
        <f t="shared" si="8"/>
        <v>3.944655446173388</v>
      </c>
      <c r="AB10" s="6">
        <f t="shared" si="9"/>
        <v>3</v>
      </c>
      <c r="AC10" s="6">
        <f t="shared" si="10"/>
        <v>4</v>
      </c>
      <c r="AG10">
        <v>7</v>
      </c>
      <c r="AI10" s="4" t="s">
        <v>22</v>
      </c>
      <c r="AJ10" s="2">
        <f t="shared" si="11"/>
        <v>13</v>
      </c>
      <c r="AK10">
        <v>7</v>
      </c>
      <c r="AL10" s="4">
        <v>6</v>
      </c>
      <c r="AM10">
        <f t="shared" si="12"/>
        <v>46529</v>
      </c>
      <c r="AN10">
        <v>6647</v>
      </c>
      <c r="AO10">
        <f t="shared" si="13"/>
        <v>39108.959999999999</v>
      </c>
      <c r="AP10">
        <f t="shared" si="14"/>
        <v>5.8837009177072366</v>
      </c>
      <c r="AQ10" s="6">
        <f t="shared" si="15"/>
        <v>5</v>
      </c>
      <c r="AR10" s="6">
        <f t="shared" si="16"/>
        <v>6</v>
      </c>
    </row>
    <row r="11" spans="1:44" x14ac:dyDescent="0.2">
      <c r="D11" s="4" t="s">
        <v>23</v>
      </c>
      <c r="E11" s="2">
        <f t="shared" si="0"/>
        <v>13</v>
      </c>
      <c r="F11">
        <v>6</v>
      </c>
      <c r="G11" s="4">
        <v>4</v>
      </c>
      <c r="H11">
        <f t="shared" si="1"/>
        <v>39708</v>
      </c>
      <c r="I11">
        <v>6618</v>
      </c>
      <c r="J11">
        <f t="shared" si="2"/>
        <v>22665.439999999999</v>
      </c>
      <c r="K11">
        <f t="shared" si="3"/>
        <v>3.424817165306739</v>
      </c>
      <c r="L11" s="6">
        <f t="shared" si="4"/>
        <v>3</v>
      </c>
      <c r="M11" s="6">
        <f t="shared" si="5"/>
        <v>4</v>
      </c>
      <c r="T11" s="4" t="s">
        <v>23</v>
      </c>
      <c r="U11" s="2">
        <f t="shared" si="17"/>
        <v>12</v>
      </c>
      <c r="V11">
        <v>6</v>
      </c>
      <c r="W11" s="4">
        <v>4</v>
      </c>
      <c r="X11">
        <f t="shared" si="6"/>
        <v>22908</v>
      </c>
      <c r="Y11">
        <v>3818</v>
      </c>
      <c r="Z11">
        <f t="shared" si="7"/>
        <v>12421.72</v>
      </c>
      <c r="AA11">
        <f t="shared" si="8"/>
        <v>3.2534625458355158</v>
      </c>
      <c r="AB11" s="6">
        <f t="shared" si="9"/>
        <v>3</v>
      </c>
      <c r="AC11" s="6">
        <f t="shared" si="10"/>
        <v>4</v>
      </c>
      <c r="AG11">
        <v>6</v>
      </c>
      <c r="AI11" s="4" t="s">
        <v>23</v>
      </c>
      <c r="AJ11" s="2">
        <f t="shared" si="11"/>
        <v>13</v>
      </c>
      <c r="AK11">
        <v>5</v>
      </c>
      <c r="AL11" s="4">
        <v>6</v>
      </c>
      <c r="AM11">
        <f t="shared" si="12"/>
        <v>35865</v>
      </c>
      <c r="AN11">
        <v>7173</v>
      </c>
      <c r="AO11">
        <f t="shared" si="13"/>
        <v>39108.959999999999</v>
      </c>
      <c r="AP11">
        <f t="shared" si="14"/>
        <v>5.4522459222082809</v>
      </c>
      <c r="AQ11" s="6">
        <f t="shared" si="15"/>
        <v>5</v>
      </c>
      <c r="AR11" s="6">
        <f t="shared" si="16"/>
        <v>6</v>
      </c>
    </row>
    <row r="12" spans="1:44" x14ac:dyDescent="0.2">
      <c r="D12" s="4" t="s">
        <v>24</v>
      </c>
      <c r="E12" s="2">
        <f t="shared" si="0"/>
        <v>13</v>
      </c>
      <c r="F12">
        <v>5</v>
      </c>
      <c r="G12" s="4">
        <v>4</v>
      </c>
      <c r="H12">
        <f t="shared" si="1"/>
        <v>33845</v>
      </c>
      <c r="I12">
        <v>6769</v>
      </c>
      <c r="J12">
        <f t="shared" si="2"/>
        <v>22665.439999999999</v>
      </c>
      <c r="K12">
        <f t="shared" si="3"/>
        <v>3.34841778697001</v>
      </c>
      <c r="L12" s="6">
        <f t="shared" si="4"/>
        <v>3</v>
      </c>
      <c r="M12" s="6">
        <f t="shared" si="5"/>
        <v>4</v>
      </c>
      <c r="T12" s="4" t="s">
        <v>24</v>
      </c>
      <c r="U12" s="2">
        <f t="shared" si="17"/>
        <v>13</v>
      </c>
      <c r="V12">
        <v>5</v>
      </c>
      <c r="W12" s="4">
        <v>3</v>
      </c>
      <c r="X12">
        <f t="shared" si="6"/>
        <v>22275</v>
      </c>
      <c r="Y12">
        <v>4455</v>
      </c>
      <c r="Z12">
        <f t="shared" si="7"/>
        <v>12421.72</v>
      </c>
      <c r="AA12">
        <f t="shared" si="8"/>
        <v>2.7882648709315374</v>
      </c>
      <c r="AB12" s="6">
        <f t="shared" si="9"/>
        <v>2</v>
      </c>
      <c r="AC12" s="6">
        <f t="shared" si="10"/>
        <v>3</v>
      </c>
      <c r="AG12">
        <v>5</v>
      </c>
      <c r="AI12" s="4" t="s">
        <v>24</v>
      </c>
      <c r="AJ12" s="2">
        <f t="shared" si="11"/>
        <v>13</v>
      </c>
      <c r="AK12">
        <v>4</v>
      </c>
      <c r="AL12" s="4">
        <v>6</v>
      </c>
      <c r="AM12">
        <f t="shared" si="12"/>
        <v>29516</v>
      </c>
      <c r="AN12">
        <v>7379</v>
      </c>
      <c r="AO12">
        <f t="shared" si="13"/>
        <v>39108.959999999999</v>
      </c>
      <c r="AP12">
        <f t="shared" si="14"/>
        <v>5.3000352351267104</v>
      </c>
      <c r="AQ12" s="6">
        <f t="shared" si="15"/>
        <v>5</v>
      </c>
      <c r="AR12" s="6">
        <f t="shared" si="16"/>
        <v>6</v>
      </c>
    </row>
    <row r="13" spans="1:44" x14ac:dyDescent="0.2">
      <c r="D13" s="4" t="s">
        <v>25</v>
      </c>
      <c r="E13" s="2">
        <f t="shared" si="0"/>
        <v>13</v>
      </c>
      <c r="F13">
        <v>4</v>
      </c>
      <c r="G13" s="4">
        <v>4</v>
      </c>
      <c r="H13">
        <f t="shared" si="1"/>
        <v>26664</v>
      </c>
      <c r="I13">
        <v>6666</v>
      </c>
      <c r="J13">
        <f t="shared" si="2"/>
        <v>22665.439999999999</v>
      </c>
      <c r="K13">
        <f t="shared" si="3"/>
        <v>3.40015601560156</v>
      </c>
      <c r="L13" s="6">
        <f t="shared" si="4"/>
        <v>3</v>
      </c>
      <c r="M13" s="6">
        <f t="shared" si="5"/>
        <v>4</v>
      </c>
      <c r="T13" s="4" t="s">
        <v>25</v>
      </c>
      <c r="U13" s="2">
        <f t="shared" si="17"/>
        <v>13</v>
      </c>
      <c r="V13">
        <v>4</v>
      </c>
      <c r="W13" s="4">
        <v>3</v>
      </c>
      <c r="X13">
        <f t="shared" si="6"/>
        <v>19328</v>
      </c>
      <c r="Y13">
        <v>4832</v>
      </c>
      <c r="Z13">
        <f t="shared" si="7"/>
        <v>12421.72</v>
      </c>
      <c r="AA13">
        <f t="shared" si="8"/>
        <v>2.5707201986754966</v>
      </c>
      <c r="AB13" s="6">
        <f t="shared" si="9"/>
        <v>2</v>
      </c>
      <c r="AC13" s="6">
        <f t="shared" si="10"/>
        <v>3</v>
      </c>
      <c r="AG13">
        <v>4</v>
      </c>
      <c r="AI13" s="4" t="s">
        <v>25</v>
      </c>
      <c r="AJ13" s="2">
        <f t="shared" si="11"/>
        <v>13</v>
      </c>
      <c r="AK13">
        <v>4</v>
      </c>
      <c r="AL13" s="4">
        <v>6</v>
      </c>
      <c r="AM13">
        <f t="shared" si="12"/>
        <v>29644</v>
      </c>
      <c r="AN13">
        <v>7411</v>
      </c>
      <c r="AO13">
        <f t="shared" si="13"/>
        <v>39108.959999999999</v>
      </c>
      <c r="AP13">
        <f t="shared" si="14"/>
        <v>5.2771501821616518</v>
      </c>
      <c r="AQ13" s="6">
        <f t="shared" si="15"/>
        <v>5</v>
      </c>
      <c r="AR13" s="6">
        <f t="shared" si="16"/>
        <v>6</v>
      </c>
    </row>
    <row r="14" spans="1:44" x14ac:dyDescent="0.2">
      <c r="D14" s="4" t="s">
        <v>26</v>
      </c>
      <c r="E14" s="2">
        <f t="shared" si="0"/>
        <v>13</v>
      </c>
      <c r="F14">
        <v>3</v>
      </c>
      <c r="G14" s="4">
        <v>4</v>
      </c>
      <c r="H14">
        <f t="shared" si="1"/>
        <v>19941</v>
      </c>
      <c r="I14">
        <v>6647</v>
      </c>
      <c r="J14">
        <f t="shared" si="2"/>
        <v>22665.439999999999</v>
      </c>
      <c r="K14">
        <f t="shared" si="3"/>
        <v>3.4098751316383327</v>
      </c>
      <c r="L14" s="6">
        <f t="shared" si="4"/>
        <v>3</v>
      </c>
      <c r="M14" s="6">
        <f t="shared" si="5"/>
        <v>4</v>
      </c>
      <c r="T14" s="4" t="s">
        <v>26</v>
      </c>
      <c r="U14" s="2">
        <f t="shared" si="17"/>
        <v>13</v>
      </c>
      <c r="V14">
        <v>4</v>
      </c>
      <c r="W14" s="4">
        <v>3</v>
      </c>
      <c r="X14">
        <f t="shared" si="6"/>
        <v>20780</v>
      </c>
      <c r="Y14">
        <v>5195</v>
      </c>
      <c r="Z14">
        <f t="shared" si="7"/>
        <v>12421.72</v>
      </c>
      <c r="AA14">
        <f t="shared" si="8"/>
        <v>2.3910914340712224</v>
      </c>
      <c r="AB14" s="6">
        <f t="shared" si="9"/>
        <v>2</v>
      </c>
      <c r="AC14" s="6">
        <f t="shared" si="10"/>
        <v>3</v>
      </c>
      <c r="AG14">
        <v>3</v>
      </c>
      <c r="AI14" s="4" t="s">
        <v>26</v>
      </c>
      <c r="AJ14" s="2">
        <f t="shared" si="11"/>
        <v>13</v>
      </c>
      <c r="AK14">
        <v>3</v>
      </c>
      <c r="AL14" s="4">
        <v>6</v>
      </c>
      <c r="AM14">
        <f t="shared" si="12"/>
        <v>21021</v>
      </c>
      <c r="AN14">
        <v>7007</v>
      </c>
      <c r="AO14">
        <f t="shared" si="13"/>
        <v>39108.959999999999</v>
      </c>
      <c r="AP14">
        <f t="shared" si="14"/>
        <v>5.5814128728414438</v>
      </c>
      <c r="AQ14" s="6">
        <f t="shared" si="15"/>
        <v>5</v>
      </c>
      <c r="AR14" s="6">
        <f t="shared" si="16"/>
        <v>6</v>
      </c>
    </row>
    <row r="15" spans="1:44" x14ac:dyDescent="0.2">
      <c r="D15" s="4" t="s">
        <v>27</v>
      </c>
      <c r="E15" s="2">
        <f t="shared" si="0"/>
        <v>13</v>
      </c>
      <c r="F15">
        <v>3</v>
      </c>
      <c r="G15" s="4">
        <v>4</v>
      </c>
      <c r="H15">
        <f t="shared" si="1"/>
        <v>19170</v>
      </c>
      <c r="I15">
        <v>6390</v>
      </c>
      <c r="J15">
        <f t="shared" si="2"/>
        <v>22665.439999999999</v>
      </c>
      <c r="K15">
        <f t="shared" si="3"/>
        <v>3.5470172143974961</v>
      </c>
      <c r="L15" s="6">
        <f t="shared" si="4"/>
        <v>3</v>
      </c>
      <c r="M15" s="6">
        <f t="shared" si="5"/>
        <v>4</v>
      </c>
      <c r="T15" s="4" t="s">
        <v>27</v>
      </c>
      <c r="U15" s="2">
        <f t="shared" si="17"/>
        <v>13</v>
      </c>
      <c r="V15">
        <v>3</v>
      </c>
      <c r="W15" s="4">
        <v>3</v>
      </c>
      <c r="X15">
        <f t="shared" si="6"/>
        <v>16086</v>
      </c>
      <c r="Y15">
        <v>5362</v>
      </c>
      <c r="Z15">
        <f t="shared" si="7"/>
        <v>12421.72</v>
      </c>
      <c r="AA15">
        <f t="shared" si="8"/>
        <v>2.3166206639313689</v>
      </c>
      <c r="AB15" s="6">
        <f t="shared" si="9"/>
        <v>2</v>
      </c>
      <c r="AC15" s="6">
        <f t="shared" si="10"/>
        <v>3</v>
      </c>
      <c r="AG15">
        <v>2</v>
      </c>
      <c r="AI15" s="4" t="s">
        <v>27</v>
      </c>
      <c r="AJ15" s="2">
        <f t="shared" si="11"/>
        <v>13</v>
      </c>
      <c r="AK15">
        <v>3</v>
      </c>
      <c r="AL15" s="4">
        <v>6</v>
      </c>
      <c r="AM15">
        <f t="shared" si="12"/>
        <v>20457</v>
      </c>
      <c r="AN15">
        <v>6819</v>
      </c>
      <c r="AO15">
        <f t="shared" si="13"/>
        <v>39108.959999999999</v>
      </c>
      <c r="AP15">
        <f t="shared" si="14"/>
        <v>5.7352925648922124</v>
      </c>
      <c r="AQ15" s="6">
        <f t="shared" si="15"/>
        <v>5</v>
      </c>
      <c r="AR15" s="6">
        <f t="shared" si="16"/>
        <v>6</v>
      </c>
    </row>
    <row r="16" spans="1:44" x14ac:dyDescent="0.2">
      <c r="D16" s="4" t="s">
        <v>28</v>
      </c>
      <c r="E16" s="2">
        <f t="shared" si="0"/>
        <v>13</v>
      </c>
      <c r="F16">
        <v>3</v>
      </c>
      <c r="G16" s="4">
        <v>4</v>
      </c>
      <c r="H16">
        <f t="shared" si="1"/>
        <v>18291</v>
      </c>
      <c r="I16">
        <v>6097</v>
      </c>
      <c r="J16">
        <f t="shared" si="2"/>
        <v>22665.439999999999</v>
      </c>
      <c r="K16">
        <f t="shared" si="3"/>
        <v>3.7174741676234211</v>
      </c>
      <c r="L16" s="6">
        <f t="shared" si="4"/>
        <v>3</v>
      </c>
      <c r="M16" s="6">
        <f t="shared" si="5"/>
        <v>4</v>
      </c>
      <c r="T16" s="4" t="s">
        <v>28</v>
      </c>
      <c r="U16" s="2">
        <f t="shared" si="17"/>
        <v>13</v>
      </c>
      <c r="V16">
        <v>3</v>
      </c>
      <c r="W16" s="4">
        <v>3</v>
      </c>
      <c r="X16">
        <f t="shared" si="6"/>
        <v>16728</v>
      </c>
      <c r="Y16">
        <v>5576</v>
      </c>
      <c r="Z16">
        <f t="shared" si="7"/>
        <v>12421.72</v>
      </c>
      <c r="AA16">
        <f t="shared" si="8"/>
        <v>2.2277116212338592</v>
      </c>
      <c r="AB16" s="6">
        <f t="shared" si="9"/>
        <v>2</v>
      </c>
      <c r="AC16" s="6">
        <f t="shared" si="10"/>
        <v>3</v>
      </c>
      <c r="AG16">
        <v>2</v>
      </c>
      <c r="AI16" s="4" t="s">
        <v>28</v>
      </c>
      <c r="AJ16" s="2">
        <f t="shared" si="11"/>
        <v>13</v>
      </c>
      <c r="AK16">
        <v>2</v>
      </c>
      <c r="AL16" s="4">
        <v>7</v>
      </c>
      <c r="AM16">
        <f t="shared" si="12"/>
        <v>12772</v>
      </c>
      <c r="AN16">
        <v>6386</v>
      </c>
      <c r="AO16">
        <f t="shared" si="13"/>
        <v>39108.959999999999</v>
      </c>
      <c r="AP16">
        <f t="shared" si="14"/>
        <v>6.1241716254306295</v>
      </c>
      <c r="AQ16" s="6">
        <f t="shared" si="15"/>
        <v>6</v>
      </c>
      <c r="AR16" s="6">
        <f t="shared" si="16"/>
        <v>7</v>
      </c>
    </row>
    <row r="17" spans="4:44" x14ac:dyDescent="0.2">
      <c r="D17" s="4" t="s">
        <v>73</v>
      </c>
      <c r="E17" s="2">
        <f t="shared" si="0"/>
        <v>13</v>
      </c>
      <c r="F17">
        <v>3</v>
      </c>
      <c r="G17" s="4">
        <v>4</v>
      </c>
      <c r="H17">
        <f t="shared" si="1"/>
        <v>17292</v>
      </c>
      <c r="I17">
        <v>5764</v>
      </c>
      <c r="J17">
        <f t="shared" si="2"/>
        <v>22665.439999999999</v>
      </c>
      <c r="K17">
        <f t="shared" si="3"/>
        <v>3.9322414989590562</v>
      </c>
      <c r="L17" s="6">
        <f t="shared" si="4"/>
        <v>3</v>
      </c>
      <c r="M17" s="6">
        <f t="shared" si="5"/>
        <v>4</v>
      </c>
      <c r="T17" s="4" t="s">
        <v>73</v>
      </c>
      <c r="U17" s="2">
        <f t="shared" si="17"/>
        <v>13</v>
      </c>
      <c r="V17">
        <v>2</v>
      </c>
      <c r="W17" s="4">
        <v>3</v>
      </c>
      <c r="X17">
        <f t="shared" si="6"/>
        <v>11038</v>
      </c>
      <c r="Y17">
        <v>5519</v>
      </c>
      <c r="Z17">
        <f t="shared" si="7"/>
        <v>12421.72</v>
      </c>
      <c r="AA17">
        <f t="shared" si="8"/>
        <v>2.2507193332125386</v>
      </c>
      <c r="AB17" s="6">
        <f t="shared" si="9"/>
        <v>2</v>
      </c>
      <c r="AC17" s="6">
        <f t="shared" si="10"/>
        <v>3</v>
      </c>
      <c r="AG17">
        <v>2</v>
      </c>
      <c r="AI17" s="4" t="s">
        <v>73</v>
      </c>
      <c r="AJ17" s="2">
        <f t="shared" si="11"/>
        <v>13</v>
      </c>
      <c r="AK17">
        <v>2</v>
      </c>
      <c r="AL17" s="4">
        <v>7</v>
      </c>
      <c r="AM17">
        <f t="shared" si="12"/>
        <v>11684</v>
      </c>
      <c r="AN17">
        <v>5842</v>
      </c>
      <c r="AO17">
        <f t="shared" si="13"/>
        <v>39108.959999999999</v>
      </c>
      <c r="AP17">
        <f t="shared" si="14"/>
        <v>6.6944471071550833</v>
      </c>
      <c r="AQ17" s="6">
        <f t="shared" si="15"/>
        <v>6</v>
      </c>
      <c r="AR17" s="6">
        <f t="shared" si="16"/>
        <v>7</v>
      </c>
    </row>
    <row r="18" spans="4:44" x14ac:dyDescent="0.2">
      <c r="D18" s="4" t="s">
        <v>74</v>
      </c>
      <c r="E18" s="2">
        <f t="shared" si="0"/>
        <v>13</v>
      </c>
      <c r="F18">
        <v>2</v>
      </c>
      <c r="G18" s="4">
        <v>5</v>
      </c>
      <c r="H18">
        <f t="shared" si="1"/>
        <v>10704</v>
      </c>
      <c r="I18">
        <v>5352</v>
      </c>
      <c r="J18">
        <f t="shared" si="2"/>
        <v>22665.439999999999</v>
      </c>
      <c r="K18">
        <f t="shared" si="3"/>
        <v>4.2349476831091177</v>
      </c>
      <c r="L18" s="6">
        <f t="shared" ref="L18:L31" si="18">_xlfn.FLOOR.PRECISE(K18)</f>
        <v>4</v>
      </c>
      <c r="M18" s="6">
        <f t="shared" ref="M18:M31" si="19">ROUNDUP(K18,0)</f>
        <v>5</v>
      </c>
      <c r="T18" s="4" t="s">
        <v>74</v>
      </c>
      <c r="U18" s="2">
        <f t="shared" si="17"/>
        <v>13</v>
      </c>
      <c r="V18">
        <v>2</v>
      </c>
      <c r="W18" s="4">
        <v>3</v>
      </c>
      <c r="X18">
        <f t="shared" si="6"/>
        <v>11142</v>
      </c>
      <c r="Y18">
        <v>5571</v>
      </c>
      <c r="Z18">
        <f t="shared" si="7"/>
        <v>12421.72</v>
      </c>
      <c r="AA18">
        <f t="shared" si="8"/>
        <v>2.2297110034105185</v>
      </c>
      <c r="AB18" s="6">
        <f t="shared" ref="AB18:AB31" si="20">_xlfn.FLOOR.PRECISE(AA18)</f>
        <v>2</v>
      </c>
      <c r="AC18" s="6">
        <f t="shared" ref="AC18:AC31" si="21">ROUNDUP(AA18,0)</f>
        <v>3</v>
      </c>
      <c r="AG18">
        <v>2</v>
      </c>
      <c r="AI18" s="4" t="s">
        <v>74</v>
      </c>
      <c r="AJ18" s="2">
        <f t="shared" si="11"/>
        <v>13</v>
      </c>
      <c r="AK18">
        <v>2</v>
      </c>
      <c r="AL18" s="4">
        <v>8</v>
      </c>
      <c r="AM18">
        <f t="shared" si="12"/>
        <v>10750</v>
      </c>
      <c r="AN18">
        <v>5375</v>
      </c>
      <c r="AO18">
        <f t="shared" si="13"/>
        <v>39108.959999999999</v>
      </c>
      <c r="AP18">
        <f t="shared" si="14"/>
        <v>7.2760855813953489</v>
      </c>
      <c r="AQ18" s="6">
        <f t="shared" si="15"/>
        <v>7</v>
      </c>
      <c r="AR18" s="6">
        <f t="shared" si="16"/>
        <v>8</v>
      </c>
    </row>
    <row r="19" spans="4:44" x14ac:dyDescent="0.2">
      <c r="D19" s="4" t="s">
        <v>75</v>
      </c>
      <c r="E19" s="2">
        <f t="shared" si="0"/>
        <v>13</v>
      </c>
      <c r="F19">
        <v>2</v>
      </c>
      <c r="G19">
        <v>5</v>
      </c>
      <c r="H19">
        <f t="shared" si="1"/>
        <v>9768</v>
      </c>
      <c r="I19">
        <v>4884</v>
      </c>
      <c r="J19">
        <f t="shared" si="2"/>
        <v>22665.439999999999</v>
      </c>
      <c r="K19">
        <f t="shared" si="3"/>
        <v>4.6407534807534807</v>
      </c>
      <c r="L19" s="6">
        <f t="shared" si="18"/>
        <v>4</v>
      </c>
      <c r="M19" s="6">
        <f t="shared" si="19"/>
        <v>5</v>
      </c>
      <c r="T19" s="4" t="s">
        <v>75</v>
      </c>
      <c r="U19" s="2">
        <f t="shared" si="17"/>
        <v>13</v>
      </c>
      <c r="V19">
        <v>2</v>
      </c>
      <c r="W19">
        <v>3</v>
      </c>
      <c r="X19">
        <f t="shared" si="6"/>
        <v>10834</v>
      </c>
      <c r="Y19">
        <v>5417</v>
      </c>
      <c r="Z19">
        <f t="shared" si="7"/>
        <v>12421.72</v>
      </c>
      <c r="AA19">
        <f t="shared" si="8"/>
        <v>2.293099501569134</v>
      </c>
      <c r="AB19" s="6">
        <f t="shared" si="20"/>
        <v>2</v>
      </c>
      <c r="AC19" s="6">
        <f t="shared" si="21"/>
        <v>3</v>
      </c>
      <c r="AG19">
        <v>2</v>
      </c>
      <c r="AI19" s="4" t="s">
        <v>75</v>
      </c>
      <c r="AJ19" s="2">
        <f t="shared" si="11"/>
        <v>13</v>
      </c>
      <c r="AK19">
        <v>2</v>
      </c>
      <c r="AL19">
        <v>9</v>
      </c>
      <c r="AM19">
        <f t="shared" si="12"/>
        <v>9714</v>
      </c>
      <c r="AN19">
        <v>4857</v>
      </c>
      <c r="AO19">
        <f t="shared" si="13"/>
        <v>39108.959999999999</v>
      </c>
      <c r="AP19">
        <f t="shared" si="14"/>
        <v>8.0520815318097583</v>
      </c>
      <c r="AQ19" s="6">
        <f t="shared" si="15"/>
        <v>8</v>
      </c>
      <c r="AR19" s="6">
        <f t="shared" si="16"/>
        <v>9</v>
      </c>
    </row>
    <row r="20" spans="4:44" x14ac:dyDescent="0.2">
      <c r="D20" s="4" t="s">
        <v>76</v>
      </c>
      <c r="E20" s="2">
        <f t="shared" si="0"/>
        <v>13</v>
      </c>
      <c r="F20">
        <v>2</v>
      </c>
      <c r="G20">
        <v>6</v>
      </c>
      <c r="H20">
        <f t="shared" si="1"/>
        <v>8816</v>
      </c>
      <c r="I20">
        <v>4408</v>
      </c>
      <c r="J20">
        <f t="shared" si="2"/>
        <v>22665.439999999999</v>
      </c>
      <c r="K20">
        <f t="shared" si="3"/>
        <v>5.1418874773139747</v>
      </c>
      <c r="L20" s="6">
        <f t="shared" si="18"/>
        <v>5</v>
      </c>
      <c r="M20" s="6">
        <f t="shared" si="19"/>
        <v>6</v>
      </c>
      <c r="T20" s="4" t="s">
        <v>76</v>
      </c>
      <c r="U20" s="2">
        <f t="shared" si="17"/>
        <v>13</v>
      </c>
      <c r="V20">
        <v>2</v>
      </c>
      <c r="W20">
        <v>3</v>
      </c>
      <c r="X20">
        <f t="shared" si="6"/>
        <v>10630</v>
      </c>
      <c r="Y20">
        <v>5315</v>
      </c>
      <c r="Z20">
        <f t="shared" si="7"/>
        <v>12421.72</v>
      </c>
      <c r="AA20">
        <f t="shared" si="8"/>
        <v>2.3371063029162746</v>
      </c>
      <c r="AB20" s="6">
        <f t="shared" si="20"/>
        <v>2</v>
      </c>
      <c r="AC20" s="6">
        <f t="shared" si="21"/>
        <v>3</v>
      </c>
      <c r="AG20">
        <v>2</v>
      </c>
      <c r="AI20" s="4" t="s">
        <v>76</v>
      </c>
      <c r="AJ20" s="2">
        <f t="shared" si="11"/>
        <v>13</v>
      </c>
      <c r="AK20">
        <v>2</v>
      </c>
      <c r="AL20">
        <v>10</v>
      </c>
      <c r="AM20">
        <f t="shared" si="12"/>
        <v>8664</v>
      </c>
      <c r="AN20">
        <v>4332</v>
      </c>
      <c r="AO20">
        <f t="shared" si="13"/>
        <v>39108.959999999999</v>
      </c>
      <c r="AP20">
        <f t="shared" si="14"/>
        <v>9.02792243767313</v>
      </c>
      <c r="AQ20" s="6">
        <f t="shared" si="15"/>
        <v>9</v>
      </c>
      <c r="AR20" s="6">
        <f t="shared" si="16"/>
        <v>10</v>
      </c>
    </row>
    <row r="21" spans="4:44" x14ac:dyDescent="0.2">
      <c r="D21" s="4" t="s">
        <v>77</v>
      </c>
      <c r="E21" s="2">
        <f t="shared" si="0"/>
        <v>12</v>
      </c>
      <c r="F21">
        <v>2</v>
      </c>
      <c r="G21">
        <v>6</v>
      </c>
      <c r="H21">
        <f t="shared" si="1"/>
        <v>8072</v>
      </c>
      <c r="I21">
        <v>4036</v>
      </c>
      <c r="J21">
        <f t="shared" si="2"/>
        <v>22665.439999999999</v>
      </c>
      <c r="K21">
        <f t="shared" si="3"/>
        <v>5.6158176412289391</v>
      </c>
      <c r="L21" s="6">
        <f t="shared" si="18"/>
        <v>5</v>
      </c>
      <c r="M21" s="6">
        <f t="shared" si="19"/>
        <v>6</v>
      </c>
      <c r="T21" s="4" t="s">
        <v>77</v>
      </c>
      <c r="U21" s="2">
        <f t="shared" si="17"/>
        <v>13</v>
      </c>
      <c r="V21">
        <v>2</v>
      </c>
      <c r="W21">
        <v>3</v>
      </c>
      <c r="X21">
        <f t="shared" si="6"/>
        <v>10012</v>
      </c>
      <c r="Y21">
        <v>5006</v>
      </c>
      <c r="Z21">
        <f t="shared" si="7"/>
        <v>12421.72</v>
      </c>
      <c r="AA21">
        <f t="shared" si="8"/>
        <v>2.4813663603675589</v>
      </c>
      <c r="AB21" s="6">
        <f t="shared" si="20"/>
        <v>2</v>
      </c>
      <c r="AC21" s="6">
        <f t="shared" si="21"/>
        <v>3</v>
      </c>
      <c r="AG21">
        <v>2</v>
      </c>
      <c r="AI21" s="4" t="s">
        <v>77</v>
      </c>
      <c r="AJ21" s="2">
        <f t="shared" si="11"/>
        <v>12</v>
      </c>
      <c r="AK21">
        <v>2</v>
      </c>
      <c r="AL21">
        <v>11</v>
      </c>
      <c r="AM21">
        <f t="shared" si="12"/>
        <v>7674</v>
      </c>
      <c r="AN21">
        <v>3837</v>
      </c>
      <c r="AO21">
        <f t="shared" si="13"/>
        <v>39108.959999999999</v>
      </c>
      <c r="AP21">
        <f t="shared" si="14"/>
        <v>10.192587959343237</v>
      </c>
      <c r="AQ21" s="6">
        <f t="shared" si="15"/>
        <v>10</v>
      </c>
      <c r="AR21" s="6">
        <f t="shared" si="16"/>
        <v>11</v>
      </c>
    </row>
    <row r="22" spans="4:44" x14ac:dyDescent="0.2">
      <c r="D22" s="4" t="s">
        <v>78</v>
      </c>
      <c r="E22" s="2">
        <f t="shared" si="0"/>
        <v>12</v>
      </c>
      <c r="F22">
        <v>2</v>
      </c>
      <c r="G22">
        <v>7</v>
      </c>
      <c r="H22">
        <f t="shared" si="1"/>
        <v>7034</v>
      </c>
      <c r="I22">
        <v>3517</v>
      </c>
      <c r="J22">
        <f t="shared" si="2"/>
        <v>22665.439999999999</v>
      </c>
      <c r="K22">
        <f t="shared" si="3"/>
        <v>6.4445379584873468</v>
      </c>
      <c r="L22" s="6">
        <f t="shared" si="18"/>
        <v>6</v>
      </c>
      <c r="M22" s="6">
        <f t="shared" si="19"/>
        <v>7</v>
      </c>
      <c r="T22" s="4" t="s">
        <v>78</v>
      </c>
      <c r="U22" s="2">
        <f t="shared" si="17"/>
        <v>13</v>
      </c>
      <c r="V22">
        <v>2</v>
      </c>
      <c r="W22">
        <v>3</v>
      </c>
      <c r="X22">
        <f t="shared" si="6"/>
        <v>9660</v>
      </c>
      <c r="Y22">
        <v>4830</v>
      </c>
      <c r="Z22">
        <f t="shared" si="7"/>
        <v>12421.72</v>
      </c>
      <c r="AA22">
        <f t="shared" si="8"/>
        <v>2.5717846790890269</v>
      </c>
      <c r="AB22" s="6">
        <f t="shared" si="20"/>
        <v>2</v>
      </c>
      <c r="AC22" s="6">
        <f t="shared" si="21"/>
        <v>3</v>
      </c>
      <c r="AG22">
        <v>2</v>
      </c>
      <c r="AI22" s="4" t="s">
        <v>78</v>
      </c>
      <c r="AJ22" s="2">
        <f t="shared" si="11"/>
        <v>12</v>
      </c>
      <c r="AK22">
        <v>2</v>
      </c>
      <c r="AL22">
        <v>13</v>
      </c>
      <c r="AM22">
        <f t="shared" si="12"/>
        <v>6440</v>
      </c>
      <c r="AN22">
        <v>3220</v>
      </c>
      <c r="AO22">
        <f t="shared" si="13"/>
        <v>39108.959999999999</v>
      </c>
      <c r="AP22">
        <f t="shared" si="14"/>
        <v>12.145639751552794</v>
      </c>
      <c r="AQ22" s="6">
        <f t="shared" si="15"/>
        <v>12</v>
      </c>
      <c r="AR22" s="6">
        <f t="shared" si="16"/>
        <v>13</v>
      </c>
    </row>
    <row r="23" spans="4:44" x14ac:dyDescent="0.2">
      <c r="D23" s="4" t="s">
        <v>79</v>
      </c>
      <c r="E23" s="2">
        <f t="shared" si="0"/>
        <v>12</v>
      </c>
      <c r="F23">
        <v>2</v>
      </c>
      <c r="G23">
        <v>8</v>
      </c>
      <c r="H23">
        <f t="shared" si="1"/>
        <v>6256</v>
      </c>
      <c r="I23">
        <v>3128</v>
      </c>
      <c r="J23">
        <f t="shared" si="2"/>
        <v>22665.439999999999</v>
      </c>
      <c r="K23">
        <f t="shared" si="3"/>
        <v>7.2459846547314575</v>
      </c>
      <c r="L23" s="6">
        <f t="shared" si="18"/>
        <v>7</v>
      </c>
      <c r="M23" s="6">
        <f t="shared" si="19"/>
        <v>8</v>
      </c>
      <c r="T23" s="4" t="s">
        <v>79</v>
      </c>
      <c r="U23" s="2">
        <f t="shared" si="17"/>
        <v>13</v>
      </c>
      <c r="V23">
        <v>2</v>
      </c>
      <c r="W23">
        <v>3</v>
      </c>
      <c r="X23">
        <f t="shared" si="6"/>
        <v>9020</v>
      </c>
      <c r="Y23">
        <v>4510</v>
      </c>
      <c r="Z23">
        <f t="shared" si="7"/>
        <v>12421.72</v>
      </c>
      <c r="AA23">
        <f t="shared" si="8"/>
        <v>2.7542616407982261</v>
      </c>
      <c r="AB23" s="6">
        <f t="shared" si="20"/>
        <v>2</v>
      </c>
      <c r="AC23" s="6">
        <f t="shared" si="21"/>
        <v>3</v>
      </c>
      <c r="AG23">
        <v>2</v>
      </c>
      <c r="AI23" s="4" t="s">
        <v>79</v>
      </c>
      <c r="AJ23" s="2">
        <f t="shared" si="11"/>
        <v>12</v>
      </c>
      <c r="AK23">
        <v>2</v>
      </c>
      <c r="AL23">
        <v>15</v>
      </c>
      <c r="AM23">
        <f t="shared" si="12"/>
        <v>5434</v>
      </c>
      <c r="AN23">
        <v>2717</v>
      </c>
      <c r="AO23">
        <f t="shared" si="13"/>
        <v>39108.959999999999</v>
      </c>
      <c r="AP23">
        <f t="shared" si="14"/>
        <v>14.394170040485829</v>
      </c>
      <c r="AQ23" s="6">
        <f t="shared" si="15"/>
        <v>14</v>
      </c>
      <c r="AR23" s="6">
        <f t="shared" si="16"/>
        <v>15</v>
      </c>
    </row>
    <row r="24" spans="4:44" x14ac:dyDescent="0.2">
      <c r="D24" s="4" t="s">
        <v>80</v>
      </c>
      <c r="E24" s="2">
        <f t="shared" si="0"/>
        <v>12</v>
      </c>
      <c r="F24">
        <v>2</v>
      </c>
      <c r="G24">
        <v>9</v>
      </c>
      <c r="H24">
        <f t="shared" si="1"/>
        <v>5414</v>
      </c>
      <c r="I24">
        <v>2707</v>
      </c>
      <c r="J24">
        <f t="shared" si="2"/>
        <v>22665.439999999999</v>
      </c>
      <c r="K24">
        <f t="shared" si="3"/>
        <v>8.3728998891762085</v>
      </c>
      <c r="L24" s="6">
        <f t="shared" si="18"/>
        <v>8</v>
      </c>
      <c r="M24" s="6">
        <f t="shared" si="19"/>
        <v>9</v>
      </c>
      <c r="T24" s="4" t="s">
        <v>80</v>
      </c>
      <c r="U24" s="2">
        <f t="shared" si="17"/>
        <v>13</v>
      </c>
      <c r="V24">
        <v>2</v>
      </c>
      <c r="W24">
        <v>3</v>
      </c>
      <c r="X24">
        <f t="shared" si="6"/>
        <v>8318</v>
      </c>
      <c r="Y24">
        <v>4159</v>
      </c>
      <c r="Z24">
        <f t="shared" si="7"/>
        <v>12421.72</v>
      </c>
      <c r="AA24">
        <f t="shared" si="8"/>
        <v>2.9867083433517672</v>
      </c>
      <c r="AB24" s="6">
        <f t="shared" si="20"/>
        <v>2</v>
      </c>
      <c r="AC24" s="6">
        <f t="shared" si="21"/>
        <v>3</v>
      </c>
      <c r="AG24">
        <v>2</v>
      </c>
      <c r="AI24" s="4" t="s">
        <v>80</v>
      </c>
      <c r="AJ24" s="2">
        <f t="shared" si="11"/>
        <v>12</v>
      </c>
      <c r="AK24">
        <v>2</v>
      </c>
      <c r="AL24">
        <v>18</v>
      </c>
      <c r="AM24">
        <f t="shared" si="12"/>
        <v>4512</v>
      </c>
      <c r="AN24">
        <v>2256</v>
      </c>
      <c r="AO24">
        <f t="shared" si="13"/>
        <v>39108.959999999999</v>
      </c>
      <c r="AP24">
        <f t="shared" si="14"/>
        <v>17.335531914893618</v>
      </c>
      <c r="AQ24" s="6">
        <f t="shared" si="15"/>
        <v>17</v>
      </c>
      <c r="AR24" s="6">
        <f t="shared" si="16"/>
        <v>18</v>
      </c>
    </row>
    <row r="25" spans="4:44" x14ac:dyDescent="0.2">
      <c r="D25" s="4" t="s">
        <v>81</v>
      </c>
      <c r="E25" s="2">
        <f t="shared" si="0"/>
        <v>12</v>
      </c>
      <c r="F25">
        <v>2</v>
      </c>
      <c r="G25">
        <v>11</v>
      </c>
      <c r="H25">
        <f t="shared" si="1"/>
        <v>4486</v>
      </c>
      <c r="I25">
        <v>2243</v>
      </c>
      <c r="J25">
        <f t="shared" si="2"/>
        <v>22665.439999999999</v>
      </c>
      <c r="K25">
        <f t="shared" si="3"/>
        <v>10.104966562639321</v>
      </c>
      <c r="L25" s="6">
        <f t="shared" si="18"/>
        <v>10</v>
      </c>
      <c r="M25" s="6">
        <f t="shared" si="19"/>
        <v>11</v>
      </c>
      <c r="T25" s="4" t="s">
        <v>81</v>
      </c>
      <c r="U25" s="2">
        <f t="shared" si="17"/>
        <v>12</v>
      </c>
      <c r="V25">
        <v>2</v>
      </c>
      <c r="W25">
        <v>4</v>
      </c>
      <c r="X25">
        <f t="shared" si="6"/>
        <v>7748</v>
      </c>
      <c r="Y25">
        <v>3874</v>
      </c>
      <c r="Z25">
        <f t="shared" si="7"/>
        <v>12421.72</v>
      </c>
      <c r="AA25">
        <f t="shared" si="8"/>
        <v>3.2064326277749093</v>
      </c>
      <c r="AB25" s="6">
        <f t="shared" si="20"/>
        <v>3</v>
      </c>
      <c r="AC25" s="6">
        <f t="shared" si="21"/>
        <v>4</v>
      </c>
      <c r="AG25">
        <v>2</v>
      </c>
      <c r="AI25" s="4" t="s">
        <v>81</v>
      </c>
      <c r="AJ25" s="2">
        <f t="shared" si="11"/>
        <v>11</v>
      </c>
      <c r="AK25">
        <v>2</v>
      </c>
      <c r="AL25">
        <v>21</v>
      </c>
      <c r="AM25">
        <f t="shared" si="12"/>
        <v>3726</v>
      </c>
      <c r="AN25">
        <v>1863</v>
      </c>
      <c r="AO25">
        <f t="shared" si="13"/>
        <v>39108.959999999999</v>
      </c>
      <c r="AP25">
        <f t="shared" si="14"/>
        <v>20.992463768115943</v>
      </c>
      <c r="AQ25" s="6">
        <f t="shared" si="15"/>
        <v>20</v>
      </c>
      <c r="AR25" s="6">
        <f t="shared" si="16"/>
        <v>21</v>
      </c>
    </row>
    <row r="26" spans="4:44" x14ac:dyDescent="0.2">
      <c r="D26" s="4" t="s">
        <v>82</v>
      </c>
      <c r="E26" s="2">
        <f t="shared" si="0"/>
        <v>11</v>
      </c>
      <c r="F26">
        <v>2</v>
      </c>
      <c r="G26">
        <v>13</v>
      </c>
      <c r="H26">
        <f t="shared" si="1"/>
        <v>3760</v>
      </c>
      <c r="I26">
        <v>1880</v>
      </c>
      <c r="J26">
        <f t="shared" si="2"/>
        <v>22665.439999999999</v>
      </c>
      <c r="K26">
        <f t="shared" si="3"/>
        <v>12.056085106382978</v>
      </c>
      <c r="L26" s="6">
        <f t="shared" si="18"/>
        <v>12</v>
      </c>
      <c r="M26" s="6">
        <f t="shared" si="19"/>
        <v>13</v>
      </c>
      <c r="T26" s="4" t="s">
        <v>82</v>
      </c>
      <c r="U26" s="2">
        <f t="shared" si="17"/>
        <v>12</v>
      </c>
      <c r="V26">
        <v>2</v>
      </c>
      <c r="W26">
        <v>4</v>
      </c>
      <c r="X26">
        <f t="shared" si="6"/>
        <v>7034</v>
      </c>
      <c r="Y26">
        <v>3517</v>
      </c>
      <c r="Z26">
        <f t="shared" si="7"/>
        <v>12421.72</v>
      </c>
      <c r="AA26">
        <f t="shared" si="8"/>
        <v>3.5319078760307079</v>
      </c>
      <c r="AB26" s="6">
        <f t="shared" si="20"/>
        <v>3</v>
      </c>
      <c r="AC26" s="6">
        <f t="shared" si="21"/>
        <v>4</v>
      </c>
      <c r="AG26">
        <v>2</v>
      </c>
      <c r="AI26" s="4" t="s">
        <v>82</v>
      </c>
      <c r="AJ26" s="2">
        <f t="shared" si="11"/>
        <v>11</v>
      </c>
      <c r="AK26">
        <v>2</v>
      </c>
      <c r="AL26">
        <v>28</v>
      </c>
      <c r="AM26">
        <f t="shared" si="12"/>
        <v>2828</v>
      </c>
      <c r="AN26">
        <v>1414</v>
      </c>
      <c r="AO26">
        <f t="shared" si="13"/>
        <v>39108.959999999999</v>
      </c>
      <c r="AP26">
        <f t="shared" si="14"/>
        <v>27.658387553041017</v>
      </c>
      <c r="AQ26" s="6">
        <f t="shared" si="15"/>
        <v>27</v>
      </c>
      <c r="AR26" s="6">
        <f t="shared" si="16"/>
        <v>28</v>
      </c>
    </row>
    <row r="27" spans="4:44" x14ac:dyDescent="0.2">
      <c r="D27" s="4" t="s">
        <v>83</v>
      </c>
      <c r="E27" s="2">
        <f t="shared" si="0"/>
        <v>11</v>
      </c>
      <c r="F27">
        <v>2</v>
      </c>
      <c r="G27">
        <v>16</v>
      </c>
      <c r="H27">
        <f t="shared" si="1"/>
        <v>2984</v>
      </c>
      <c r="I27">
        <v>1492</v>
      </c>
      <c r="J27">
        <f t="shared" si="2"/>
        <v>22665.439999999999</v>
      </c>
      <c r="K27">
        <f t="shared" si="3"/>
        <v>15.19131367292225</v>
      </c>
      <c r="L27" s="6">
        <f t="shared" si="18"/>
        <v>15</v>
      </c>
      <c r="M27" s="6">
        <f t="shared" si="19"/>
        <v>16</v>
      </c>
      <c r="T27" s="4" t="s">
        <v>83</v>
      </c>
      <c r="U27" s="2">
        <f t="shared" si="17"/>
        <v>12</v>
      </c>
      <c r="V27">
        <v>2</v>
      </c>
      <c r="W27">
        <v>5</v>
      </c>
      <c r="X27">
        <f t="shared" si="6"/>
        <v>6172</v>
      </c>
      <c r="Y27">
        <v>3086</v>
      </c>
      <c r="Z27">
        <f t="shared" si="7"/>
        <v>12421.72</v>
      </c>
      <c r="AA27">
        <f t="shared" si="8"/>
        <v>4.0251847051198961</v>
      </c>
      <c r="AB27" s="6">
        <f t="shared" si="20"/>
        <v>4</v>
      </c>
      <c r="AC27" s="6">
        <f t="shared" si="21"/>
        <v>5</v>
      </c>
      <c r="AG27">
        <v>2</v>
      </c>
      <c r="AI27" s="4" t="s">
        <v>83</v>
      </c>
      <c r="AJ27" s="2">
        <f t="shared" si="11"/>
        <v>11</v>
      </c>
      <c r="AK27">
        <v>2</v>
      </c>
      <c r="AL27">
        <v>35</v>
      </c>
      <c r="AM27">
        <f t="shared" si="12"/>
        <v>2260</v>
      </c>
      <c r="AN27">
        <v>1130</v>
      </c>
      <c r="AO27">
        <f t="shared" si="13"/>
        <v>39108.959999999999</v>
      </c>
      <c r="AP27">
        <f t="shared" si="14"/>
        <v>34.609699115044251</v>
      </c>
      <c r="AQ27" s="6">
        <f t="shared" si="15"/>
        <v>34</v>
      </c>
      <c r="AR27" s="6">
        <f t="shared" si="16"/>
        <v>35</v>
      </c>
    </row>
    <row r="28" spans="4:44" x14ac:dyDescent="0.2">
      <c r="D28" s="4" t="s">
        <v>84</v>
      </c>
      <c r="E28" s="2">
        <f t="shared" si="0"/>
        <v>11</v>
      </c>
      <c r="F28">
        <v>2</v>
      </c>
      <c r="G28">
        <v>19</v>
      </c>
      <c r="H28">
        <f t="shared" si="1"/>
        <v>2420</v>
      </c>
      <c r="I28">
        <v>1210</v>
      </c>
      <c r="J28">
        <f t="shared" si="2"/>
        <v>22665.439999999999</v>
      </c>
      <c r="K28">
        <f t="shared" si="3"/>
        <v>18.73176859504132</v>
      </c>
      <c r="L28" s="6">
        <f t="shared" si="18"/>
        <v>18</v>
      </c>
      <c r="M28" s="6">
        <f t="shared" si="19"/>
        <v>19</v>
      </c>
      <c r="T28" s="4" t="s">
        <v>84</v>
      </c>
      <c r="U28" s="2">
        <f t="shared" si="17"/>
        <v>12</v>
      </c>
      <c r="V28">
        <v>2</v>
      </c>
      <c r="W28">
        <v>5</v>
      </c>
      <c r="X28">
        <f t="shared" si="6"/>
        <v>5344</v>
      </c>
      <c r="Y28">
        <v>2672</v>
      </c>
      <c r="Z28">
        <f t="shared" si="7"/>
        <v>12421.72</v>
      </c>
      <c r="AA28">
        <f t="shared" si="8"/>
        <v>4.6488473053892214</v>
      </c>
      <c r="AB28" s="6">
        <f t="shared" si="20"/>
        <v>4</v>
      </c>
      <c r="AC28" s="6">
        <f t="shared" si="21"/>
        <v>5</v>
      </c>
      <c r="AG28">
        <v>2</v>
      </c>
      <c r="AI28" s="4" t="s">
        <v>84</v>
      </c>
      <c r="AJ28" s="2">
        <f t="shared" si="11"/>
        <v>10</v>
      </c>
      <c r="AK28">
        <v>2</v>
      </c>
      <c r="AL28">
        <v>50</v>
      </c>
      <c r="AM28">
        <f t="shared" si="12"/>
        <v>1590</v>
      </c>
      <c r="AN28">
        <v>795</v>
      </c>
      <c r="AO28">
        <f t="shared" si="13"/>
        <v>39108.959999999999</v>
      </c>
      <c r="AP28">
        <f t="shared" si="14"/>
        <v>49.193660377358491</v>
      </c>
      <c r="AQ28" s="6">
        <f t="shared" si="15"/>
        <v>49</v>
      </c>
      <c r="AR28" s="6">
        <f t="shared" si="16"/>
        <v>50</v>
      </c>
    </row>
    <row r="29" spans="4:44" x14ac:dyDescent="0.2">
      <c r="D29" s="4" t="s">
        <v>85</v>
      </c>
      <c r="E29" s="2">
        <f t="shared" si="0"/>
        <v>10</v>
      </c>
      <c r="F29">
        <v>2</v>
      </c>
      <c r="G29">
        <v>25</v>
      </c>
      <c r="H29">
        <f t="shared" si="1"/>
        <v>1832</v>
      </c>
      <c r="I29">
        <v>916</v>
      </c>
      <c r="J29">
        <f t="shared" si="2"/>
        <v>22665.439999999999</v>
      </c>
      <c r="K29">
        <f t="shared" si="3"/>
        <v>24.743930131004365</v>
      </c>
      <c r="L29" s="6">
        <f t="shared" si="18"/>
        <v>24</v>
      </c>
      <c r="M29" s="6">
        <f t="shared" si="19"/>
        <v>25</v>
      </c>
      <c r="T29" s="4" t="s">
        <v>85</v>
      </c>
      <c r="U29" s="2">
        <f t="shared" si="17"/>
        <v>12</v>
      </c>
      <c r="V29">
        <v>2</v>
      </c>
      <c r="W29">
        <v>6</v>
      </c>
      <c r="X29">
        <f t="shared" si="6"/>
        <v>4636</v>
      </c>
      <c r="Y29">
        <v>2318</v>
      </c>
      <c r="Z29">
        <f t="shared" si="7"/>
        <v>12421.72</v>
      </c>
      <c r="AA29">
        <f t="shared" si="8"/>
        <v>5.3588093183779115</v>
      </c>
      <c r="AB29" s="6">
        <f t="shared" si="20"/>
        <v>5</v>
      </c>
      <c r="AC29" s="6">
        <f t="shared" si="21"/>
        <v>6</v>
      </c>
      <c r="AG29">
        <v>2</v>
      </c>
      <c r="AI29" s="4" t="s">
        <v>85</v>
      </c>
      <c r="AJ29" s="2">
        <f t="shared" si="11"/>
        <v>10</v>
      </c>
      <c r="AK29">
        <v>1</v>
      </c>
      <c r="AL29">
        <v>72</v>
      </c>
      <c r="AM29">
        <f t="shared" si="12"/>
        <v>550</v>
      </c>
      <c r="AN29">
        <v>550</v>
      </c>
      <c r="AO29">
        <f t="shared" si="13"/>
        <v>39108.959999999999</v>
      </c>
      <c r="AP29">
        <f t="shared" si="14"/>
        <v>71.107199999999992</v>
      </c>
      <c r="AQ29" s="6">
        <f t="shared" si="15"/>
        <v>71</v>
      </c>
      <c r="AR29" s="6">
        <f t="shared" si="16"/>
        <v>72</v>
      </c>
    </row>
    <row r="30" spans="4:44" x14ac:dyDescent="0.2">
      <c r="D30" s="4" t="s">
        <v>86</v>
      </c>
      <c r="E30" s="2">
        <f t="shared" si="0"/>
        <v>10</v>
      </c>
      <c r="F30">
        <v>1</v>
      </c>
      <c r="G30">
        <v>34</v>
      </c>
      <c r="H30">
        <f t="shared" si="1"/>
        <v>678</v>
      </c>
      <c r="I30">
        <v>678</v>
      </c>
      <c r="J30">
        <f t="shared" si="2"/>
        <v>22665.439999999999</v>
      </c>
      <c r="K30">
        <f t="shared" si="3"/>
        <v>33.429852507374626</v>
      </c>
      <c r="L30" s="6">
        <f t="shared" si="18"/>
        <v>33</v>
      </c>
      <c r="M30" s="6">
        <f t="shared" si="19"/>
        <v>34</v>
      </c>
      <c r="T30" s="4" t="s">
        <v>86</v>
      </c>
      <c r="U30" s="2">
        <f t="shared" si="17"/>
        <v>11</v>
      </c>
      <c r="V30">
        <v>2</v>
      </c>
      <c r="W30">
        <v>7</v>
      </c>
      <c r="X30">
        <f t="shared" si="6"/>
        <v>3786</v>
      </c>
      <c r="Y30">
        <v>1893</v>
      </c>
      <c r="Z30">
        <f t="shared" si="7"/>
        <v>12421.72</v>
      </c>
      <c r="AA30">
        <f t="shared" si="8"/>
        <v>6.5619228737453774</v>
      </c>
      <c r="AB30" s="6">
        <f t="shared" si="20"/>
        <v>6</v>
      </c>
      <c r="AC30" s="6">
        <f t="shared" si="21"/>
        <v>7</v>
      </c>
      <c r="AG30">
        <v>2</v>
      </c>
      <c r="AI30" s="4" t="s">
        <v>86</v>
      </c>
      <c r="AJ30" s="2">
        <f t="shared" si="11"/>
        <v>9</v>
      </c>
      <c r="AK30">
        <v>1</v>
      </c>
      <c r="AL30">
        <v>107</v>
      </c>
      <c r="AM30">
        <f t="shared" si="12"/>
        <v>368</v>
      </c>
      <c r="AN30">
        <v>368</v>
      </c>
      <c r="AO30">
        <f t="shared" si="13"/>
        <v>39108.959999999999</v>
      </c>
      <c r="AP30">
        <f t="shared" si="14"/>
        <v>106.27434782608695</v>
      </c>
      <c r="AQ30" s="6">
        <f t="shared" si="15"/>
        <v>106</v>
      </c>
      <c r="AR30" s="6">
        <f t="shared" si="16"/>
        <v>107</v>
      </c>
    </row>
    <row r="31" spans="4:44" x14ac:dyDescent="0.2">
      <c r="D31" s="4" t="s">
        <v>87</v>
      </c>
      <c r="E31" s="2">
        <f t="shared" si="0"/>
        <v>9</v>
      </c>
      <c r="F31">
        <v>1</v>
      </c>
      <c r="G31">
        <v>53</v>
      </c>
      <c r="H31">
        <f t="shared" si="1"/>
        <v>432</v>
      </c>
      <c r="I31">
        <v>432</v>
      </c>
      <c r="J31">
        <f t="shared" si="2"/>
        <v>22665.439999999999</v>
      </c>
      <c r="K31">
        <f t="shared" si="3"/>
        <v>52.466296296296292</v>
      </c>
      <c r="L31" s="6">
        <f t="shared" si="18"/>
        <v>52</v>
      </c>
      <c r="M31" s="6">
        <f t="shared" si="19"/>
        <v>53</v>
      </c>
      <c r="T31" s="4" t="s">
        <v>87</v>
      </c>
      <c r="U31" s="2">
        <f t="shared" si="17"/>
        <v>11</v>
      </c>
      <c r="V31">
        <v>1</v>
      </c>
      <c r="W31">
        <v>8</v>
      </c>
      <c r="X31">
        <f t="shared" si="6"/>
        <v>1555</v>
      </c>
      <c r="Y31">
        <v>1555</v>
      </c>
      <c r="Z31">
        <f t="shared" si="7"/>
        <v>12421.72</v>
      </c>
      <c r="AA31">
        <f t="shared" si="8"/>
        <v>7.9882443729903532</v>
      </c>
      <c r="AB31" s="6">
        <f t="shared" si="20"/>
        <v>7</v>
      </c>
      <c r="AC31" s="6">
        <f t="shared" si="21"/>
        <v>8</v>
      </c>
      <c r="AG31">
        <v>1</v>
      </c>
      <c r="AI31" s="4" t="s">
        <v>87</v>
      </c>
      <c r="AJ31" s="2">
        <f t="shared" si="11"/>
        <v>8</v>
      </c>
      <c r="AK31">
        <v>1</v>
      </c>
      <c r="AL31">
        <v>180</v>
      </c>
      <c r="AM31">
        <f t="shared" si="12"/>
        <v>218</v>
      </c>
      <c r="AN31">
        <v>218</v>
      </c>
      <c r="AO31">
        <f t="shared" si="13"/>
        <v>39108.959999999999</v>
      </c>
      <c r="AP31">
        <f t="shared" si="14"/>
        <v>179.39889908256879</v>
      </c>
      <c r="AQ31" s="6">
        <f t="shared" si="15"/>
        <v>179</v>
      </c>
      <c r="AR31" s="6">
        <f t="shared" si="16"/>
        <v>180</v>
      </c>
    </row>
    <row r="32" spans="4:44" x14ac:dyDescent="0.2">
      <c r="F32" t="s">
        <v>30</v>
      </c>
      <c r="H32">
        <f>SUM(H7:H31)</f>
        <v>566636</v>
      </c>
      <c r="I32">
        <f>SUM(I7:I31)</f>
        <v>99538</v>
      </c>
      <c r="V32" t="s">
        <v>30</v>
      </c>
      <c r="X32">
        <f>SUM(X7:X31)</f>
        <v>310543</v>
      </c>
      <c r="Y32">
        <f>SUM(Y7:Y31)</f>
        <v>96247</v>
      </c>
      <c r="AI32" s="4"/>
      <c r="AK32" t="s">
        <v>30</v>
      </c>
      <c r="AM32">
        <f>SUM(AM7:AM31)</f>
        <v>977724</v>
      </c>
      <c r="AN32">
        <f>SUM(AN7:AN31)</f>
        <v>99894</v>
      </c>
    </row>
    <row r="34" spans="1:59" x14ac:dyDescent="0.2">
      <c r="AI34">
        <v>12</v>
      </c>
      <c r="AJ34">
        <v>13</v>
      </c>
      <c r="AK34">
        <v>13</v>
      </c>
      <c r="AL34">
        <v>13</v>
      </c>
      <c r="AM34">
        <v>13</v>
      </c>
      <c r="AN34">
        <v>13</v>
      </c>
      <c r="AO34">
        <v>13</v>
      </c>
      <c r="AP34">
        <v>13</v>
      </c>
      <c r="AQ34">
        <v>13</v>
      </c>
      <c r="AR34">
        <v>13</v>
      </c>
      <c r="AS34">
        <v>13</v>
      </c>
      <c r="AT34">
        <v>13</v>
      </c>
      <c r="AU34">
        <v>13</v>
      </c>
      <c r="AV34">
        <v>13</v>
      </c>
      <c r="AW34">
        <v>12</v>
      </c>
      <c r="AX34">
        <v>12</v>
      </c>
      <c r="AY34">
        <v>12</v>
      </c>
      <c r="AZ34">
        <v>12</v>
      </c>
      <c r="BA34">
        <v>11</v>
      </c>
      <c r="BB34">
        <v>11</v>
      </c>
      <c r="BC34">
        <v>11</v>
      </c>
      <c r="BD34">
        <v>10</v>
      </c>
      <c r="BE34">
        <v>10</v>
      </c>
      <c r="BF34">
        <v>9</v>
      </c>
      <c r="BG34">
        <v>8</v>
      </c>
    </row>
    <row r="36" spans="1:59" x14ac:dyDescent="0.2">
      <c r="A36" s="2" t="s">
        <v>71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59" x14ac:dyDescent="0.2">
      <c r="A37" s="2" t="s">
        <v>15</v>
      </c>
      <c r="B37" s="54">
        <v>1000000</v>
      </c>
      <c r="C37" s="2"/>
      <c r="D37" s="2" t="s">
        <v>16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 t="s">
        <v>15</v>
      </c>
      <c r="R37" s="54">
        <v>1000000</v>
      </c>
      <c r="S37" s="2"/>
      <c r="T37" s="2" t="s">
        <v>16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 t="s">
        <v>15</v>
      </c>
      <c r="AG37" s="54">
        <v>1000000</v>
      </c>
      <c r="AH37" s="2"/>
      <c r="AI37" s="2" t="s">
        <v>16</v>
      </c>
      <c r="AJ37" s="2"/>
      <c r="AK37" s="2"/>
      <c r="AL37" s="2"/>
      <c r="AM37" s="2"/>
      <c r="AN37" s="2"/>
      <c r="AO37" s="2"/>
      <c r="AP37" s="2"/>
      <c r="AQ37" s="2"/>
      <c r="AR37" s="2"/>
    </row>
    <row r="38" spans="1:59" x14ac:dyDescent="0.2">
      <c r="A38" s="2"/>
      <c r="B38" s="2"/>
      <c r="C38" s="2"/>
      <c r="D38" s="2"/>
      <c r="E38" s="2" t="s">
        <v>13</v>
      </c>
      <c r="F38" s="2" t="s">
        <v>14</v>
      </c>
      <c r="G38" s="2" t="s">
        <v>31</v>
      </c>
      <c r="H38" s="2" t="s">
        <v>29</v>
      </c>
      <c r="I38" s="2" t="s">
        <v>17</v>
      </c>
      <c r="J38" s="2" t="s">
        <v>32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 t="s">
        <v>13</v>
      </c>
      <c r="V38" s="2" t="s">
        <v>14</v>
      </c>
      <c r="W38" s="2" t="s">
        <v>31</v>
      </c>
      <c r="X38" s="2" t="s">
        <v>29</v>
      </c>
      <c r="Y38" s="2" t="s">
        <v>17</v>
      </c>
      <c r="Z38" s="2" t="s">
        <v>32</v>
      </c>
      <c r="AA38" s="2"/>
      <c r="AB38" s="2"/>
      <c r="AC38" s="2"/>
      <c r="AD38" s="2"/>
      <c r="AE38" s="2"/>
      <c r="AF38" s="2"/>
      <c r="AG38" s="2"/>
      <c r="AH38" s="2"/>
      <c r="AI38" s="2"/>
      <c r="AJ38" s="2" t="s">
        <v>13</v>
      </c>
      <c r="AK38" s="2" t="s">
        <v>14</v>
      </c>
      <c r="AL38" s="2" t="s">
        <v>31</v>
      </c>
      <c r="AM38" s="2" t="s">
        <v>29</v>
      </c>
      <c r="AN38" s="2" t="s">
        <v>17</v>
      </c>
      <c r="AO38" s="2" t="s">
        <v>32</v>
      </c>
      <c r="AP38" s="2"/>
      <c r="AQ38" s="2"/>
      <c r="AR38" s="2"/>
    </row>
    <row r="39" spans="1:59" x14ac:dyDescent="0.2">
      <c r="A39" s="2"/>
      <c r="B39" s="2"/>
      <c r="C39" s="2"/>
      <c r="D39" s="55" t="s">
        <v>19</v>
      </c>
      <c r="E39" s="2">
        <f>ROUNDUP(LOG(I39,2), 0)-3</f>
        <v>9</v>
      </c>
      <c r="F39" s="55">
        <v>50</v>
      </c>
      <c r="G39" s="55">
        <v>10</v>
      </c>
      <c r="H39">
        <f>F39*I39</f>
        <v>107650</v>
      </c>
      <c r="I39">
        <v>2153</v>
      </c>
      <c r="J39">
        <f>H$64/25</f>
        <v>21103.32</v>
      </c>
      <c r="K39">
        <f>J39/I39</f>
        <v>9.8018207152810035</v>
      </c>
      <c r="L39" s="6">
        <f>_xlfn.FLOOR.PRECISE(K39)</f>
        <v>9</v>
      </c>
      <c r="M39" s="6">
        <f>ROUNDUP(K39,0)</f>
        <v>10</v>
      </c>
      <c r="N39" s="2"/>
      <c r="O39" s="2"/>
      <c r="P39" s="2"/>
      <c r="Q39" s="2"/>
      <c r="R39" s="2"/>
      <c r="S39" s="2"/>
      <c r="T39" s="55" t="s">
        <v>19</v>
      </c>
      <c r="U39" s="2">
        <f>ROUNDUP(LOG(Y39,2), 0)-3</f>
        <v>7</v>
      </c>
      <c r="V39" s="55">
        <v>45</v>
      </c>
      <c r="W39" s="55">
        <v>20</v>
      </c>
      <c r="X39">
        <f>V39*Y39</f>
        <v>31680</v>
      </c>
      <c r="Y39">
        <v>704</v>
      </c>
      <c r="Z39">
        <f>X$64/25</f>
        <v>13438.2</v>
      </c>
      <c r="AA39">
        <f>Z39/Y39</f>
        <v>19.088352272727274</v>
      </c>
      <c r="AB39" s="6">
        <f>_xlfn.FLOOR.PRECISE(AA39)</f>
        <v>19</v>
      </c>
      <c r="AC39" s="6">
        <f>ROUNDUP(AA39,0)</f>
        <v>20</v>
      </c>
      <c r="AD39" s="2"/>
      <c r="AE39" s="2"/>
      <c r="AF39" s="2"/>
      <c r="AG39" s="2"/>
      <c r="AH39" s="2"/>
      <c r="AI39" s="55" t="s">
        <v>19</v>
      </c>
      <c r="AJ39" s="2">
        <f>ROUNDUP(LOG(AN39,2), 0)-3</f>
        <v>9</v>
      </c>
      <c r="AK39" s="55">
        <v>49</v>
      </c>
      <c r="AL39" s="55">
        <v>10</v>
      </c>
      <c r="AM39">
        <f>AK39*AN39</f>
        <v>110593</v>
      </c>
      <c r="AN39">
        <v>2257</v>
      </c>
      <c r="AO39">
        <f>AM$64/25</f>
        <v>20974.6</v>
      </c>
      <c r="AP39">
        <f>AO39/AN39</f>
        <v>9.293132476739034</v>
      </c>
      <c r="AQ39" s="6">
        <f>_xlfn.FLOOR.PRECISE(AP39)</f>
        <v>9</v>
      </c>
      <c r="AR39" s="6">
        <f>ROUNDUP(AP39,0)</f>
        <v>10</v>
      </c>
    </row>
    <row r="40" spans="1:59" x14ac:dyDescent="0.2">
      <c r="A40" s="2"/>
      <c r="B40" s="2"/>
      <c r="C40" s="2"/>
      <c r="D40" s="55" t="s">
        <v>20</v>
      </c>
      <c r="E40" s="2">
        <f t="shared" ref="E40:E63" si="22">ROUNDUP(LOG(I40,2), 0)-3</f>
        <v>10</v>
      </c>
      <c r="F40" s="55">
        <v>15</v>
      </c>
      <c r="G40" s="55">
        <v>6</v>
      </c>
      <c r="H40">
        <f t="shared" ref="H40:H63" si="23">F40*I40</f>
        <v>61590</v>
      </c>
      <c r="I40">
        <v>4106</v>
      </c>
      <c r="J40">
        <f t="shared" ref="J40:J63" si="24">H$64/25</f>
        <v>21103.32</v>
      </c>
      <c r="K40">
        <f t="shared" ref="K40:K63" si="25">J40/I40</f>
        <v>5.139629810034096</v>
      </c>
      <c r="L40" s="6">
        <f t="shared" ref="L40:L63" si="26">_xlfn.FLOOR.PRECISE(K40)</f>
        <v>5</v>
      </c>
      <c r="M40" s="6">
        <f t="shared" ref="M40:M63" si="27">ROUNDUP(K40,0)</f>
        <v>6</v>
      </c>
      <c r="N40" s="2"/>
      <c r="O40" s="2"/>
      <c r="P40" s="2"/>
      <c r="Q40" s="2"/>
      <c r="R40" s="2"/>
      <c r="S40" s="2"/>
      <c r="T40" s="55" t="s">
        <v>20</v>
      </c>
      <c r="U40" s="2">
        <f t="shared" ref="U40:U63" si="28">ROUNDUP(LOG(Y40,2), 0)-3</f>
        <v>8</v>
      </c>
      <c r="V40" s="55">
        <v>20</v>
      </c>
      <c r="W40" s="55">
        <v>9</v>
      </c>
      <c r="X40">
        <f t="shared" ref="X40:X63" si="29">V40*Y40</f>
        <v>31360</v>
      </c>
      <c r="Y40">
        <v>1568</v>
      </c>
      <c r="Z40">
        <f t="shared" ref="Z40:Z63" si="30">X$64/25</f>
        <v>13438.2</v>
      </c>
      <c r="AA40">
        <f t="shared" ref="AA40:AA63" si="31">Z40/Y40</f>
        <v>8.5702806122448987</v>
      </c>
      <c r="AB40" s="6">
        <f t="shared" ref="AB40:AB63" si="32">_xlfn.FLOOR.PRECISE(AA40)</f>
        <v>8</v>
      </c>
      <c r="AC40" s="6">
        <f t="shared" ref="AC40:AC63" si="33">ROUNDUP(AA40,0)</f>
        <v>9</v>
      </c>
      <c r="AD40" s="2"/>
      <c r="AE40" s="2"/>
      <c r="AF40" s="2"/>
      <c r="AG40" s="2"/>
      <c r="AH40" s="2"/>
      <c r="AI40" s="55" t="s">
        <v>20</v>
      </c>
      <c r="AJ40" s="2">
        <f t="shared" ref="AJ40:AJ63" si="34">ROUNDUP(LOG(AN40,2), 0)-3</f>
        <v>10</v>
      </c>
      <c r="AK40" s="55">
        <v>13</v>
      </c>
      <c r="AL40" s="55">
        <v>5</v>
      </c>
      <c r="AM40">
        <f t="shared" ref="AM40:AM63" si="35">AK40*AN40</f>
        <v>56550</v>
      </c>
      <c r="AN40">
        <v>4350</v>
      </c>
      <c r="AO40">
        <f t="shared" ref="AO40:AO63" si="36">AM$64/25</f>
        <v>20974.6</v>
      </c>
      <c r="AP40">
        <f t="shared" ref="AP40:AP63" si="37">AO40/AN40</f>
        <v>4.8217471264367813</v>
      </c>
      <c r="AQ40" s="6">
        <f t="shared" ref="AQ40:AQ63" si="38">_xlfn.FLOOR.PRECISE(AP40)</f>
        <v>4</v>
      </c>
      <c r="AR40" s="6">
        <f t="shared" ref="AR40:AR63" si="39">ROUNDUP(AP40,0)</f>
        <v>5</v>
      </c>
    </row>
    <row r="41" spans="1:59" x14ac:dyDescent="0.2">
      <c r="A41" s="2"/>
      <c r="B41" s="2"/>
      <c r="C41" s="2"/>
      <c r="D41" s="55" t="s">
        <v>21</v>
      </c>
      <c r="E41" s="2">
        <f t="shared" si="22"/>
        <v>10</v>
      </c>
      <c r="F41" s="55">
        <v>9</v>
      </c>
      <c r="G41" s="55">
        <v>4</v>
      </c>
      <c r="H41">
        <f t="shared" si="23"/>
        <v>47493</v>
      </c>
      <c r="I41">
        <v>5277</v>
      </c>
      <c r="J41">
        <f t="shared" si="24"/>
        <v>21103.32</v>
      </c>
      <c r="K41">
        <f t="shared" si="25"/>
        <v>3.999113132461626</v>
      </c>
      <c r="L41" s="6">
        <f t="shared" si="26"/>
        <v>3</v>
      </c>
      <c r="M41" s="6">
        <f t="shared" si="27"/>
        <v>4</v>
      </c>
      <c r="N41" s="2"/>
      <c r="O41" s="2"/>
      <c r="P41" s="2"/>
      <c r="Q41" s="2"/>
      <c r="R41" s="2"/>
      <c r="S41" s="2"/>
      <c r="T41" s="55" t="s">
        <v>21</v>
      </c>
      <c r="U41" s="2">
        <f t="shared" si="28"/>
        <v>9</v>
      </c>
      <c r="V41" s="55">
        <v>10</v>
      </c>
      <c r="W41" s="55">
        <v>6</v>
      </c>
      <c r="X41">
        <f t="shared" si="29"/>
        <v>23460</v>
      </c>
      <c r="Y41">
        <v>2346</v>
      </c>
      <c r="Z41">
        <f t="shared" si="30"/>
        <v>13438.2</v>
      </c>
      <c r="AA41">
        <f t="shared" si="31"/>
        <v>5.7281329923273656</v>
      </c>
      <c r="AB41" s="6">
        <f t="shared" si="32"/>
        <v>5</v>
      </c>
      <c r="AC41" s="6">
        <f t="shared" si="33"/>
        <v>6</v>
      </c>
      <c r="AD41" s="2"/>
      <c r="AE41" s="2"/>
      <c r="AF41" s="2"/>
      <c r="AG41" s="2"/>
      <c r="AH41" s="2"/>
      <c r="AI41" s="55" t="s">
        <v>21</v>
      </c>
      <c r="AJ41" s="2">
        <f t="shared" si="34"/>
        <v>10</v>
      </c>
      <c r="AK41" s="55">
        <v>9</v>
      </c>
      <c r="AL41" s="55">
        <v>4</v>
      </c>
      <c r="AM41">
        <f t="shared" si="35"/>
        <v>51219</v>
      </c>
      <c r="AN41">
        <v>5691</v>
      </c>
      <c r="AO41">
        <f t="shared" si="36"/>
        <v>20974.6</v>
      </c>
      <c r="AP41">
        <f t="shared" si="37"/>
        <v>3.6855737128799855</v>
      </c>
      <c r="AQ41" s="6">
        <f t="shared" si="38"/>
        <v>3</v>
      </c>
      <c r="AR41" s="6">
        <f t="shared" si="39"/>
        <v>4</v>
      </c>
    </row>
    <row r="42" spans="1:59" x14ac:dyDescent="0.2">
      <c r="A42" s="2"/>
      <c r="B42" s="2"/>
      <c r="C42" s="2"/>
      <c r="D42" s="55" t="s">
        <v>22</v>
      </c>
      <c r="E42" s="2">
        <f t="shared" si="22"/>
        <v>10</v>
      </c>
      <c r="F42" s="2">
        <v>8</v>
      </c>
      <c r="G42" s="55">
        <v>4</v>
      </c>
      <c r="H42">
        <f t="shared" si="23"/>
        <v>49344</v>
      </c>
      <c r="I42">
        <v>6168</v>
      </c>
      <c r="J42">
        <f t="shared" si="24"/>
        <v>21103.32</v>
      </c>
      <c r="K42">
        <f t="shared" si="25"/>
        <v>3.421420233463035</v>
      </c>
      <c r="L42" s="6">
        <f t="shared" si="26"/>
        <v>3</v>
      </c>
      <c r="M42" s="6">
        <f t="shared" si="27"/>
        <v>4</v>
      </c>
      <c r="N42" s="2"/>
      <c r="O42" s="2"/>
      <c r="P42" s="2"/>
      <c r="Q42" s="2"/>
      <c r="R42" s="2"/>
      <c r="S42" s="2"/>
      <c r="T42" s="55" t="s">
        <v>22</v>
      </c>
      <c r="U42" s="2">
        <f t="shared" si="28"/>
        <v>9</v>
      </c>
      <c r="V42" s="2">
        <v>8</v>
      </c>
      <c r="W42" s="55">
        <v>5</v>
      </c>
      <c r="X42">
        <f t="shared" si="29"/>
        <v>25192</v>
      </c>
      <c r="Y42">
        <v>3149</v>
      </c>
      <c r="Z42">
        <f t="shared" si="30"/>
        <v>13438.2</v>
      </c>
      <c r="AA42">
        <f t="shared" si="31"/>
        <v>4.267449984121944</v>
      </c>
      <c r="AB42" s="6">
        <f t="shared" si="32"/>
        <v>4</v>
      </c>
      <c r="AC42" s="6">
        <f t="shared" si="33"/>
        <v>5</v>
      </c>
      <c r="AD42" s="2"/>
      <c r="AE42" s="2"/>
      <c r="AF42" s="2"/>
      <c r="AG42" s="2"/>
      <c r="AH42" s="2"/>
      <c r="AI42" s="55" t="s">
        <v>22</v>
      </c>
      <c r="AJ42" s="2">
        <f t="shared" si="34"/>
        <v>10</v>
      </c>
      <c r="AK42" s="2">
        <v>7</v>
      </c>
      <c r="AL42" s="55">
        <v>4</v>
      </c>
      <c r="AM42">
        <f t="shared" si="35"/>
        <v>46529</v>
      </c>
      <c r="AN42">
        <v>6647</v>
      </c>
      <c r="AO42">
        <f t="shared" si="36"/>
        <v>20974.6</v>
      </c>
      <c r="AP42">
        <f t="shared" si="37"/>
        <v>3.1554987212276213</v>
      </c>
      <c r="AQ42" s="6">
        <f t="shared" si="38"/>
        <v>3</v>
      </c>
      <c r="AR42" s="6">
        <f t="shared" si="39"/>
        <v>4</v>
      </c>
    </row>
    <row r="43" spans="1:59" x14ac:dyDescent="0.2">
      <c r="A43" s="2"/>
      <c r="B43" s="2"/>
      <c r="C43" s="2"/>
      <c r="D43" s="55" t="s">
        <v>23</v>
      </c>
      <c r="E43" s="2">
        <f t="shared" si="22"/>
        <v>10</v>
      </c>
      <c r="F43" s="2">
        <v>6</v>
      </c>
      <c r="G43" s="55">
        <v>4</v>
      </c>
      <c r="H43">
        <f t="shared" si="23"/>
        <v>39708</v>
      </c>
      <c r="I43">
        <v>6618</v>
      </c>
      <c r="J43">
        <f t="shared" si="24"/>
        <v>21103.32</v>
      </c>
      <c r="K43">
        <f t="shared" si="25"/>
        <v>3.1887760652765187</v>
      </c>
      <c r="L43" s="6">
        <f t="shared" si="26"/>
        <v>3</v>
      </c>
      <c r="M43" s="6">
        <f t="shared" si="27"/>
        <v>4</v>
      </c>
      <c r="N43" s="2"/>
      <c r="O43" s="2"/>
      <c r="P43" s="2"/>
      <c r="Q43" s="2"/>
      <c r="R43" s="2"/>
      <c r="S43" s="2"/>
      <c r="T43" s="55" t="s">
        <v>23</v>
      </c>
      <c r="U43" s="2">
        <f t="shared" si="28"/>
        <v>9</v>
      </c>
      <c r="V43" s="2">
        <v>6</v>
      </c>
      <c r="W43" s="55">
        <v>4</v>
      </c>
      <c r="X43">
        <f t="shared" si="29"/>
        <v>22908</v>
      </c>
      <c r="Y43">
        <v>3818</v>
      </c>
      <c r="Z43">
        <f t="shared" si="30"/>
        <v>13438.2</v>
      </c>
      <c r="AA43">
        <f t="shared" si="31"/>
        <v>3.5196961760083814</v>
      </c>
      <c r="AB43" s="6">
        <f t="shared" si="32"/>
        <v>3</v>
      </c>
      <c r="AC43" s="6">
        <f t="shared" si="33"/>
        <v>4</v>
      </c>
      <c r="AD43" s="2"/>
      <c r="AE43" s="2"/>
      <c r="AF43" s="2"/>
      <c r="AG43" s="2"/>
      <c r="AH43" s="2"/>
      <c r="AI43" s="55" t="s">
        <v>23</v>
      </c>
      <c r="AJ43" s="2">
        <f t="shared" si="34"/>
        <v>10</v>
      </c>
      <c r="AK43" s="2">
        <v>6</v>
      </c>
      <c r="AL43" s="55">
        <v>3</v>
      </c>
      <c r="AM43">
        <f t="shared" si="35"/>
        <v>43038</v>
      </c>
      <c r="AN43">
        <v>7173</v>
      </c>
      <c r="AO43">
        <f t="shared" si="36"/>
        <v>20974.6</v>
      </c>
      <c r="AP43">
        <f t="shared" si="37"/>
        <v>2.9241042799386587</v>
      </c>
      <c r="AQ43" s="6">
        <f t="shared" si="38"/>
        <v>2</v>
      </c>
      <c r="AR43" s="6">
        <f t="shared" si="39"/>
        <v>3</v>
      </c>
    </row>
    <row r="44" spans="1:59" x14ac:dyDescent="0.2">
      <c r="A44" s="2"/>
      <c r="B44" s="2"/>
      <c r="C44" s="2"/>
      <c r="D44" s="55" t="s">
        <v>24</v>
      </c>
      <c r="E44" s="2">
        <f t="shared" si="22"/>
        <v>10</v>
      </c>
      <c r="F44" s="2">
        <v>5</v>
      </c>
      <c r="G44" s="55">
        <v>4</v>
      </c>
      <c r="H44">
        <f t="shared" si="23"/>
        <v>33845</v>
      </c>
      <c r="I44">
        <v>6769</v>
      </c>
      <c r="J44">
        <f t="shared" si="24"/>
        <v>21103.32</v>
      </c>
      <c r="K44">
        <f t="shared" si="25"/>
        <v>3.1176421923474664</v>
      </c>
      <c r="L44" s="6">
        <f t="shared" si="26"/>
        <v>3</v>
      </c>
      <c r="M44" s="6">
        <f t="shared" si="27"/>
        <v>4</v>
      </c>
      <c r="N44" s="2"/>
      <c r="O44" s="2"/>
      <c r="P44" s="2"/>
      <c r="Q44" s="2"/>
      <c r="R44" s="2"/>
      <c r="S44" s="2"/>
      <c r="T44" s="55" t="s">
        <v>24</v>
      </c>
      <c r="U44" s="2">
        <f t="shared" si="28"/>
        <v>10</v>
      </c>
      <c r="V44" s="2">
        <v>5</v>
      </c>
      <c r="W44" s="55">
        <v>4</v>
      </c>
      <c r="X44">
        <f t="shared" si="29"/>
        <v>22275</v>
      </c>
      <c r="Y44">
        <v>4455</v>
      </c>
      <c r="Z44">
        <f t="shared" si="30"/>
        <v>13438.2</v>
      </c>
      <c r="AA44">
        <f t="shared" si="31"/>
        <v>3.0164309764309767</v>
      </c>
      <c r="AB44" s="6">
        <f t="shared" si="32"/>
        <v>3</v>
      </c>
      <c r="AC44" s="6">
        <f t="shared" si="33"/>
        <v>4</v>
      </c>
      <c r="AD44" s="2"/>
      <c r="AE44" s="2"/>
      <c r="AF44" s="2"/>
      <c r="AG44" s="2"/>
      <c r="AH44" s="2"/>
      <c r="AI44" s="55" t="s">
        <v>24</v>
      </c>
      <c r="AJ44" s="2">
        <f t="shared" si="34"/>
        <v>10</v>
      </c>
      <c r="AK44" s="2">
        <v>5</v>
      </c>
      <c r="AL44" s="55">
        <v>3</v>
      </c>
      <c r="AM44">
        <f t="shared" si="35"/>
        <v>36895</v>
      </c>
      <c r="AN44">
        <v>7379</v>
      </c>
      <c r="AO44">
        <f t="shared" si="36"/>
        <v>20974.6</v>
      </c>
      <c r="AP44">
        <f t="shared" si="37"/>
        <v>2.8424718796584902</v>
      </c>
      <c r="AQ44" s="6">
        <f t="shared" si="38"/>
        <v>2</v>
      </c>
      <c r="AR44" s="6">
        <f t="shared" si="39"/>
        <v>3</v>
      </c>
    </row>
    <row r="45" spans="1:59" x14ac:dyDescent="0.2">
      <c r="A45" s="2"/>
      <c r="B45" s="2"/>
      <c r="C45" s="2"/>
      <c r="D45" s="55" t="s">
        <v>25</v>
      </c>
      <c r="E45" s="2">
        <f t="shared" si="22"/>
        <v>10</v>
      </c>
      <c r="F45" s="2">
        <v>5</v>
      </c>
      <c r="G45" s="55">
        <v>4</v>
      </c>
      <c r="H45">
        <f t="shared" si="23"/>
        <v>33330</v>
      </c>
      <c r="I45">
        <v>6666</v>
      </c>
      <c r="J45">
        <f t="shared" si="24"/>
        <v>21103.32</v>
      </c>
      <c r="K45">
        <f t="shared" si="25"/>
        <v>3.1658145814581458</v>
      </c>
      <c r="L45" s="6">
        <f t="shared" si="26"/>
        <v>3</v>
      </c>
      <c r="M45" s="6">
        <f t="shared" si="27"/>
        <v>4</v>
      </c>
      <c r="N45" s="2"/>
      <c r="O45" s="2"/>
      <c r="P45" s="2"/>
      <c r="Q45" s="2"/>
      <c r="R45" s="2"/>
      <c r="S45" s="2"/>
      <c r="T45" s="55" t="s">
        <v>25</v>
      </c>
      <c r="U45" s="2">
        <f t="shared" si="28"/>
        <v>10</v>
      </c>
      <c r="V45" s="2">
        <v>4</v>
      </c>
      <c r="W45" s="55">
        <v>3</v>
      </c>
      <c r="X45">
        <f t="shared" si="29"/>
        <v>19328</v>
      </c>
      <c r="Y45">
        <v>4832</v>
      </c>
      <c r="Z45">
        <f t="shared" si="30"/>
        <v>13438.2</v>
      </c>
      <c r="AA45">
        <f t="shared" si="31"/>
        <v>2.781084437086093</v>
      </c>
      <c r="AB45" s="6">
        <f t="shared" si="32"/>
        <v>2</v>
      </c>
      <c r="AC45" s="6">
        <f t="shared" si="33"/>
        <v>3</v>
      </c>
      <c r="AD45" s="2"/>
      <c r="AE45" s="2"/>
      <c r="AF45" s="2"/>
      <c r="AG45" s="2"/>
      <c r="AH45" s="2"/>
      <c r="AI45" s="55" t="s">
        <v>25</v>
      </c>
      <c r="AJ45" s="2">
        <f t="shared" si="34"/>
        <v>10</v>
      </c>
      <c r="AK45" s="2">
        <v>4</v>
      </c>
      <c r="AL45" s="55">
        <v>3</v>
      </c>
      <c r="AM45">
        <f t="shared" si="35"/>
        <v>29644</v>
      </c>
      <c r="AN45">
        <v>7411</v>
      </c>
      <c r="AO45">
        <f t="shared" si="36"/>
        <v>20974.6</v>
      </c>
      <c r="AP45">
        <f t="shared" si="37"/>
        <v>2.8301983537984077</v>
      </c>
      <c r="AQ45" s="6">
        <f t="shared" si="38"/>
        <v>2</v>
      </c>
      <c r="AR45" s="6">
        <f t="shared" si="39"/>
        <v>3</v>
      </c>
    </row>
    <row r="46" spans="1:59" x14ac:dyDescent="0.2">
      <c r="A46" s="2"/>
      <c r="B46" s="2"/>
      <c r="C46" s="2"/>
      <c r="D46" s="55" t="s">
        <v>26</v>
      </c>
      <c r="E46" s="2">
        <f t="shared" si="22"/>
        <v>10</v>
      </c>
      <c r="F46" s="2">
        <v>4</v>
      </c>
      <c r="G46" s="55">
        <v>4</v>
      </c>
      <c r="H46">
        <f t="shared" si="23"/>
        <v>26588</v>
      </c>
      <c r="I46">
        <v>6647</v>
      </c>
      <c r="J46">
        <f t="shared" si="24"/>
        <v>21103.32</v>
      </c>
      <c r="K46">
        <f t="shared" si="25"/>
        <v>3.1748638483526403</v>
      </c>
      <c r="L46" s="6">
        <f t="shared" si="26"/>
        <v>3</v>
      </c>
      <c r="M46" s="6">
        <f t="shared" si="27"/>
        <v>4</v>
      </c>
      <c r="N46" s="2"/>
      <c r="O46" s="2"/>
      <c r="P46" s="2"/>
      <c r="Q46" s="2"/>
      <c r="R46" s="2"/>
      <c r="S46" s="2"/>
      <c r="T46" s="55" t="s">
        <v>26</v>
      </c>
      <c r="U46" s="2">
        <f t="shared" si="28"/>
        <v>10</v>
      </c>
      <c r="V46" s="2">
        <v>3</v>
      </c>
      <c r="W46" s="55">
        <v>3</v>
      </c>
      <c r="X46">
        <f t="shared" si="29"/>
        <v>15585</v>
      </c>
      <c r="Y46">
        <v>5195</v>
      </c>
      <c r="Z46">
        <f t="shared" si="30"/>
        <v>13438.2</v>
      </c>
      <c r="AA46">
        <f t="shared" si="31"/>
        <v>2.5867564966313763</v>
      </c>
      <c r="AB46" s="6">
        <f t="shared" si="32"/>
        <v>2</v>
      </c>
      <c r="AC46" s="6">
        <f t="shared" si="33"/>
        <v>3</v>
      </c>
      <c r="AD46" s="2"/>
      <c r="AE46" s="2"/>
      <c r="AF46" s="2"/>
      <c r="AG46" s="2"/>
      <c r="AH46" s="2"/>
      <c r="AI46" s="55" t="s">
        <v>26</v>
      </c>
      <c r="AJ46" s="2">
        <f t="shared" si="34"/>
        <v>10</v>
      </c>
      <c r="AK46" s="2">
        <v>4</v>
      </c>
      <c r="AL46" s="55">
        <v>3</v>
      </c>
      <c r="AM46">
        <f t="shared" si="35"/>
        <v>28028</v>
      </c>
      <c r="AN46">
        <v>7007</v>
      </c>
      <c r="AO46">
        <f t="shared" si="36"/>
        <v>20974.6</v>
      </c>
      <c r="AP46">
        <f t="shared" si="37"/>
        <v>2.9933780505209073</v>
      </c>
      <c r="AQ46" s="6">
        <f t="shared" si="38"/>
        <v>2</v>
      </c>
      <c r="AR46" s="6">
        <f t="shared" si="39"/>
        <v>3</v>
      </c>
    </row>
    <row r="47" spans="1:59" x14ac:dyDescent="0.2">
      <c r="A47" s="2"/>
      <c r="B47" s="2"/>
      <c r="C47" s="2"/>
      <c r="D47" s="55" t="s">
        <v>27</v>
      </c>
      <c r="E47" s="2">
        <f t="shared" si="22"/>
        <v>10</v>
      </c>
      <c r="F47" s="2">
        <v>4</v>
      </c>
      <c r="G47" s="55">
        <v>4</v>
      </c>
      <c r="H47">
        <f t="shared" si="23"/>
        <v>25560</v>
      </c>
      <c r="I47">
        <v>6390</v>
      </c>
      <c r="J47">
        <f t="shared" si="24"/>
        <v>21103.32</v>
      </c>
      <c r="K47">
        <f t="shared" si="25"/>
        <v>3.3025539906103285</v>
      </c>
      <c r="L47" s="6">
        <f t="shared" si="26"/>
        <v>3</v>
      </c>
      <c r="M47" s="6">
        <f t="shared" si="27"/>
        <v>4</v>
      </c>
      <c r="N47" s="2"/>
      <c r="O47" s="2"/>
      <c r="P47" s="2"/>
      <c r="Q47" s="2"/>
      <c r="R47" s="2"/>
      <c r="S47" s="2"/>
      <c r="T47" s="55" t="s">
        <v>27</v>
      </c>
      <c r="U47" s="2">
        <f t="shared" si="28"/>
        <v>10</v>
      </c>
      <c r="V47" s="2">
        <v>3</v>
      </c>
      <c r="W47" s="55">
        <v>3</v>
      </c>
      <c r="X47">
        <f t="shared" si="29"/>
        <v>16086</v>
      </c>
      <c r="Y47">
        <v>5362</v>
      </c>
      <c r="Z47">
        <f t="shared" si="30"/>
        <v>13438.2</v>
      </c>
      <c r="AA47">
        <f t="shared" si="31"/>
        <v>2.5061917195076466</v>
      </c>
      <c r="AB47" s="6">
        <f t="shared" si="32"/>
        <v>2</v>
      </c>
      <c r="AC47" s="6">
        <f t="shared" si="33"/>
        <v>3</v>
      </c>
      <c r="AD47" s="2"/>
      <c r="AE47" s="2"/>
      <c r="AF47" s="2"/>
      <c r="AG47" s="2"/>
      <c r="AH47" s="2"/>
      <c r="AI47" s="55" t="s">
        <v>27</v>
      </c>
      <c r="AJ47" s="2">
        <f t="shared" si="34"/>
        <v>10</v>
      </c>
      <c r="AK47" s="2">
        <v>3</v>
      </c>
      <c r="AL47" s="55">
        <v>4</v>
      </c>
      <c r="AM47">
        <f t="shared" si="35"/>
        <v>20457</v>
      </c>
      <c r="AN47">
        <v>6819</v>
      </c>
      <c r="AO47">
        <f t="shared" si="36"/>
        <v>20974.6</v>
      </c>
      <c r="AP47">
        <f t="shared" si="37"/>
        <v>3.0759055579997066</v>
      </c>
      <c r="AQ47" s="6">
        <f t="shared" si="38"/>
        <v>3</v>
      </c>
      <c r="AR47" s="6">
        <f t="shared" si="39"/>
        <v>4</v>
      </c>
    </row>
    <row r="48" spans="1:59" x14ac:dyDescent="0.2">
      <c r="A48" s="2"/>
      <c r="B48" s="2"/>
      <c r="C48" s="2"/>
      <c r="D48" s="55" t="s">
        <v>28</v>
      </c>
      <c r="E48" s="2">
        <f t="shared" si="22"/>
        <v>10</v>
      </c>
      <c r="F48" s="2">
        <v>3</v>
      </c>
      <c r="G48" s="55">
        <v>4</v>
      </c>
      <c r="H48">
        <f t="shared" si="23"/>
        <v>18291</v>
      </c>
      <c r="I48">
        <v>6097</v>
      </c>
      <c r="J48">
        <f t="shared" si="24"/>
        <v>21103.32</v>
      </c>
      <c r="K48">
        <f t="shared" si="25"/>
        <v>3.4612629161882893</v>
      </c>
      <c r="L48" s="6">
        <f t="shared" si="26"/>
        <v>3</v>
      </c>
      <c r="M48" s="6">
        <f t="shared" si="27"/>
        <v>4</v>
      </c>
      <c r="N48" s="2"/>
      <c r="O48" s="2"/>
      <c r="P48" s="2"/>
      <c r="Q48" s="2"/>
      <c r="R48" s="2"/>
      <c r="S48" s="2"/>
      <c r="T48" s="55" t="s">
        <v>28</v>
      </c>
      <c r="U48" s="2">
        <f t="shared" si="28"/>
        <v>10</v>
      </c>
      <c r="V48" s="2">
        <v>2</v>
      </c>
      <c r="W48" s="55">
        <v>3</v>
      </c>
      <c r="X48">
        <f t="shared" si="29"/>
        <v>11152</v>
      </c>
      <c r="Y48">
        <v>5576</v>
      </c>
      <c r="Z48">
        <f t="shared" si="30"/>
        <v>13438.2</v>
      </c>
      <c r="AA48">
        <f t="shared" si="31"/>
        <v>2.4100071736011479</v>
      </c>
      <c r="AB48" s="6">
        <f t="shared" si="32"/>
        <v>2</v>
      </c>
      <c r="AC48" s="6">
        <f t="shared" si="33"/>
        <v>3</v>
      </c>
      <c r="AD48" s="2"/>
      <c r="AE48" s="2"/>
      <c r="AF48" s="2"/>
      <c r="AG48" s="2"/>
      <c r="AH48" s="2"/>
      <c r="AI48" s="55" t="s">
        <v>28</v>
      </c>
      <c r="AJ48" s="2">
        <f t="shared" si="34"/>
        <v>10</v>
      </c>
      <c r="AK48" s="2">
        <v>3</v>
      </c>
      <c r="AL48" s="55">
        <v>4</v>
      </c>
      <c r="AM48">
        <f t="shared" si="35"/>
        <v>19158</v>
      </c>
      <c r="AN48">
        <v>6386</v>
      </c>
      <c r="AO48">
        <f t="shared" si="36"/>
        <v>20974.6</v>
      </c>
      <c r="AP48">
        <f t="shared" si="37"/>
        <v>3.2844660194174753</v>
      </c>
      <c r="AQ48" s="6">
        <f t="shared" si="38"/>
        <v>3</v>
      </c>
      <c r="AR48" s="6">
        <f t="shared" si="39"/>
        <v>4</v>
      </c>
    </row>
    <row r="49" spans="1:44" x14ac:dyDescent="0.2">
      <c r="A49" s="2"/>
      <c r="B49" s="2"/>
      <c r="C49" s="2"/>
      <c r="D49" s="55" t="s">
        <v>73</v>
      </c>
      <c r="E49" s="2">
        <f t="shared" si="22"/>
        <v>10</v>
      </c>
      <c r="F49" s="2">
        <v>2</v>
      </c>
      <c r="G49" s="55">
        <v>4</v>
      </c>
      <c r="H49">
        <f t="shared" si="23"/>
        <v>11528</v>
      </c>
      <c r="I49">
        <v>5764</v>
      </c>
      <c r="J49">
        <f t="shared" si="24"/>
        <v>21103.32</v>
      </c>
      <c r="K49">
        <f t="shared" si="25"/>
        <v>3.6612283136710615</v>
      </c>
      <c r="L49" s="6">
        <f t="shared" si="26"/>
        <v>3</v>
      </c>
      <c r="M49" s="6">
        <f t="shared" si="27"/>
        <v>4</v>
      </c>
      <c r="N49" s="2"/>
      <c r="O49" s="2"/>
      <c r="P49" s="2"/>
      <c r="Q49" s="2"/>
      <c r="R49" s="2"/>
      <c r="S49" s="2"/>
      <c r="T49" s="55" t="s">
        <v>73</v>
      </c>
      <c r="U49" s="2">
        <f t="shared" si="28"/>
        <v>10</v>
      </c>
      <c r="V49" s="2">
        <v>2</v>
      </c>
      <c r="W49" s="55">
        <v>3</v>
      </c>
      <c r="X49">
        <f t="shared" si="29"/>
        <v>11038</v>
      </c>
      <c r="Y49">
        <v>5519</v>
      </c>
      <c r="Z49">
        <f t="shared" si="30"/>
        <v>13438.2</v>
      </c>
      <c r="AA49">
        <f t="shared" si="31"/>
        <v>2.4348976263815909</v>
      </c>
      <c r="AB49" s="6">
        <f t="shared" si="32"/>
        <v>2</v>
      </c>
      <c r="AC49" s="6">
        <f t="shared" si="33"/>
        <v>3</v>
      </c>
      <c r="AD49" s="2"/>
      <c r="AE49" s="2"/>
      <c r="AF49" s="2"/>
      <c r="AG49" s="2"/>
      <c r="AH49" s="2"/>
      <c r="AI49" s="55" t="s">
        <v>73</v>
      </c>
      <c r="AJ49" s="2">
        <f t="shared" si="34"/>
        <v>10</v>
      </c>
      <c r="AK49" s="2">
        <v>3</v>
      </c>
      <c r="AL49" s="55">
        <v>4</v>
      </c>
      <c r="AM49">
        <f t="shared" si="35"/>
        <v>17526</v>
      </c>
      <c r="AN49">
        <v>5842</v>
      </c>
      <c r="AO49">
        <f t="shared" si="36"/>
        <v>20974.6</v>
      </c>
      <c r="AP49">
        <f t="shared" si="37"/>
        <v>3.5903115371448133</v>
      </c>
      <c r="AQ49" s="6">
        <f t="shared" si="38"/>
        <v>3</v>
      </c>
      <c r="AR49" s="6">
        <f t="shared" si="39"/>
        <v>4</v>
      </c>
    </row>
    <row r="50" spans="1:44" x14ac:dyDescent="0.2">
      <c r="A50" s="2"/>
      <c r="B50" s="2"/>
      <c r="C50" s="2"/>
      <c r="D50" s="55" t="s">
        <v>74</v>
      </c>
      <c r="E50" s="2">
        <f t="shared" si="22"/>
        <v>10</v>
      </c>
      <c r="F50" s="2">
        <v>2</v>
      </c>
      <c r="G50" s="55">
        <v>4</v>
      </c>
      <c r="H50">
        <f t="shared" si="23"/>
        <v>10704</v>
      </c>
      <c r="I50">
        <v>5352</v>
      </c>
      <c r="J50">
        <f t="shared" si="24"/>
        <v>21103.32</v>
      </c>
      <c r="K50">
        <f t="shared" si="25"/>
        <v>3.9430717488789235</v>
      </c>
      <c r="L50" s="6">
        <f t="shared" si="26"/>
        <v>3</v>
      </c>
      <c r="M50" s="6">
        <f t="shared" si="27"/>
        <v>4</v>
      </c>
      <c r="N50" s="2"/>
      <c r="O50" s="2"/>
      <c r="P50" s="2"/>
      <c r="Q50" s="2"/>
      <c r="R50" s="2"/>
      <c r="S50" s="2"/>
      <c r="T50" s="55" t="s">
        <v>74</v>
      </c>
      <c r="U50" s="2">
        <f t="shared" si="28"/>
        <v>10</v>
      </c>
      <c r="V50" s="2">
        <v>2</v>
      </c>
      <c r="W50" s="55">
        <v>3</v>
      </c>
      <c r="X50">
        <f t="shared" si="29"/>
        <v>11142</v>
      </c>
      <c r="Y50">
        <v>5571</v>
      </c>
      <c r="Z50">
        <f t="shared" si="30"/>
        <v>13438.2</v>
      </c>
      <c r="AA50">
        <f t="shared" si="31"/>
        <v>2.4121701669359181</v>
      </c>
      <c r="AB50" s="6">
        <f t="shared" si="32"/>
        <v>2</v>
      </c>
      <c r="AC50" s="6">
        <f t="shared" si="33"/>
        <v>3</v>
      </c>
      <c r="AD50" s="2"/>
      <c r="AE50" s="2"/>
      <c r="AF50" s="2"/>
      <c r="AG50" s="2"/>
      <c r="AH50" s="2"/>
      <c r="AI50" s="55" t="s">
        <v>74</v>
      </c>
      <c r="AJ50" s="2">
        <f t="shared" si="34"/>
        <v>10</v>
      </c>
      <c r="AK50" s="2">
        <v>2</v>
      </c>
      <c r="AL50" s="55">
        <v>4</v>
      </c>
      <c r="AM50">
        <f t="shared" si="35"/>
        <v>10750</v>
      </c>
      <c r="AN50">
        <v>5375</v>
      </c>
      <c r="AO50">
        <f t="shared" si="36"/>
        <v>20974.6</v>
      </c>
      <c r="AP50">
        <f t="shared" si="37"/>
        <v>3.9022511627906975</v>
      </c>
      <c r="AQ50" s="6">
        <f t="shared" si="38"/>
        <v>3</v>
      </c>
      <c r="AR50" s="6">
        <f t="shared" si="39"/>
        <v>4</v>
      </c>
    </row>
    <row r="51" spans="1:44" x14ac:dyDescent="0.2">
      <c r="A51" s="2"/>
      <c r="B51" s="2"/>
      <c r="C51" s="2"/>
      <c r="D51" s="55" t="s">
        <v>75</v>
      </c>
      <c r="E51" s="2">
        <f t="shared" si="22"/>
        <v>10</v>
      </c>
      <c r="F51" s="2">
        <v>2</v>
      </c>
      <c r="G51" s="2">
        <v>5</v>
      </c>
      <c r="H51">
        <f t="shared" si="23"/>
        <v>9768</v>
      </c>
      <c r="I51">
        <v>4884</v>
      </c>
      <c r="J51">
        <f t="shared" si="24"/>
        <v>21103.32</v>
      </c>
      <c r="K51">
        <f t="shared" si="25"/>
        <v>4.3209090909090913</v>
      </c>
      <c r="L51" s="6">
        <f t="shared" si="26"/>
        <v>4</v>
      </c>
      <c r="M51" s="6">
        <f t="shared" si="27"/>
        <v>5</v>
      </c>
      <c r="N51" s="2"/>
      <c r="O51" s="2"/>
      <c r="P51" s="2"/>
      <c r="Q51" s="2"/>
      <c r="R51" s="2"/>
      <c r="S51" s="2"/>
      <c r="T51" s="55" t="s">
        <v>75</v>
      </c>
      <c r="U51" s="2">
        <f t="shared" si="28"/>
        <v>10</v>
      </c>
      <c r="V51" s="2">
        <v>2</v>
      </c>
      <c r="W51" s="2">
        <v>3</v>
      </c>
      <c r="X51">
        <f t="shared" si="29"/>
        <v>10834</v>
      </c>
      <c r="Y51">
        <v>5417</v>
      </c>
      <c r="Z51">
        <f t="shared" si="30"/>
        <v>13438.2</v>
      </c>
      <c r="AA51">
        <f t="shared" si="31"/>
        <v>2.4807458002584459</v>
      </c>
      <c r="AB51" s="6">
        <f t="shared" si="32"/>
        <v>2</v>
      </c>
      <c r="AC51" s="6">
        <f t="shared" si="33"/>
        <v>3</v>
      </c>
      <c r="AD51" s="2"/>
      <c r="AE51" s="2"/>
      <c r="AF51" s="2"/>
      <c r="AG51" s="2"/>
      <c r="AH51" s="2"/>
      <c r="AI51" s="55" t="s">
        <v>75</v>
      </c>
      <c r="AJ51" s="2">
        <f t="shared" si="34"/>
        <v>10</v>
      </c>
      <c r="AK51" s="2">
        <v>2</v>
      </c>
      <c r="AL51" s="2">
        <v>5</v>
      </c>
      <c r="AM51">
        <f t="shared" si="35"/>
        <v>9714</v>
      </c>
      <c r="AN51">
        <v>4857</v>
      </c>
      <c r="AO51">
        <f t="shared" si="36"/>
        <v>20974.6</v>
      </c>
      <c r="AP51">
        <f t="shared" si="37"/>
        <v>4.3184270125591926</v>
      </c>
      <c r="AQ51" s="6">
        <f t="shared" si="38"/>
        <v>4</v>
      </c>
      <c r="AR51" s="6">
        <f t="shared" si="39"/>
        <v>5</v>
      </c>
    </row>
    <row r="52" spans="1:44" x14ac:dyDescent="0.2">
      <c r="D52" s="55" t="s">
        <v>76</v>
      </c>
      <c r="E52" s="2">
        <f t="shared" si="22"/>
        <v>10</v>
      </c>
      <c r="F52" s="2">
        <v>2</v>
      </c>
      <c r="G52">
        <v>5</v>
      </c>
      <c r="H52">
        <f t="shared" si="23"/>
        <v>8816</v>
      </c>
      <c r="I52">
        <v>4408</v>
      </c>
      <c r="J52">
        <f t="shared" si="24"/>
        <v>21103.32</v>
      </c>
      <c r="K52">
        <f t="shared" si="25"/>
        <v>4.7875045372050815</v>
      </c>
      <c r="L52" s="6">
        <f t="shared" si="26"/>
        <v>4</v>
      </c>
      <c r="M52" s="6">
        <f t="shared" si="27"/>
        <v>5</v>
      </c>
      <c r="T52" s="55" t="s">
        <v>76</v>
      </c>
      <c r="U52" s="2">
        <f t="shared" si="28"/>
        <v>10</v>
      </c>
      <c r="V52" s="2">
        <v>2</v>
      </c>
      <c r="W52">
        <v>3</v>
      </c>
      <c r="X52">
        <f t="shared" si="29"/>
        <v>10630</v>
      </c>
      <c r="Y52">
        <v>5315</v>
      </c>
      <c r="Z52">
        <f t="shared" si="30"/>
        <v>13438.2</v>
      </c>
      <c r="AA52">
        <f t="shared" si="31"/>
        <v>2.5283537158984011</v>
      </c>
      <c r="AB52" s="6">
        <f t="shared" si="32"/>
        <v>2</v>
      </c>
      <c r="AC52" s="6">
        <f t="shared" si="33"/>
        <v>3</v>
      </c>
      <c r="AI52" s="55" t="s">
        <v>76</v>
      </c>
      <c r="AJ52" s="2">
        <f t="shared" si="34"/>
        <v>10</v>
      </c>
      <c r="AK52" s="2">
        <v>2</v>
      </c>
      <c r="AL52">
        <v>5</v>
      </c>
      <c r="AM52">
        <f t="shared" si="35"/>
        <v>8664</v>
      </c>
      <c r="AN52">
        <v>4332</v>
      </c>
      <c r="AO52">
        <f t="shared" si="36"/>
        <v>20974.6</v>
      </c>
      <c r="AP52">
        <f t="shared" si="37"/>
        <v>4.8417820867959369</v>
      </c>
      <c r="AQ52" s="6">
        <f t="shared" si="38"/>
        <v>4</v>
      </c>
      <c r="AR52" s="6">
        <f t="shared" si="39"/>
        <v>5</v>
      </c>
    </row>
    <row r="53" spans="1:44" x14ac:dyDescent="0.2">
      <c r="D53" s="55" t="s">
        <v>77</v>
      </c>
      <c r="E53" s="2">
        <f t="shared" si="22"/>
        <v>9</v>
      </c>
      <c r="F53" s="2">
        <v>2</v>
      </c>
      <c r="G53">
        <v>6</v>
      </c>
      <c r="H53">
        <f t="shared" si="23"/>
        <v>8072</v>
      </c>
      <c r="I53">
        <v>4036</v>
      </c>
      <c r="J53">
        <f t="shared" si="24"/>
        <v>21103.32</v>
      </c>
      <c r="K53">
        <f t="shared" si="25"/>
        <v>5.2287710604558972</v>
      </c>
      <c r="L53" s="6">
        <f>_xlfn.FLOOR.PRECISE(K53)</f>
        <v>5</v>
      </c>
      <c r="M53" s="6">
        <f t="shared" si="27"/>
        <v>6</v>
      </c>
      <c r="T53" s="55" t="s">
        <v>77</v>
      </c>
      <c r="U53" s="2">
        <f t="shared" si="28"/>
        <v>10</v>
      </c>
      <c r="V53" s="2">
        <v>2</v>
      </c>
      <c r="W53">
        <v>3</v>
      </c>
      <c r="X53">
        <f t="shared" si="29"/>
        <v>10012</v>
      </c>
      <c r="Y53">
        <v>5006</v>
      </c>
      <c r="Z53">
        <f t="shared" si="30"/>
        <v>13438.2</v>
      </c>
      <c r="AA53">
        <f t="shared" si="31"/>
        <v>2.6844186975629247</v>
      </c>
      <c r="AB53" s="6">
        <f t="shared" si="32"/>
        <v>2</v>
      </c>
      <c r="AC53" s="6">
        <f t="shared" si="33"/>
        <v>3</v>
      </c>
      <c r="AI53" s="55" t="s">
        <v>77</v>
      </c>
      <c r="AJ53" s="2">
        <f t="shared" si="34"/>
        <v>9</v>
      </c>
      <c r="AK53" s="2">
        <v>2</v>
      </c>
      <c r="AL53">
        <v>6</v>
      </c>
      <c r="AM53">
        <f t="shared" si="35"/>
        <v>7674</v>
      </c>
      <c r="AN53">
        <v>3837</v>
      </c>
      <c r="AO53">
        <f t="shared" si="36"/>
        <v>20974.6</v>
      </c>
      <c r="AP53">
        <f t="shared" si="37"/>
        <v>5.4664060463904089</v>
      </c>
      <c r="AQ53" s="6">
        <f t="shared" si="38"/>
        <v>5</v>
      </c>
      <c r="AR53" s="6">
        <f t="shared" si="39"/>
        <v>6</v>
      </c>
    </row>
    <row r="54" spans="1:44" x14ac:dyDescent="0.2">
      <c r="D54" s="55" t="s">
        <v>78</v>
      </c>
      <c r="E54" s="2">
        <f t="shared" si="22"/>
        <v>9</v>
      </c>
      <c r="F54" s="2">
        <v>2</v>
      </c>
      <c r="G54">
        <v>7</v>
      </c>
      <c r="H54">
        <f t="shared" si="23"/>
        <v>7034</v>
      </c>
      <c r="I54">
        <v>3517</v>
      </c>
      <c r="J54">
        <f t="shared" si="24"/>
        <v>21103.32</v>
      </c>
      <c r="K54">
        <f t="shared" si="25"/>
        <v>6.0003753198748937</v>
      </c>
      <c r="L54" s="6">
        <f t="shared" si="26"/>
        <v>6</v>
      </c>
      <c r="M54" s="6">
        <f t="shared" si="27"/>
        <v>7</v>
      </c>
      <c r="T54" s="55" t="s">
        <v>78</v>
      </c>
      <c r="U54" s="2">
        <f t="shared" si="28"/>
        <v>10</v>
      </c>
      <c r="V54" s="2">
        <v>2</v>
      </c>
      <c r="W54">
        <v>3</v>
      </c>
      <c r="X54">
        <f t="shared" si="29"/>
        <v>9660</v>
      </c>
      <c r="Y54">
        <v>4830</v>
      </c>
      <c r="Z54">
        <f t="shared" si="30"/>
        <v>13438.2</v>
      </c>
      <c r="AA54">
        <f t="shared" si="31"/>
        <v>2.7822360248447207</v>
      </c>
      <c r="AB54" s="6">
        <f t="shared" si="32"/>
        <v>2</v>
      </c>
      <c r="AC54" s="6">
        <f t="shared" si="33"/>
        <v>3</v>
      </c>
      <c r="AI54" s="55" t="s">
        <v>78</v>
      </c>
      <c r="AJ54" s="2">
        <f t="shared" si="34"/>
        <v>9</v>
      </c>
      <c r="AK54" s="2">
        <v>2</v>
      </c>
      <c r="AL54">
        <v>7</v>
      </c>
      <c r="AM54">
        <f t="shared" si="35"/>
        <v>6440</v>
      </c>
      <c r="AN54">
        <v>3220</v>
      </c>
      <c r="AO54">
        <f t="shared" si="36"/>
        <v>20974.6</v>
      </c>
      <c r="AP54">
        <f t="shared" si="37"/>
        <v>6.5138509316770179</v>
      </c>
      <c r="AQ54" s="6">
        <f t="shared" si="38"/>
        <v>6</v>
      </c>
      <c r="AR54" s="6">
        <f t="shared" si="39"/>
        <v>7</v>
      </c>
    </row>
    <row r="55" spans="1:44" x14ac:dyDescent="0.2">
      <c r="D55" s="55" t="s">
        <v>79</v>
      </c>
      <c r="E55" s="2">
        <f t="shared" si="22"/>
        <v>9</v>
      </c>
      <c r="F55" s="2">
        <v>2</v>
      </c>
      <c r="G55">
        <v>7</v>
      </c>
      <c r="H55">
        <f t="shared" si="23"/>
        <v>6256</v>
      </c>
      <c r="I55">
        <v>3128</v>
      </c>
      <c r="J55">
        <f t="shared" si="24"/>
        <v>21103.32</v>
      </c>
      <c r="K55">
        <f t="shared" si="25"/>
        <v>6.7465856777493602</v>
      </c>
      <c r="L55" s="6">
        <f t="shared" si="26"/>
        <v>6</v>
      </c>
      <c r="M55" s="6">
        <f t="shared" si="27"/>
        <v>7</v>
      </c>
      <c r="T55" s="55" t="s">
        <v>79</v>
      </c>
      <c r="U55" s="2">
        <f t="shared" si="28"/>
        <v>10</v>
      </c>
      <c r="V55" s="2">
        <v>2</v>
      </c>
      <c r="W55">
        <v>3</v>
      </c>
      <c r="X55">
        <f t="shared" si="29"/>
        <v>9020</v>
      </c>
      <c r="Y55">
        <v>4510</v>
      </c>
      <c r="Z55">
        <f t="shared" si="30"/>
        <v>13438.2</v>
      </c>
      <c r="AA55">
        <f t="shared" si="31"/>
        <v>2.9796452328159648</v>
      </c>
      <c r="AB55" s="6">
        <f t="shared" si="32"/>
        <v>2</v>
      </c>
      <c r="AC55" s="6">
        <f t="shared" si="33"/>
        <v>3</v>
      </c>
      <c r="AI55" s="55" t="s">
        <v>79</v>
      </c>
      <c r="AJ55" s="2">
        <f t="shared" si="34"/>
        <v>9</v>
      </c>
      <c r="AK55" s="2">
        <v>2</v>
      </c>
      <c r="AL55">
        <v>8</v>
      </c>
      <c r="AM55">
        <f t="shared" si="35"/>
        <v>5434</v>
      </c>
      <c r="AN55">
        <v>2717</v>
      </c>
      <c r="AO55">
        <f t="shared" si="36"/>
        <v>20974.6</v>
      </c>
      <c r="AP55">
        <f t="shared" si="37"/>
        <v>7.7197644460802346</v>
      </c>
      <c r="AQ55" s="6">
        <f t="shared" si="38"/>
        <v>7</v>
      </c>
      <c r="AR55" s="6">
        <f t="shared" si="39"/>
        <v>8</v>
      </c>
    </row>
    <row r="56" spans="1:44" x14ac:dyDescent="0.2">
      <c r="D56" s="55" t="s">
        <v>80</v>
      </c>
      <c r="E56" s="2">
        <f t="shared" si="22"/>
        <v>9</v>
      </c>
      <c r="F56" s="2">
        <v>2</v>
      </c>
      <c r="G56">
        <v>8</v>
      </c>
      <c r="H56">
        <f t="shared" si="23"/>
        <v>5414</v>
      </c>
      <c r="I56">
        <v>2707</v>
      </c>
      <c r="J56">
        <f t="shared" si="24"/>
        <v>21103.32</v>
      </c>
      <c r="K56">
        <f t="shared" si="25"/>
        <v>7.7958330254894719</v>
      </c>
      <c r="L56" s="6">
        <f t="shared" si="26"/>
        <v>7</v>
      </c>
      <c r="M56" s="6">
        <f t="shared" si="27"/>
        <v>8</v>
      </c>
      <c r="T56" s="55" t="s">
        <v>80</v>
      </c>
      <c r="U56" s="2">
        <f t="shared" si="28"/>
        <v>10</v>
      </c>
      <c r="V56" s="2">
        <v>2</v>
      </c>
      <c r="W56">
        <v>4</v>
      </c>
      <c r="X56">
        <f t="shared" si="29"/>
        <v>8318</v>
      </c>
      <c r="Y56">
        <v>4159</v>
      </c>
      <c r="Z56">
        <f t="shared" si="30"/>
        <v>13438.2</v>
      </c>
      <c r="AA56">
        <f t="shared" si="31"/>
        <v>3.2311132483770137</v>
      </c>
      <c r="AB56" s="6">
        <f t="shared" si="32"/>
        <v>3</v>
      </c>
      <c r="AC56" s="6">
        <f t="shared" si="33"/>
        <v>4</v>
      </c>
      <c r="AI56" s="55" t="s">
        <v>80</v>
      </c>
      <c r="AJ56" s="2">
        <f t="shared" si="34"/>
        <v>9</v>
      </c>
      <c r="AK56" s="2">
        <v>2</v>
      </c>
      <c r="AL56">
        <v>10</v>
      </c>
      <c r="AM56">
        <f t="shared" si="35"/>
        <v>4512</v>
      </c>
      <c r="AN56">
        <v>2256</v>
      </c>
      <c r="AO56">
        <f t="shared" si="36"/>
        <v>20974.6</v>
      </c>
      <c r="AP56">
        <f t="shared" si="37"/>
        <v>9.2972517730496449</v>
      </c>
      <c r="AQ56" s="6">
        <f t="shared" si="38"/>
        <v>9</v>
      </c>
      <c r="AR56" s="6">
        <f t="shared" si="39"/>
        <v>10</v>
      </c>
    </row>
    <row r="57" spans="1:44" x14ac:dyDescent="0.2">
      <c r="D57" s="55" t="s">
        <v>81</v>
      </c>
      <c r="E57" s="2">
        <f t="shared" si="22"/>
        <v>9</v>
      </c>
      <c r="F57" s="2">
        <v>2</v>
      </c>
      <c r="G57">
        <v>10</v>
      </c>
      <c r="H57">
        <f t="shared" si="23"/>
        <v>4486</v>
      </c>
      <c r="I57">
        <v>2243</v>
      </c>
      <c r="J57">
        <f t="shared" si="24"/>
        <v>21103.32</v>
      </c>
      <c r="K57">
        <f t="shared" si="25"/>
        <v>9.4085242978154255</v>
      </c>
      <c r="L57" s="6">
        <f t="shared" si="26"/>
        <v>9</v>
      </c>
      <c r="M57" s="6">
        <f t="shared" si="27"/>
        <v>10</v>
      </c>
      <c r="T57" s="55" t="s">
        <v>81</v>
      </c>
      <c r="U57" s="2">
        <f t="shared" si="28"/>
        <v>9</v>
      </c>
      <c r="V57" s="2">
        <v>2</v>
      </c>
      <c r="W57">
        <v>4</v>
      </c>
      <c r="X57">
        <f t="shared" si="29"/>
        <v>7748</v>
      </c>
      <c r="Y57">
        <v>3874</v>
      </c>
      <c r="Z57">
        <f t="shared" si="30"/>
        <v>13438.2</v>
      </c>
      <c r="AA57">
        <f t="shared" si="31"/>
        <v>3.4688177594217864</v>
      </c>
      <c r="AB57" s="6">
        <f t="shared" si="32"/>
        <v>3</v>
      </c>
      <c r="AC57" s="6">
        <f t="shared" si="33"/>
        <v>4</v>
      </c>
      <c r="AI57" s="55" t="s">
        <v>81</v>
      </c>
      <c r="AJ57" s="2">
        <f t="shared" si="34"/>
        <v>8</v>
      </c>
      <c r="AK57" s="2">
        <v>2</v>
      </c>
      <c r="AL57">
        <v>12</v>
      </c>
      <c r="AM57">
        <f t="shared" si="35"/>
        <v>3726</v>
      </c>
      <c r="AN57">
        <v>1863</v>
      </c>
      <c r="AO57">
        <f t="shared" si="36"/>
        <v>20974.6</v>
      </c>
      <c r="AP57">
        <f t="shared" si="37"/>
        <v>11.258507783145463</v>
      </c>
      <c r="AQ57" s="6">
        <f t="shared" si="38"/>
        <v>11</v>
      </c>
      <c r="AR57" s="6">
        <f t="shared" si="39"/>
        <v>12</v>
      </c>
    </row>
    <row r="58" spans="1:44" x14ac:dyDescent="0.2">
      <c r="D58" s="55" t="s">
        <v>82</v>
      </c>
      <c r="E58" s="2">
        <f t="shared" si="22"/>
        <v>8</v>
      </c>
      <c r="F58" s="2">
        <v>2</v>
      </c>
      <c r="G58">
        <v>12</v>
      </c>
      <c r="H58">
        <f t="shared" si="23"/>
        <v>3760</v>
      </c>
      <c r="I58">
        <v>1880</v>
      </c>
      <c r="J58">
        <f t="shared" si="24"/>
        <v>21103.32</v>
      </c>
      <c r="K58">
        <f t="shared" si="25"/>
        <v>11.225170212765958</v>
      </c>
      <c r="L58" s="6">
        <f t="shared" si="26"/>
        <v>11</v>
      </c>
      <c r="M58" s="6">
        <f t="shared" si="27"/>
        <v>12</v>
      </c>
      <c r="T58" s="55" t="s">
        <v>82</v>
      </c>
      <c r="U58" s="2">
        <f t="shared" si="28"/>
        <v>9</v>
      </c>
      <c r="V58" s="2">
        <v>2</v>
      </c>
      <c r="W58">
        <v>4</v>
      </c>
      <c r="X58">
        <f t="shared" si="29"/>
        <v>7034</v>
      </c>
      <c r="Y58">
        <v>3517</v>
      </c>
      <c r="Z58">
        <f t="shared" si="30"/>
        <v>13438.2</v>
      </c>
      <c r="AA58">
        <f t="shared" si="31"/>
        <v>3.8209269263576915</v>
      </c>
      <c r="AB58" s="6">
        <f t="shared" si="32"/>
        <v>3</v>
      </c>
      <c r="AC58" s="6">
        <f t="shared" si="33"/>
        <v>4</v>
      </c>
      <c r="AI58" s="55" t="s">
        <v>82</v>
      </c>
      <c r="AJ58" s="2">
        <f t="shared" si="34"/>
        <v>8</v>
      </c>
      <c r="AK58" s="2">
        <v>2</v>
      </c>
      <c r="AL58">
        <v>15</v>
      </c>
      <c r="AM58">
        <f t="shared" si="35"/>
        <v>2828</v>
      </c>
      <c r="AN58">
        <v>1414</v>
      </c>
      <c r="AO58">
        <f t="shared" si="36"/>
        <v>20974.6</v>
      </c>
      <c r="AP58">
        <f t="shared" si="37"/>
        <v>14.833521923620932</v>
      </c>
      <c r="AQ58" s="6">
        <f t="shared" si="38"/>
        <v>14</v>
      </c>
      <c r="AR58" s="6">
        <f t="shared" si="39"/>
        <v>15</v>
      </c>
    </row>
    <row r="59" spans="1:44" x14ac:dyDescent="0.2">
      <c r="D59" s="55" t="s">
        <v>83</v>
      </c>
      <c r="E59" s="2">
        <f t="shared" si="22"/>
        <v>8</v>
      </c>
      <c r="F59" s="2">
        <v>2</v>
      </c>
      <c r="G59">
        <v>15</v>
      </c>
      <c r="H59">
        <f t="shared" si="23"/>
        <v>2984</v>
      </c>
      <c r="I59">
        <v>1492</v>
      </c>
      <c r="J59">
        <f t="shared" si="24"/>
        <v>21103.32</v>
      </c>
      <c r="K59">
        <f t="shared" si="25"/>
        <v>14.144316353887399</v>
      </c>
      <c r="L59" s="6">
        <f t="shared" si="26"/>
        <v>14</v>
      </c>
      <c r="M59" s="6">
        <f t="shared" si="27"/>
        <v>15</v>
      </c>
      <c r="T59" s="55" t="s">
        <v>83</v>
      </c>
      <c r="U59" s="2">
        <f t="shared" si="28"/>
        <v>9</v>
      </c>
      <c r="V59" s="2">
        <v>2</v>
      </c>
      <c r="W59">
        <v>5</v>
      </c>
      <c r="X59">
        <f t="shared" si="29"/>
        <v>6172</v>
      </c>
      <c r="Y59">
        <v>3086</v>
      </c>
      <c r="Z59">
        <f t="shared" si="30"/>
        <v>13438.2</v>
      </c>
      <c r="AA59">
        <f t="shared" si="31"/>
        <v>4.3545690213869088</v>
      </c>
      <c r="AB59" s="6">
        <f t="shared" si="32"/>
        <v>4</v>
      </c>
      <c r="AC59" s="6">
        <f t="shared" si="33"/>
        <v>5</v>
      </c>
      <c r="AI59" s="55" t="s">
        <v>83</v>
      </c>
      <c r="AJ59" s="2">
        <f t="shared" si="34"/>
        <v>8</v>
      </c>
      <c r="AK59" s="2">
        <v>2</v>
      </c>
      <c r="AL59">
        <v>19</v>
      </c>
      <c r="AM59">
        <f t="shared" si="35"/>
        <v>2260</v>
      </c>
      <c r="AN59">
        <v>1130</v>
      </c>
      <c r="AO59">
        <f t="shared" si="36"/>
        <v>20974.6</v>
      </c>
      <c r="AP59">
        <f t="shared" si="37"/>
        <v>18.561592920353981</v>
      </c>
      <c r="AQ59" s="6">
        <f t="shared" si="38"/>
        <v>18</v>
      </c>
      <c r="AR59" s="6">
        <f t="shared" si="39"/>
        <v>19</v>
      </c>
    </row>
    <row r="60" spans="1:44" x14ac:dyDescent="0.2">
      <c r="D60" s="55" t="s">
        <v>84</v>
      </c>
      <c r="E60" s="2">
        <f t="shared" si="22"/>
        <v>8</v>
      </c>
      <c r="F60" s="2">
        <v>2</v>
      </c>
      <c r="G60">
        <v>18</v>
      </c>
      <c r="H60">
        <f t="shared" si="23"/>
        <v>2420</v>
      </c>
      <c r="I60">
        <v>1210</v>
      </c>
      <c r="J60">
        <f t="shared" si="24"/>
        <v>21103.32</v>
      </c>
      <c r="K60">
        <f t="shared" si="25"/>
        <v>17.440760330578513</v>
      </c>
      <c r="L60" s="6">
        <f t="shared" si="26"/>
        <v>17</v>
      </c>
      <c r="M60" s="6">
        <f t="shared" si="27"/>
        <v>18</v>
      </c>
      <c r="T60" s="55" t="s">
        <v>84</v>
      </c>
      <c r="U60" s="2">
        <f t="shared" si="28"/>
        <v>9</v>
      </c>
      <c r="V60" s="2">
        <v>2</v>
      </c>
      <c r="W60">
        <v>6</v>
      </c>
      <c r="X60">
        <f t="shared" si="29"/>
        <v>5344</v>
      </c>
      <c r="Y60">
        <v>2672</v>
      </c>
      <c r="Z60">
        <f t="shared" si="30"/>
        <v>13438.2</v>
      </c>
      <c r="AA60">
        <f t="shared" si="31"/>
        <v>5.0292664670658684</v>
      </c>
      <c r="AB60" s="6">
        <f t="shared" si="32"/>
        <v>5</v>
      </c>
      <c r="AC60" s="6">
        <f t="shared" si="33"/>
        <v>6</v>
      </c>
      <c r="AI60" s="55" t="s">
        <v>84</v>
      </c>
      <c r="AJ60" s="2">
        <f t="shared" si="34"/>
        <v>7</v>
      </c>
      <c r="AK60" s="2">
        <v>2</v>
      </c>
      <c r="AL60">
        <v>27</v>
      </c>
      <c r="AM60">
        <f t="shared" si="35"/>
        <v>1590</v>
      </c>
      <c r="AN60">
        <v>795</v>
      </c>
      <c r="AO60">
        <f t="shared" si="36"/>
        <v>20974.6</v>
      </c>
      <c r="AP60">
        <f t="shared" si="37"/>
        <v>26.383144654088049</v>
      </c>
      <c r="AQ60" s="6">
        <f t="shared" si="38"/>
        <v>26</v>
      </c>
      <c r="AR60" s="6">
        <f t="shared" si="39"/>
        <v>27</v>
      </c>
    </row>
    <row r="61" spans="1:44" x14ac:dyDescent="0.2">
      <c r="D61" s="55" t="s">
        <v>85</v>
      </c>
      <c r="E61" s="2">
        <f t="shared" si="22"/>
        <v>7</v>
      </c>
      <c r="F61" s="2">
        <v>2</v>
      </c>
      <c r="G61">
        <v>24</v>
      </c>
      <c r="H61">
        <f t="shared" si="23"/>
        <v>1832</v>
      </c>
      <c r="I61">
        <v>916</v>
      </c>
      <c r="J61">
        <f t="shared" si="24"/>
        <v>21103.32</v>
      </c>
      <c r="K61">
        <f t="shared" si="25"/>
        <v>23.038558951965065</v>
      </c>
      <c r="L61" s="6">
        <f t="shared" si="26"/>
        <v>23</v>
      </c>
      <c r="M61" s="6">
        <f t="shared" si="27"/>
        <v>24</v>
      </c>
      <c r="T61" s="55" t="s">
        <v>85</v>
      </c>
      <c r="U61" s="2">
        <f t="shared" si="28"/>
        <v>9</v>
      </c>
      <c r="V61" s="2">
        <v>2</v>
      </c>
      <c r="W61">
        <v>6</v>
      </c>
      <c r="X61">
        <f t="shared" si="29"/>
        <v>4636</v>
      </c>
      <c r="Y61">
        <v>2318</v>
      </c>
      <c r="Z61">
        <f t="shared" si="30"/>
        <v>13438.2</v>
      </c>
      <c r="AA61">
        <f t="shared" si="31"/>
        <v>5.7973252804141504</v>
      </c>
      <c r="AB61" s="6">
        <f t="shared" si="32"/>
        <v>5</v>
      </c>
      <c r="AC61" s="6">
        <f t="shared" si="33"/>
        <v>6</v>
      </c>
      <c r="AI61" s="55" t="s">
        <v>85</v>
      </c>
      <c r="AJ61" s="2">
        <f t="shared" si="34"/>
        <v>7</v>
      </c>
      <c r="AK61" s="2">
        <v>1</v>
      </c>
      <c r="AL61">
        <v>39</v>
      </c>
      <c r="AM61">
        <f t="shared" si="35"/>
        <v>550</v>
      </c>
      <c r="AN61">
        <v>550</v>
      </c>
      <c r="AO61">
        <f t="shared" si="36"/>
        <v>20974.6</v>
      </c>
      <c r="AP61">
        <f t="shared" si="37"/>
        <v>38.135636363636358</v>
      </c>
      <c r="AQ61" s="6">
        <f t="shared" si="38"/>
        <v>38</v>
      </c>
      <c r="AR61" s="6">
        <f t="shared" si="39"/>
        <v>39</v>
      </c>
    </row>
    <row r="62" spans="1:44" x14ac:dyDescent="0.2">
      <c r="D62" s="55" t="s">
        <v>86</v>
      </c>
      <c r="E62" s="2">
        <f t="shared" si="22"/>
        <v>7</v>
      </c>
      <c r="F62" s="2">
        <v>1</v>
      </c>
      <c r="G62">
        <v>32</v>
      </c>
      <c r="H62">
        <f t="shared" si="23"/>
        <v>678</v>
      </c>
      <c r="I62">
        <v>678</v>
      </c>
      <c r="J62">
        <f t="shared" si="24"/>
        <v>21103.32</v>
      </c>
      <c r="K62">
        <f t="shared" si="25"/>
        <v>31.125840707964603</v>
      </c>
      <c r="L62" s="6">
        <f t="shared" si="26"/>
        <v>31</v>
      </c>
      <c r="M62" s="6">
        <f t="shared" si="27"/>
        <v>32</v>
      </c>
      <c r="T62" s="55" t="s">
        <v>86</v>
      </c>
      <c r="U62" s="2">
        <f t="shared" si="28"/>
        <v>8</v>
      </c>
      <c r="V62" s="2">
        <v>2</v>
      </c>
      <c r="W62">
        <v>8</v>
      </c>
      <c r="X62">
        <f t="shared" si="29"/>
        <v>3786</v>
      </c>
      <c r="Y62">
        <v>1893</v>
      </c>
      <c r="Z62">
        <f t="shared" si="30"/>
        <v>13438.2</v>
      </c>
      <c r="AA62">
        <f t="shared" si="31"/>
        <v>7.0988906497622821</v>
      </c>
      <c r="AB62" s="6">
        <f t="shared" si="32"/>
        <v>7</v>
      </c>
      <c r="AC62" s="6">
        <f t="shared" si="33"/>
        <v>8</v>
      </c>
      <c r="AI62" s="55" t="s">
        <v>86</v>
      </c>
      <c r="AJ62" s="2">
        <f t="shared" si="34"/>
        <v>6</v>
      </c>
      <c r="AK62" s="2">
        <v>1</v>
      </c>
      <c r="AL62">
        <v>57</v>
      </c>
      <c r="AM62">
        <f t="shared" si="35"/>
        <v>368</v>
      </c>
      <c r="AN62">
        <v>368</v>
      </c>
      <c r="AO62">
        <f t="shared" si="36"/>
        <v>20974.6</v>
      </c>
      <c r="AP62">
        <f t="shared" si="37"/>
        <v>56.99619565217391</v>
      </c>
      <c r="AQ62" s="6">
        <f t="shared" si="38"/>
        <v>56</v>
      </c>
      <c r="AR62" s="6">
        <f t="shared" si="39"/>
        <v>57</v>
      </c>
    </row>
    <row r="63" spans="1:44" x14ac:dyDescent="0.2">
      <c r="D63" s="55" t="s">
        <v>87</v>
      </c>
      <c r="E63" s="2">
        <f t="shared" si="22"/>
        <v>6</v>
      </c>
      <c r="F63" s="2">
        <v>1</v>
      </c>
      <c r="G63">
        <v>49</v>
      </c>
      <c r="H63">
        <f t="shared" si="23"/>
        <v>432</v>
      </c>
      <c r="I63">
        <v>432</v>
      </c>
      <c r="J63">
        <f t="shared" si="24"/>
        <v>21103.32</v>
      </c>
      <c r="K63">
        <f t="shared" si="25"/>
        <v>48.850277777777777</v>
      </c>
      <c r="L63" s="6">
        <f t="shared" si="26"/>
        <v>48</v>
      </c>
      <c r="M63" s="6">
        <f t="shared" si="27"/>
        <v>49</v>
      </c>
      <c r="T63" s="55" t="s">
        <v>87</v>
      </c>
      <c r="U63" s="2">
        <f t="shared" si="28"/>
        <v>8</v>
      </c>
      <c r="V63" s="2">
        <v>1</v>
      </c>
      <c r="W63">
        <v>9</v>
      </c>
      <c r="X63">
        <f t="shared" si="29"/>
        <v>1555</v>
      </c>
      <c r="Y63">
        <v>1555</v>
      </c>
      <c r="Z63">
        <f t="shared" si="30"/>
        <v>13438.2</v>
      </c>
      <c r="AA63">
        <f t="shared" si="31"/>
        <v>8.6419292604501621</v>
      </c>
      <c r="AB63" s="6">
        <f t="shared" si="32"/>
        <v>8</v>
      </c>
      <c r="AC63" s="6">
        <f t="shared" si="33"/>
        <v>9</v>
      </c>
      <c r="AI63" s="55" t="s">
        <v>87</v>
      </c>
      <c r="AJ63" s="2">
        <f t="shared" si="34"/>
        <v>5</v>
      </c>
      <c r="AK63" s="2">
        <v>1</v>
      </c>
      <c r="AL63">
        <v>97</v>
      </c>
      <c r="AM63">
        <f t="shared" si="35"/>
        <v>218</v>
      </c>
      <c r="AN63">
        <v>218</v>
      </c>
      <c r="AO63">
        <f t="shared" si="36"/>
        <v>20974.6</v>
      </c>
      <c r="AP63">
        <f t="shared" si="37"/>
        <v>96.213761467889896</v>
      </c>
      <c r="AQ63" s="6">
        <f t="shared" si="38"/>
        <v>96</v>
      </c>
      <c r="AR63" s="6">
        <f t="shared" si="39"/>
        <v>97</v>
      </c>
    </row>
    <row r="64" spans="1:44" x14ac:dyDescent="0.2">
      <c r="F64" t="s">
        <v>30</v>
      </c>
      <c r="H64">
        <f>SUM(H39:H63)</f>
        <v>527583</v>
      </c>
      <c r="I64">
        <f>SUM(I39:I63)</f>
        <v>99538</v>
      </c>
      <c r="V64" t="s">
        <v>30</v>
      </c>
      <c r="X64">
        <f>SUM(X39:X63)</f>
        <v>335955</v>
      </c>
      <c r="Y64">
        <f>SUM(Y39:Y63)</f>
        <v>96247</v>
      </c>
      <c r="AK64" t="s">
        <v>30</v>
      </c>
      <c r="AM64">
        <f>SUM(AM39:AM63)</f>
        <v>524365</v>
      </c>
      <c r="AN64">
        <f>SUM(AN39:AN63)</f>
        <v>99894</v>
      </c>
    </row>
    <row r="65" spans="1:60" x14ac:dyDescent="0.2">
      <c r="AJ65">
        <v>9</v>
      </c>
      <c r="AK65">
        <v>10</v>
      </c>
      <c r="AL65">
        <v>10</v>
      </c>
      <c r="AM65">
        <v>10</v>
      </c>
      <c r="AN65">
        <v>10</v>
      </c>
      <c r="AO65">
        <v>10</v>
      </c>
      <c r="AP65">
        <v>10</v>
      </c>
      <c r="AQ65">
        <v>10</v>
      </c>
      <c r="AR65">
        <v>10</v>
      </c>
      <c r="AS65">
        <v>10</v>
      </c>
      <c r="AT65">
        <v>10</v>
      </c>
      <c r="AU65">
        <v>10</v>
      </c>
      <c r="AV65">
        <v>10</v>
      </c>
      <c r="AW65">
        <v>10</v>
      </c>
      <c r="AX65">
        <v>9</v>
      </c>
      <c r="AY65">
        <v>9</v>
      </c>
      <c r="AZ65">
        <v>9</v>
      </c>
      <c r="BA65">
        <v>9</v>
      </c>
      <c r="BB65">
        <v>8</v>
      </c>
      <c r="BC65">
        <v>8</v>
      </c>
      <c r="BD65">
        <v>8</v>
      </c>
      <c r="BE65">
        <v>7</v>
      </c>
      <c r="BF65">
        <v>7</v>
      </c>
      <c r="BG65">
        <v>6</v>
      </c>
      <c r="BH65">
        <v>5</v>
      </c>
    </row>
    <row r="67" spans="1:60" x14ac:dyDescent="0.2">
      <c r="A67" s="2" t="s">
        <v>89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60" x14ac:dyDescent="0.2">
      <c r="A68" s="2" t="s">
        <v>15</v>
      </c>
      <c r="B68" s="54">
        <v>1000000</v>
      </c>
      <c r="C68" s="2"/>
      <c r="D68" s="2" t="s">
        <v>16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 t="s">
        <v>15</v>
      </c>
      <c r="R68" s="54">
        <v>1000000</v>
      </c>
      <c r="S68" s="2"/>
      <c r="T68" s="2" t="s">
        <v>16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 t="s">
        <v>15</v>
      </c>
      <c r="AG68" s="54">
        <v>1000000</v>
      </c>
      <c r="AH68" s="2"/>
      <c r="AI68" s="2" t="s">
        <v>16</v>
      </c>
      <c r="AJ68" s="2"/>
      <c r="AK68" s="2"/>
      <c r="AL68" s="2"/>
      <c r="AM68" s="2"/>
      <c r="AN68" s="2"/>
      <c r="AO68" s="2"/>
      <c r="AP68" s="2"/>
      <c r="AQ68" s="2"/>
      <c r="AR68" s="2"/>
    </row>
    <row r="69" spans="1:60" x14ac:dyDescent="0.2">
      <c r="A69" s="2"/>
      <c r="B69" s="2"/>
      <c r="C69" s="2"/>
      <c r="D69" s="2"/>
      <c r="E69" s="2" t="s">
        <v>13</v>
      </c>
      <c r="F69" s="2" t="s">
        <v>14</v>
      </c>
      <c r="G69" s="2" t="s">
        <v>31</v>
      </c>
      <c r="H69" s="2" t="s">
        <v>29</v>
      </c>
      <c r="I69" s="2" t="s">
        <v>17</v>
      </c>
      <c r="J69" s="2" t="s">
        <v>32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 t="s">
        <v>13</v>
      </c>
      <c r="V69" s="2" t="s">
        <v>14</v>
      </c>
      <c r="W69" s="2" t="s">
        <v>31</v>
      </c>
      <c r="X69" s="2" t="s">
        <v>29</v>
      </c>
      <c r="Y69" s="2" t="s">
        <v>17</v>
      </c>
      <c r="Z69" s="2" t="s">
        <v>32</v>
      </c>
      <c r="AA69" s="2"/>
      <c r="AB69" s="2"/>
      <c r="AC69" s="2"/>
      <c r="AD69" s="2"/>
      <c r="AE69" s="2"/>
      <c r="AF69" s="2"/>
      <c r="AG69" s="2"/>
      <c r="AH69" s="2"/>
      <c r="AI69" s="2"/>
      <c r="AJ69" s="2" t="s">
        <v>13</v>
      </c>
      <c r="AK69" s="2" t="s">
        <v>14</v>
      </c>
      <c r="AL69" s="2" t="s">
        <v>31</v>
      </c>
      <c r="AM69" s="2" t="s">
        <v>29</v>
      </c>
      <c r="AN69" s="2" t="s">
        <v>17</v>
      </c>
      <c r="AO69" s="2" t="s">
        <v>32</v>
      </c>
      <c r="AP69" s="2"/>
      <c r="AQ69" s="2"/>
      <c r="AR69" s="2"/>
    </row>
    <row r="70" spans="1:60" x14ac:dyDescent="0.2">
      <c r="A70" s="2"/>
      <c r="B70" s="2"/>
      <c r="C70" s="2"/>
      <c r="D70" s="55" t="s">
        <v>19</v>
      </c>
      <c r="E70" s="2">
        <f>ROUNDUP(LOG(I70,2), 0)+3</f>
        <v>15</v>
      </c>
      <c r="F70" s="55">
        <v>23</v>
      </c>
      <c r="G70" s="55">
        <v>9</v>
      </c>
      <c r="H70">
        <f>F70*I70</f>
        <v>49519</v>
      </c>
      <c r="I70">
        <v>2153</v>
      </c>
      <c r="J70">
        <f>H$95/25</f>
        <v>18458.400000000001</v>
      </c>
      <c r="K70">
        <f>J70/I70</f>
        <v>8.573339526242453</v>
      </c>
      <c r="L70" s="6">
        <f>_xlfn.FLOOR.PRECISE(K70)</f>
        <v>8</v>
      </c>
      <c r="M70" s="6">
        <f>ROUNDUP(K70,0)</f>
        <v>9</v>
      </c>
      <c r="N70" s="2"/>
      <c r="O70" s="2"/>
      <c r="P70" s="2"/>
      <c r="Q70" s="2"/>
      <c r="R70" s="2"/>
      <c r="S70" s="2"/>
      <c r="T70" s="55" t="s">
        <v>19</v>
      </c>
      <c r="U70" s="2">
        <f>ROUNDUP(LOG(Y70,2), 0)+3</f>
        <v>13</v>
      </c>
      <c r="V70" s="55">
        <v>36</v>
      </c>
      <c r="W70" s="55">
        <v>19</v>
      </c>
      <c r="X70">
        <f>V70*Y70</f>
        <v>25344</v>
      </c>
      <c r="Y70">
        <v>704</v>
      </c>
      <c r="Z70">
        <f>X$95/25</f>
        <v>13091.4</v>
      </c>
      <c r="AA70">
        <f>Z70/Y70</f>
        <v>18.595738636363635</v>
      </c>
      <c r="AB70" s="6">
        <f>_xlfn.FLOOR.PRECISE(AA70)</f>
        <v>18</v>
      </c>
      <c r="AC70" s="6">
        <f>ROUNDUP(AA70,0)</f>
        <v>19</v>
      </c>
      <c r="AD70" s="2"/>
      <c r="AE70" s="2"/>
      <c r="AF70" s="2"/>
      <c r="AG70" s="2"/>
      <c r="AH70" s="2"/>
      <c r="AI70" s="55" t="s">
        <v>19</v>
      </c>
      <c r="AJ70" s="2">
        <f>ROUNDUP(LOG(AN70,2), 0)+3</f>
        <v>15</v>
      </c>
      <c r="AK70" s="55">
        <v>123</v>
      </c>
      <c r="AL70" s="55">
        <v>14</v>
      </c>
      <c r="AM70">
        <f>AK70*AN70</f>
        <v>277611</v>
      </c>
      <c r="AN70">
        <v>2257</v>
      </c>
      <c r="AO70">
        <f>AM$95/25</f>
        <v>30018.32</v>
      </c>
      <c r="AP70">
        <f>AO70/AN70</f>
        <v>13.300097474523703</v>
      </c>
      <c r="AQ70" s="6">
        <f>_xlfn.FLOOR.PRECISE(AP70)</f>
        <v>13</v>
      </c>
      <c r="AR70" s="6">
        <f>ROUNDUP(AP70,0)</f>
        <v>14</v>
      </c>
    </row>
    <row r="71" spans="1:60" x14ac:dyDescent="0.2">
      <c r="A71" s="2"/>
      <c r="B71" s="2"/>
      <c r="C71" s="2"/>
      <c r="D71" s="55" t="s">
        <v>20</v>
      </c>
      <c r="E71" s="2">
        <f t="shared" ref="E71:E94" si="40">ROUNDUP(LOG(I71,2), 0)+3</f>
        <v>16</v>
      </c>
      <c r="F71" s="55">
        <v>15</v>
      </c>
      <c r="G71" s="55">
        <v>5</v>
      </c>
      <c r="H71">
        <f t="shared" ref="H71:H94" si="41">F71*I71</f>
        <v>61590</v>
      </c>
      <c r="I71">
        <v>4106</v>
      </c>
      <c r="J71">
        <f t="shared" ref="J71:J94" si="42">H$95/25</f>
        <v>18458.400000000001</v>
      </c>
      <c r="K71">
        <f t="shared" ref="K71:K94" si="43">J71/I71</f>
        <v>4.495470043838286</v>
      </c>
      <c r="L71" s="6">
        <f t="shared" ref="L71:L94" si="44">_xlfn.FLOOR.PRECISE(K71)</f>
        <v>4</v>
      </c>
      <c r="M71" s="6">
        <f t="shared" ref="M71:M94" si="45">ROUNDUP(K71,0)</f>
        <v>5</v>
      </c>
      <c r="N71" s="2"/>
      <c r="O71" s="2"/>
      <c r="P71" s="2"/>
      <c r="Q71" s="2"/>
      <c r="R71" s="2"/>
      <c r="S71" s="2"/>
      <c r="T71" s="55" t="s">
        <v>20</v>
      </c>
      <c r="U71" s="2">
        <f t="shared" ref="U71:U94" si="46">ROUNDUP(LOG(Y71,2), 0)+3</f>
        <v>14</v>
      </c>
      <c r="V71" s="55">
        <v>18</v>
      </c>
      <c r="W71" s="55">
        <v>9</v>
      </c>
      <c r="X71">
        <f t="shared" ref="X71:X94" si="47">V71*Y71</f>
        <v>28224</v>
      </c>
      <c r="Y71">
        <v>1568</v>
      </c>
      <c r="Z71">
        <f t="shared" ref="Z71:Z94" si="48">X$95/25</f>
        <v>13091.4</v>
      </c>
      <c r="AA71">
        <f t="shared" ref="AA71:AA94" si="49">Z71/Y71</f>
        <v>8.3491071428571431</v>
      </c>
      <c r="AB71" s="6">
        <f t="shared" ref="AB71:AB94" si="50">_xlfn.FLOOR.PRECISE(AA71)</f>
        <v>8</v>
      </c>
      <c r="AC71" s="6">
        <f t="shared" ref="AC71:AC94" si="51">ROUNDUP(AA71,0)</f>
        <v>9</v>
      </c>
      <c r="AD71" s="2"/>
      <c r="AE71" s="2"/>
      <c r="AF71" s="2"/>
      <c r="AG71" s="2"/>
      <c r="AH71" s="2"/>
      <c r="AI71" s="55" t="s">
        <v>20</v>
      </c>
      <c r="AJ71" s="2">
        <f t="shared" ref="AJ71:AJ94" si="52">ROUNDUP(LOG(AN71,2), 0)+3</f>
        <v>16</v>
      </c>
      <c r="AK71" s="55">
        <v>32</v>
      </c>
      <c r="AL71" s="55">
        <v>7</v>
      </c>
      <c r="AM71">
        <f t="shared" ref="AM71:AM94" si="53">AK71*AN71</f>
        <v>139200</v>
      </c>
      <c r="AN71">
        <v>4350</v>
      </c>
      <c r="AO71">
        <f t="shared" ref="AO71:AO94" si="54">AM$95/25</f>
        <v>30018.32</v>
      </c>
      <c r="AP71">
        <f t="shared" ref="AP71:AP94" si="55">AO71/AN71</f>
        <v>6.9007632183908045</v>
      </c>
      <c r="AQ71" s="6">
        <f t="shared" ref="AQ71:AQ94" si="56">_xlfn.FLOOR.PRECISE(AP71)</f>
        <v>6</v>
      </c>
      <c r="AR71" s="6">
        <f t="shared" ref="AR71:AR94" si="57">ROUNDUP(AP71,0)</f>
        <v>7</v>
      </c>
    </row>
    <row r="72" spans="1:60" x14ac:dyDescent="0.2">
      <c r="A72" s="2"/>
      <c r="B72" s="2"/>
      <c r="C72" s="2"/>
      <c r="D72" s="55" t="s">
        <v>21</v>
      </c>
      <c r="E72" s="2">
        <f t="shared" si="40"/>
        <v>16</v>
      </c>
      <c r="F72" s="55">
        <v>11</v>
      </c>
      <c r="G72" s="55">
        <v>4</v>
      </c>
      <c r="H72">
        <f t="shared" si="41"/>
        <v>58047</v>
      </c>
      <c r="I72">
        <v>5277</v>
      </c>
      <c r="J72">
        <f t="shared" si="42"/>
        <v>18458.400000000001</v>
      </c>
      <c r="K72">
        <f t="shared" si="43"/>
        <v>3.4978965321205231</v>
      </c>
      <c r="L72" s="6">
        <f t="shared" si="44"/>
        <v>3</v>
      </c>
      <c r="M72" s="6">
        <f t="shared" si="45"/>
        <v>4</v>
      </c>
      <c r="N72" s="2"/>
      <c r="O72" s="2"/>
      <c r="P72" s="2"/>
      <c r="Q72" s="2"/>
      <c r="R72" s="2"/>
      <c r="S72" s="2"/>
      <c r="T72" s="55" t="s">
        <v>21</v>
      </c>
      <c r="U72" s="2">
        <f t="shared" si="46"/>
        <v>15</v>
      </c>
      <c r="V72" s="55">
        <v>11</v>
      </c>
      <c r="W72" s="55">
        <v>6</v>
      </c>
      <c r="X72">
        <f t="shared" si="47"/>
        <v>25806</v>
      </c>
      <c r="Y72">
        <v>2346</v>
      </c>
      <c r="Z72">
        <f t="shared" si="48"/>
        <v>13091.4</v>
      </c>
      <c r="AA72">
        <f t="shared" si="49"/>
        <v>5.5803069053708434</v>
      </c>
      <c r="AB72" s="6">
        <f t="shared" si="50"/>
        <v>5</v>
      </c>
      <c r="AC72" s="6">
        <f t="shared" si="51"/>
        <v>6</v>
      </c>
      <c r="AD72" s="2"/>
      <c r="AE72" s="2"/>
      <c r="AF72" s="2"/>
      <c r="AG72" s="2"/>
      <c r="AH72" s="2"/>
      <c r="AI72" s="55" t="s">
        <v>21</v>
      </c>
      <c r="AJ72" s="2">
        <f t="shared" si="52"/>
        <v>16</v>
      </c>
      <c r="AK72" s="55">
        <v>12</v>
      </c>
      <c r="AL72" s="55">
        <v>6</v>
      </c>
      <c r="AM72">
        <f t="shared" si="53"/>
        <v>68292</v>
      </c>
      <c r="AN72">
        <v>5691</v>
      </c>
      <c r="AO72">
        <f t="shared" si="54"/>
        <v>30018.32</v>
      </c>
      <c r="AP72">
        <f t="shared" si="55"/>
        <v>5.2747004041468983</v>
      </c>
      <c r="AQ72" s="6">
        <f t="shared" si="56"/>
        <v>5</v>
      </c>
      <c r="AR72" s="6">
        <f t="shared" si="57"/>
        <v>6</v>
      </c>
    </row>
    <row r="73" spans="1:60" x14ac:dyDescent="0.2">
      <c r="A73" s="2"/>
      <c r="B73" s="2"/>
      <c r="C73" s="2"/>
      <c r="D73" s="55" t="s">
        <v>22</v>
      </c>
      <c r="E73" s="2">
        <f t="shared" si="40"/>
        <v>16</v>
      </c>
      <c r="F73" s="2">
        <v>7</v>
      </c>
      <c r="G73" s="55">
        <v>3</v>
      </c>
      <c r="H73">
        <f t="shared" si="41"/>
        <v>43176</v>
      </c>
      <c r="I73">
        <v>6168</v>
      </c>
      <c r="J73">
        <f t="shared" si="42"/>
        <v>18458.400000000001</v>
      </c>
      <c r="K73">
        <f t="shared" si="43"/>
        <v>2.9926070038910506</v>
      </c>
      <c r="L73" s="6">
        <f t="shared" si="44"/>
        <v>2</v>
      </c>
      <c r="M73" s="6">
        <f t="shared" si="45"/>
        <v>3</v>
      </c>
      <c r="N73" s="2"/>
      <c r="O73" s="2"/>
      <c r="P73" s="2"/>
      <c r="Q73" s="2"/>
      <c r="R73" s="2"/>
      <c r="S73" s="2"/>
      <c r="T73" s="55" t="s">
        <v>22</v>
      </c>
      <c r="U73" s="2">
        <f t="shared" si="46"/>
        <v>15</v>
      </c>
      <c r="V73" s="2">
        <v>8</v>
      </c>
      <c r="W73" s="55">
        <v>5</v>
      </c>
      <c r="X73">
        <f t="shared" si="47"/>
        <v>25192</v>
      </c>
      <c r="Y73">
        <v>3149</v>
      </c>
      <c r="Z73">
        <f t="shared" si="48"/>
        <v>13091.4</v>
      </c>
      <c r="AA73">
        <f t="shared" si="49"/>
        <v>4.1573197840584308</v>
      </c>
      <c r="AB73" s="6">
        <f t="shared" si="50"/>
        <v>4</v>
      </c>
      <c r="AC73" s="6">
        <f t="shared" si="51"/>
        <v>5</v>
      </c>
      <c r="AD73" s="2"/>
      <c r="AE73" s="2"/>
      <c r="AF73" s="2"/>
      <c r="AG73" s="2"/>
      <c r="AH73" s="2"/>
      <c r="AI73" s="55" t="s">
        <v>22</v>
      </c>
      <c r="AJ73" s="2">
        <f t="shared" si="52"/>
        <v>16</v>
      </c>
      <c r="AK73" s="2">
        <v>7</v>
      </c>
      <c r="AL73" s="55">
        <v>5</v>
      </c>
      <c r="AM73">
        <f t="shared" si="53"/>
        <v>46529</v>
      </c>
      <c r="AN73">
        <v>6647</v>
      </c>
      <c r="AO73">
        <f t="shared" si="54"/>
        <v>30018.32</v>
      </c>
      <c r="AP73">
        <f t="shared" si="55"/>
        <v>4.5160704077027232</v>
      </c>
      <c r="AQ73" s="6">
        <f t="shared" si="56"/>
        <v>4</v>
      </c>
      <c r="AR73" s="6">
        <f t="shared" si="57"/>
        <v>5</v>
      </c>
    </row>
    <row r="74" spans="1:60" x14ac:dyDescent="0.2">
      <c r="A74" s="2"/>
      <c r="B74" s="2"/>
      <c r="C74" s="2"/>
      <c r="D74" s="55" t="s">
        <v>23</v>
      </c>
      <c r="E74" s="2">
        <f t="shared" si="40"/>
        <v>16</v>
      </c>
      <c r="F74" s="2">
        <v>6</v>
      </c>
      <c r="G74" s="55">
        <v>3</v>
      </c>
      <c r="H74">
        <f t="shared" si="41"/>
        <v>39708</v>
      </c>
      <c r="I74">
        <v>6618</v>
      </c>
      <c r="J74">
        <f t="shared" si="42"/>
        <v>18458.400000000001</v>
      </c>
      <c r="K74">
        <f t="shared" si="43"/>
        <v>2.7891205802357208</v>
      </c>
      <c r="L74" s="6">
        <f t="shared" si="44"/>
        <v>2</v>
      </c>
      <c r="M74" s="6">
        <f t="shared" si="45"/>
        <v>3</v>
      </c>
      <c r="N74" s="2"/>
      <c r="O74" s="2"/>
      <c r="P74" s="2"/>
      <c r="Q74" s="2"/>
      <c r="R74" s="2"/>
      <c r="S74" s="2"/>
      <c r="T74" s="55" t="s">
        <v>23</v>
      </c>
      <c r="U74" s="2">
        <f t="shared" si="46"/>
        <v>15</v>
      </c>
      <c r="V74" s="2">
        <v>7</v>
      </c>
      <c r="W74" s="55">
        <v>4</v>
      </c>
      <c r="X74">
        <f t="shared" si="47"/>
        <v>26726</v>
      </c>
      <c r="Y74">
        <v>3818</v>
      </c>
      <c r="Z74">
        <f t="shared" si="48"/>
        <v>13091.4</v>
      </c>
      <c r="AA74">
        <f t="shared" si="49"/>
        <v>3.4288632792037714</v>
      </c>
      <c r="AB74" s="6">
        <f t="shared" si="50"/>
        <v>3</v>
      </c>
      <c r="AC74" s="6">
        <f t="shared" si="51"/>
        <v>4</v>
      </c>
      <c r="AD74" s="2"/>
      <c r="AE74" s="2"/>
      <c r="AF74" s="2"/>
      <c r="AG74" s="2"/>
      <c r="AH74" s="2"/>
      <c r="AI74" s="55" t="s">
        <v>23</v>
      </c>
      <c r="AJ74" s="2">
        <f t="shared" si="52"/>
        <v>16</v>
      </c>
      <c r="AK74" s="2">
        <v>5</v>
      </c>
      <c r="AL74" s="55">
        <v>5</v>
      </c>
      <c r="AM74">
        <f t="shared" si="53"/>
        <v>35865</v>
      </c>
      <c r="AN74">
        <v>7173</v>
      </c>
      <c r="AO74">
        <f t="shared" si="54"/>
        <v>30018.32</v>
      </c>
      <c r="AP74">
        <f t="shared" si="55"/>
        <v>4.1849045029973508</v>
      </c>
      <c r="AQ74" s="6">
        <f t="shared" si="56"/>
        <v>4</v>
      </c>
      <c r="AR74" s="6">
        <f t="shared" si="57"/>
        <v>5</v>
      </c>
    </row>
    <row r="75" spans="1:60" x14ac:dyDescent="0.2">
      <c r="A75" s="2"/>
      <c r="B75" s="2"/>
      <c r="C75" s="2"/>
      <c r="D75" s="55" t="s">
        <v>24</v>
      </c>
      <c r="E75" s="2">
        <f t="shared" si="40"/>
        <v>16</v>
      </c>
      <c r="F75" s="2">
        <v>5</v>
      </c>
      <c r="G75" s="55">
        <v>3</v>
      </c>
      <c r="H75">
        <f t="shared" si="41"/>
        <v>33845</v>
      </c>
      <c r="I75">
        <v>6769</v>
      </c>
      <c r="J75">
        <f t="shared" si="42"/>
        <v>18458.400000000001</v>
      </c>
      <c r="K75">
        <f t="shared" si="43"/>
        <v>2.7269020534790962</v>
      </c>
      <c r="L75" s="6">
        <f t="shared" si="44"/>
        <v>2</v>
      </c>
      <c r="M75" s="6">
        <f t="shared" si="45"/>
        <v>3</v>
      </c>
      <c r="N75" s="2"/>
      <c r="O75" s="2"/>
      <c r="P75" s="2"/>
      <c r="Q75" s="2"/>
      <c r="R75" s="2"/>
      <c r="S75" s="2"/>
      <c r="T75" s="55" t="s">
        <v>24</v>
      </c>
      <c r="U75" s="2">
        <f t="shared" si="46"/>
        <v>16</v>
      </c>
      <c r="V75" s="2">
        <v>5</v>
      </c>
      <c r="W75" s="55">
        <v>3</v>
      </c>
      <c r="X75">
        <f t="shared" si="47"/>
        <v>22275</v>
      </c>
      <c r="Y75">
        <v>4455</v>
      </c>
      <c r="Z75">
        <f t="shared" si="48"/>
        <v>13091.4</v>
      </c>
      <c r="AA75">
        <f t="shared" si="49"/>
        <v>2.9385858585858586</v>
      </c>
      <c r="AB75" s="6">
        <f t="shared" si="50"/>
        <v>2</v>
      </c>
      <c r="AC75" s="6">
        <f t="shared" si="51"/>
        <v>3</v>
      </c>
      <c r="AD75" s="2"/>
      <c r="AE75" s="2"/>
      <c r="AF75" s="2"/>
      <c r="AG75" s="2"/>
      <c r="AH75" s="2"/>
      <c r="AI75" s="55" t="s">
        <v>24</v>
      </c>
      <c r="AJ75" s="2">
        <f t="shared" si="52"/>
        <v>16</v>
      </c>
      <c r="AK75" s="2">
        <v>4</v>
      </c>
      <c r="AL75" s="55">
        <v>5</v>
      </c>
      <c r="AM75">
        <f t="shared" si="53"/>
        <v>29516</v>
      </c>
      <c r="AN75">
        <v>7379</v>
      </c>
      <c r="AO75">
        <f t="shared" si="54"/>
        <v>30018.32</v>
      </c>
      <c r="AP75">
        <f t="shared" si="55"/>
        <v>4.0680742648055288</v>
      </c>
      <c r="AQ75" s="6">
        <f t="shared" si="56"/>
        <v>4</v>
      </c>
      <c r="AR75" s="6">
        <f t="shared" si="57"/>
        <v>5</v>
      </c>
    </row>
    <row r="76" spans="1:60" x14ac:dyDescent="0.2">
      <c r="A76" s="2"/>
      <c r="B76" s="2"/>
      <c r="C76" s="2"/>
      <c r="D76" s="55" t="s">
        <v>25</v>
      </c>
      <c r="E76" s="2">
        <f t="shared" si="40"/>
        <v>16</v>
      </c>
      <c r="F76" s="2">
        <v>4</v>
      </c>
      <c r="G76" s="55">
        <v>3</v>
      </c>
      <c r="H76">
        <f t="shared" si="41"/>
        <v>26664</v>
      </c>
      <c r="I76">
        <v>6666</v>
      </c>
      <c r="J76">
        <f t="shared" si="42"/>
        <v>18458.400000000001</v>
      </c>
      <c r="K76">
        <f t="shared" si="43"/>
        <v>2.769036903690369</v>
      </c>
      <c r="L76" s="6">
        <f t="shared" si="44"/>
        <v>2</v>
      </c>
      <c r="M76" s="6">
        <f t="shared" si="45"/>
        <v>3</v>
      </c>
      <c r="N76" s="2"/>
      <c r="O76" s="2"/>
      <c r="P76" s="2"/>
      <c r="Q76" s="2"/>
      <c r="R76" s="2"/>
      <c r="S76" s="2"/>
      <c r="T76" s="55" t="s">
        <v>25</v>
      </c>
      <c r="U76" s="2">
        <f t="shared" si="46"/>
        <v>16</v>
      </c>
      <c r="V76" s="2">
        <v>4</v>
      </c>
      <c r="W76" s="55">
        <v>3</v>
      </c>
      <c r="X76">
        <f t="shared" si="47"/>
        <v>19328</v>
      </c>
      <c r="Y76">
        <v>4832</v>
      </c>
      <c r="Z76">
        <f t="shared" si="48"/>
        <v>13091.4</v>
      </c>
      <c r="AA76">
        <f t="shared" si="49"/>
        <v>2.7093129139072847</v>
      </c>
      <c r="AB76" s="6">
        <f t="shared" si="50"/>
        <v>2</v>
      </c>
      <c r="AC76" s="6">
        <f t="shared" si="51"/>
        <v>3</v>
      </c>
      <c r="AD76" s="2"/>
      <c r="AE76" s="2"/>
      <c r="AF76" s="2"/>
      <c r="AG76" s="2"/>
      <c r="AH76" s="2"/>
      <c r="AI76" s="55" t="s">
        <v>25</v>
      </c>
      <c r="AJ76" s="2">
        <f t="shared" si="52"/>
        <v>16</v>
      </c>
      <c r="AK76" s="2">
        <v>3</v>
      </c>
      <c r="AL76" s="55">
        <v>5</v>
      </c>
      <c r="AM76">
        <f t="shared" si="53"/>
        <v>22233</v>
      </c>
      <c r="AN76">
        <v>7411</v>
      </c>
      <c r="AO76">
        <f t="shared" si="54"/>
        <v>30018.32</v>
      </c>
      <c r="AP76">
        <f t="shared" si="55"/>
        <v>4.0505087032789096</v>
      </c>
      <c r="AQ76" s="6">
        <f t="shared" si="56"/>
        <v>4</v>
      </c>
      <c r="AR76" s="6">
        <f t="shared" si="57"/>
        <v>5</v>
      </c>
    </row>
    <row r="77" spans="1:60" x14ac:dyDescent="0.2">
      <c r="A77" s="2"/>
      <c r="B77" s="2"/>
      <c r="C77" s="2"/>
      <c r="D77" s="55" t="s">
        <v>26</v>
      </c>
      <c r="E77" s="2">
        <f t="shared" si="40"/>
        <v>16</v>
      </c>
      <c r="F77" s="2">
        <v>4</v>
      </c>
      <c r="G77" s="55">
        <v>3</v>
      </c>
      <c r="H77">
        <f t="shared" si="41"/>
        <v>26588</v>
      </c>
      <c r="I77">
        <v>6647</v>
      </c>
      <c r="J77">
        <f t="shared" si="42"/>
        <v>18458.400000000001</v>
      </c>
      <c r="K77">
        <f t="shared" si="43"/>
        <v>2.7769520084248533</v>
      </c>
      <c r="L77" s="6">
        <f t="shared" si="44"/>
        <v>2</v>
      </c>
      <c r="M77" s="6">
        <f t="shared" si="45"/>
        <v>3</v>
      </c>
      <c r="N77" s="2"/>
      <c r="O77" s="2"/>
      <c r="P77" s="2"/>
      <c r="Q77" s="2"/>
      <c r="R77" s="2"/>
      <c r="S77" s="2"/>
      <c r="T77" s="55" t="s">
        <v>26</v>
      </c>
      <c r="U77" s="2">
        <f t="shared" si="46"/>
        <v>16</v>
      </c>
      <c r="V77" s="2">
        <v>3</v>
      </c>
      <c r="W77" s="55">
        <v>3</v>
      </c>
      <c r="X77">
        <f t="shared" si="47"/>
        <v>15585</v>
      </c>
      <c r="Y77">
        <v>5195</v>
      </c>
      <c r="Z77">
        <f t="shared" si="48"/>
        <v>13091.4</v>
      </c>
      <c r="AA77">
        <f t="shared" si="49"/>
        <v>2.52</v>
      </c>
      <c r="AB77" s="6">
        <f t="shared" si="50"/>
        <v>2</v>
      </c>
      <c r="AC77" s="6">
        <f t="shared" si="51"/>
        <v>3</v>
      </c>
      <c r="AD77" s="2"/>
      <c r="AE77" s="2"/>
      <c r="AF77" s="2"/>
      <c r="AG77" s="2"/>
      <c r="AH77" s="2"/>
      <c r="AI77" s="55" t="s">
        <v>26</v>
      </c>
      <c r="AJ77" s="2">
        <f t="shared" si="52"/>
        <v>16</v>
      </c>
      <c r="AK77" s="2">
        <v>3</v>
      </c>
      <c r="AL77" s="55">
        <v>5</v>
      </c>
      <c r="AM77">
        <f t="shared" si="53"/>
        <v>21021</v>
      </c>
      <c r="AN77">
        <v>7007</v>
      </c>
      <c r="AO77">
        <f t="shared" si="54"/>
        <v>30018.32</v>
      </c>
      <c r="AP77">
        <f t="shared" si="55"/>
        <v>4.2840473811902386</v>
      </c>
      <c r="AQ77" s="6">
        <f t="shared" si="56"/>
        <v>4</v>
      </c>
      <c r="AR77" s="6">
        <f t="shared" si="57"/>
        <v>5</v>
      </c>
    </row>
    <row r="78" spans="1:60" x14ac:dyDescent="0.2">
      <c r="A78" s="2"/>
      <c r="B78" s="2"/>
      <c r="C78" s="2"/>
      <c r="D78" s="55" t="s">
        <v>27</v>
      </c>
      <c r="E78" s="2">
        <f t="shared" si="40"/>
        <v>16</v>
      </c>
      <c r="F78" s="2">
        <v>3</v>
      </c>
      <c r="G78" s="55">
        <v>3</v>
      </c>
      <c r="H78">
        <f t="shared" si="41"/>
        <v>19170</v>
      </c>
      <c r="I78">
        <v>6390</v>
      </c>
      <c r="J78">
        <f t="shared" si="42"/>
        <v>18458.400000000001</v>
      </c>
      <c r="K78">
        <f t="shared" si="43"/>
        <v>2.8886384976525825</v>
      </c>
      <c r="L78" s="6">
        <f t="shared" si="44"/>
        <v>2</v>
      </c>
      <c r="M78" s="6">
        <f t="shared" si="45"/>
        <v>3</v>
      </c>
      <c r="N78" s="2"/>
      <c r="O78" s="2"/>
      <c r="P78" s="2"/>
      <c r="Q78" s="2"/>
      <c r="R78" s="2"/>
      <c r="S78" s="2"/>
      <c r="T78" s="55" t="s">
        <v>27</v>
      </c>
      <c r="U78" s="2">
        <f t="shared" si="46"/>
        <v>16</v>
      </c>
      <c r="V78" s="2">
        <v>2</v>
      </c>
      <c r="W78" s="55">
        <v>3</v>
      </c>
      <c r="X78">
        <f t="shared" si="47"/>
        <v>10724</v>
      </c>
      <c r="Y78">
        <v>5362</v>
      </c>
      <c r="Z78">
        <f t="shared" si="48"/>
        <v>13091.4</v>
      </c>
      <c r="AA78">
        <f t="shared" si="49"/>
        <v>2.4415143603133158</v>
      </c>
      <c r="AB78" s="6">
        <f t="shared" si="50"/>
        <v>2</v>
      </c>
      <c r="AC78" s="6">
        <f t="shared" si="51"/>
        <v>3</v>
      </c>
      <c r="AD78" s="2"/>
      <c r="AE78" s="2"/>
      <c r="AF78" s="2"/>
      <c r="AG78" s="2"/>
      <c r="AH78" s="2"/>
      <c r="AI78" s="55" t="s">
        <v>27</v>
      </c>
      <c r="AJ78" s="2">
        <f t="shared" si="52"/>
        <v>16</v>
      </c>
      <c r="AK78" s="2">
        <v>3</v>
      </c>
      <c r="AL78" s="55">
        <v>5</v>
      </c>
      <c r="AM78">
        <f t="shared" si="53"/>
        <v>20457</v>
      </c>
      <c r="AN78">
        <v>6819</v>
      </c>
      <c r="AO78">
        <f t="shared" si="54"/>
        <v>30018.32</v>
      </c>
      <c r="AP78">
        <f t="shared" si="55"/>
        <v>4.4021586742924184</v>
      </c>
      <c r="AQ78" s="6">
        <f t="shared" si="56"/>
        <v>4</v>
      </c>
      <c r="AR78" s="6">
        <f t="shared" si="57"/>
        <v>5</v>
      </c>
    </row>
    <row r="79" spans="1:60" x14ac:dyDescent="0.2">
      <c r="A79" s="2"/>
      <c r="B79" s="2"/>
      <c r="C79" s="2"/>
      <c r="D79" s="55" t="s">
        <v>28</v>
      </c>
      <c r="E79" s="2">
        <f t="shared" si="40"/>
        <v>16</v>
      </c>
      <c r="F79" s="2">
        <v>3</v>
      </c>
      <c r="G79" s="55">
        <v>4</v>
      </c>
      <c r="H79">
        <f t="shared" si="41"/>
        <v>18291</v>
      </c>
      <c r="I79">
        <v>6097</v>
      </c>
      <c r="J79">
        <f t="shared" si="42"/>
        <v>18458.400000000001</v>
      </c>
      <c r="K79">
        <f t="shared" si="43"/>
        <v>3.0274561259635888</v>
      </c>
      <c r="L79" s="6">
        <f t="shared" si="44"/>
        <v>3</v>
      </c>
      <c r="M79" s="6">
        <f t="shared" si="45"/>
        <v>4</v>
      </c>
      <c r="N79" s="2"/>
      <c r="O79" s="2"/>
      <c r="P79" s="2"/>
      <c r="Q79" s="2"/>
      <c r="R79" s="2"/>
      <c r="S79" s="2"/>
      <c r="T79" s="55" t="s">
        <v>28</v>
      </c>
      <c r="U79" s="2">
        <f t="shared" si="46"/>
        <v>16</v>
      </c>
      <c r="V79" s="2">
        <v>2</v>
      </c>
      <c r="W79" s="55">
        <v>3</v>
      </c>
      <c r="X79">
        <f t="shared" si="47"/>
        <v>11152</v>
      </c>
      <c r="Y79">
        <v>5576</v>
      </c>
      <c r="Z79">
        <f t="shared" si="48"/>
        <v>13091.4</v>
      </c>
      <c r="AA79">
        <f t="shared" si="49"/>
        <v>2.3478120516499281</v>
      </c>
      <c r="AB79" s="6">
        <f t="shared" si="50"/>
        <v>2</v>
      </c>
      <c r="AC79" s="6">
        <f t="shared" si="51"/>
        <v>3</v>
      </c>
      <c r="AD79" s="2"/>
      <c r="AE79" s="2"/>
      <c r="AF79" s="2"/>
      <c r="AG79" s="2"/>
      <c r="AH79" s="2"/>
      <c r="AI79" s="55" t="s">
        <v>28</v>
      </c>
      <c r="AJ79" s="2">
        <f t="shared" si="52"/>
        <v>16</v>
      </c>
      <c r="AK79" s="2">
        <v>2</v>
      </c>
      <c r="AL79" s="55">
        <v>5</v>
      </c>
      <c r="AM79">
        <f t="shared" si="53"/>
        <v>12772</v>
      </c>
      <c r="AN79">
        <v>6386</v>
      </c>
      <c r="AO79">
        <f t="shared" si="54"/>
        <v>30018.32</v>
      </c>
      <c r="AP79">
        <f t="shared" si="55"/>
        <v>4.7006451612903222</v>
      </c>
      <c r="AQ79" s="6">
        <f t="shared" si="56"/>
        <v>4</v>
      </c>
      <c r="AR79" s="6">
        <f t="shared" si="57"/>
        <v>5</v>
      </c>
    </row>
    <row r="80" spans="1:60" x14ac:dyDescent="0.2">
      <c r="A80" s="2"/>
      <c r="B80" s="2"/>
      <c r="C80" s="2"/>
      <c r="D80" s="55" t="s">
        <v>73</v>
      </c>
      <c r="E80" s="2">
        <f t="shared" si="40"/>
        <v>16</v>
      </c>
      <c r="F80" s="2">
        <v>2</v>
      </c>
      <c r="G80" s="55">
        <v>4</v>
      </c>
      <c r="H80">
        <f t="shared" si="41"/>
        <v>11528</v>
      </c>
      <c r="I80">
        <v>5764</v>
      </c>
      <c r="J80">
        <f t="shared" si="42"/>
        <v>18458.400000000001</v>
      </c>
      <c r="K80">
        <f t="shared" si="43"/>
        <v>3.2023594725884803</v>
      </c>
      <c r="L80" s="6">
        <f t="shared" si="44"/>
        <v>3</v>
      </c>
      <c r="M80" s="6">
        <f t="shared" si="45"/>
        <v>4</v>
      </c>
      <c r="N80" s="2"/>
      <c r="O80" s="2"/>
      <c r="P80" s="2"/>
      <c r="Q80" s="2"/>
      <c r="R80" s="2"/>
      <c r="S80" s="2"/>
      <c r="T80" s="55" t="s">
        <v>73</v>
      </c>
      <c r="U80" s="2">
        <f t="shared" si="46"/>
        <v>16</v>
      </c>
      <c r="V80" s="2">
        <v>2</v>
      </c>
      <c r="W80" s="55">
        <v>3</v>
      </c>
      <c r="X80">
        <f t="shared" si="47"/>
        <v>11038</v>
      </c>
      <c r="Y80">
        <v>5519</v>
      </c>
      <c r="Z80">
        <f t="shared" si="48"/>
        <v>13091.4</v>
      </c>
      <c r="AA80">
        <f t="shared" si="49"/>
        <v>2.3720601558253307</v>
      </c>
      <c r="AB80" s="6">
        <f t="shared" si="50"/>
        <v>2</v>
      </c>
      <c r="AC80" s="6">
        <f t="shared" si="51"/>
        <v>3</v>
      </c>
      <c r="AD80" s="2"/>
      <c r="AE80" s="2"/>
      <c r="AF80" s="2"/>
      <c r="AG80" s="2"/>
      <c r="AH80" s="2"/>
      <c r="AI80" s="55" t="s">
        <v>73</v>
      </c>
      <c r="AJ80" s="2">
        <f t="shared" si="52"/>
        <v>16</v>
      </c>
      <c r="AK80" s="2">
        <v>2</v>
      </c>
      <c r="AL80" s="55">
        <v>6</v>
      </c>
      <c r="AM80">
        <f t="shared" si="53"/>
        <v>11684</v>
      </c>
      <c r="AN80">
        <v>5842</v>
      </c>
      <c r="AO80">
        <f t="shared" si="54"/>
        <v>30018.32</v>
      </c>
      <c r="AP80">
        <f t="shared" si="55"/>
        <v>5.1383635741184523</v>
      </c>
      <c r="AQ80" s="6">
        <f t="shared" si="56"/>
        <v>5</v>
      </c>
      <c r="AR80" s="6">
        <f t="shared" si="57"/>
        <v>6</v>
      </c>
    </row>
    <row r="81" spans="1:44" x14ac:dyDescent="0.2">
      <c r="A81" s="2"/>
      <c r="B81" s="2"/>
      <c r="C81" s="2"/>
      <c r="D81" s="55" t="s">
        <v>74</v>
      </c>
      <c r="E81" s="2">
        <f t="shared" si="40"/>
        <v>16</v>
      </c>
      <c r="F81" s="2">
        <v>2</v>
      </c>
      <c r="G81" s="55">
        <v>4</v>
      </c>
      <c r="H81">
        <f t="shared" si="41"/>
        <v>10704</v>
      </c>
      <c r="I81">
        <v>5352</v>
      </c>
      <c r="J81">
        <f t="shared" si="42"/>
        <v>18458.400000000001</v>
      </c>
      <c r="K81">
        <f t="shared" si="43"/>
        <v>3.4488789237668165</v>
      </c>
      <c r="L81" s="6">
        <f t="shared" si="44"/>
        <v>3</v>
      </c>
      <c r="M81" s="6">
        <f t="shared" si="45"/>
        <v>4</v>
      </c>
      <c r="N81" s="2"/>
      <c r="O81" s="2"/>
      <c r="P81" s="2"/>
      <c r="Q81" s="2"/>
      <c r="R81" s="2"/>
      <c r="S81" s="2"/>
      <c r="T81" s="55" t="s">
        <v>74</v>
      </c>
      <c r="U81" s="2">
        <f t="shared" si="46"/>
        <v>16</v>
      </c>
      <c r="V81" s="2">
        <v>2</v>
      </c>
      <c r="W81" s="55">
        <v>3</v>
      </c>
      <c r="X81">
        <f t="shared" si="47"/>
        <v>11142</v>
      </c>
      <c r="Y81">
        <v>5571</v>
      </c>
      <c r="Z81">
        <f t="shared" si="48"/>
        <v>13091.4</v>
      </c>
      <c r="AA81">
        <f t="shared" si="49"/>
        <v>2.3499192245557352</v>
      </c>
      <c r="AB81" s="6">
        <f t="shared" si="50"/>
        <v>2</v>
      </c>
      <c r="AC81" s="6">
        <f t="shared" si="51"/>
        <v>3</v>
      </c>
      <c r="AD81" s="2"/>
      <c r="AE81" s="2"/>
      <c r="AF81" s="2"/>
      <c r="AG81" s="2"/>
      <c r="AH81" s="2"/>
      <c r="AI81" s="55" t="s">
        <v>74</v>
      </c>
      <c r="AJ81" s="2">
        <f t="shared" si="52"/>
        <v>16</v>
      </c>
      <c r="AK81" s="2">
        <v>2</v>
      </c>
      <c r="AL81" s="55">
        <v>6</v>
      </c>
      <c r="AM81">
        <f t="shared" si="53"/>
        <v>10750</v>
      </c>
      <c r="AN81">
        <v>5375</v>
      </c>
      <c r="AO81">
        <f t="shared" si="54"/>
        <v>30018.32</v>
      </c>
      <c r="AP81">
        <f t="shared" si="55"/>
        <v>5.5848037209302328</v>
      </c>
      <c r="AQ81" s="6">
        <f t="shared" si="56"/>
        <v>5</v>
      </c>
      <c r="AR81" s="6">
        <f t="shared" si="57"/>
        <v>6</v>
      </c>
    </row>
    <row r="82" spans="1:44" x14ac:dyDescent="0.2">
      <c r="A82" s="2"/>
      <c r="B82" s="2"/>
      <c r="C82" s="2"/>
      <c r="D82" s="55" t="s">
        <v>75</v>
      </c>
      <c r="E82" s="2">
        <f t="shared" si="40"/>
        <v>16</v>
      </c>
      <c r="F82" s="2">
        <v>2</v>
      </c>
      <c r="G82" s="2">
        <v>4</v>
      </c>
      <c r="H82">
        <f t="shared" si="41"/>
        <v>9768</v>
      </c>
      <c r="I82">
        <v>4884</v>
      </c>
      <c r="J82">
        <f t="shared" si="42"/>
        <v>18458.400000000001</v>
      </c>
      <c r="K82">
        <f t="shared" si="43"/>
        <v>3.7793611793611799</v>
      </c>
      <c r="L82" s="6">
        <f t="shared" si="44"/>
        <v>3</v>
      </c>
      <c r="M82" s="6">
        <f t="shared" si="45"/>
        <v>4</v>
      </c>
      <c r="N82" s="2"/>
      <c r="O82" s="2"/>
      <c r="P82" s="2"/>
      <c r="Q82" s="2"/>
      <c r="R82" s="2"/>
      <c r="S82" s="2"/>
      <c r="T82" s="55" t="s">
        <v>75</v>
      </c>
      <c r="U82" s="2">
        <f t="shared" si="46"/>
        <v>16</v>
      </c>
      <c r="V82" s="2">
        <v>2</v>
      </c>
      <c r="W82" s="2">
        <v>3</v>
      </c>
      <c r="X82">
        <f t="shared" si="47"/>
        <v>10834</v>
      </c>
      <c r="Y82">
        <v>5417</v>
      </c>
      <c r="Z82">
        <f t="shared" si="48"/>
        <v>13091.4</v>
      </c>
      <c r="AA82">
        <f t="shared" si="49"/>
        <v>2.4167251246077166</v>
      </c>
      <c r="AB82" s="6">
        <f t="shared" si="50"/>
        <v>2</v>
      </c>
      <c r="AC82" s="6">
        <f t="shared" si="51"/>
        <v>3</v>
      </c>
      <c r="AD82" s="2"/>
      <c r="AE82" s="2"/>
      <c r="AF82" s="2"/>
      <c r="AG82" s="2"/>
      <c r="AH82" s="2"/>
      <c r="AI82" s="55" t="s">
        <v>75</v>
      </c>
      <c r="AJ82" s="2">
        <f t="shared" si="52"/>
        <v>16</v>
      </c>
      <c r="AK82" s="2">
        <v>2</v>
      </c>
      <c r="AL82" s="2">
        <v>7</v>
      </c>
      <c r="AM82">
        <f t="shared" si="53"/>
        <v>9714</v>
      </c>
      <c r="AN82">
        <v>4857</v>
      </c>
      <c r="AO82">
        <f t="shared" si="54"/>
        <v>30018.32</v>
      </c>
      <c r="AP82">
        <f t="shared" si="55"/>
        <v>6.180424130121474</v>
      </c>
      <c r="AQ82" s="6">
        <f t="shared" si="56"/>
        <v>6</v>
      </c>
      <c r="AR82" s="6">
        <f t="shared" si="57"/>
        <v>7</v>
      </c>
    </row>
    <row r="83" spans="1:44" x14ac:dyDescent="0.2">
      <c r="D83" s="55" t="s">
        <v>76</v>
      </c>
      <c r="E83" s="2">
        <f>ROUNDUP(LOG(I83,2), 0)+3</f>
        <v>16</v>
      </c>
      <c r="F83" s="2">
        <v>2</v>
      </c>
      <c r="G83">
        <v>5</v>
      </c>
      <c r="H83">
        <f t="shared" si="41"/>
        <v>8816</v>
      </c>
      <c r="I83">
        <v>4408</v>
      </c>
      <c r="J83">
        <f t="shared" si="42"/>
        <v>18458.400000000001</v>
      </c>
      <c r="K83">
        <f t="shared" si="43"/>
        <v>4.1874773139745916</v>
      </c>
      <c r="L83" s="6">
        <f t="shared" si="44"/>
        <v>4</v>
      </c>
      <c r="M83" s="6">
        <f t="shared" si="45"/>
        <v>5</v>
      </c>
      <c r="T83" s="55" t="s">
        <v>76</v>
      </c>
      <c r="U83" s="2">
        <f t="shared" si="46"/>
        <v>16</v>
      </c>
      <c r="V83" s="2">
        <v>2</v>
      </c>
      <c r="W83">
        <v>3</v>
      </c>
      <c r="X83">
        <f t="shared" si="47"/>
        <v>10630</v>
      </c>
      <c r="Y83">
        <v>5315</v>
      </c>
      <c r="Z83">
        <f t="shared" si="48"/>
        <v>13091.4</v>
      </c>
      <c r="AA83">
        <f t="shared" si="49"/>
        <v>2.4631044214487301</v>
      </c>
      <c r="AB83" s="6">
        <f t="shared" si="50"/>
        <v>2</v>
      </c>
      <c r="AC83" s="6">
        <f t="shared" si="51"/>
        <v>3</v>
      </c>
      <c r="AI83" s="55" t="s">
        <v>76</v>
      </c>
      <c r="AJ83" s="2">
        <f t="shared" si="52"/>
        <v>16</v>
      </c>
      <c r="AK83" s="2">
        <v>2</v>
      </c>
      <c r="AL83">
        <v>7</v>
      </c>
      <c r="AM83">
        <f t="shared" si="53"/>
        <v>8664</v>
      </c>
      <c r="AN83">
        <v>4332</v>
      </c>
      <c r="AO83">
        <f t="shared" si="54"/>
        <v>30018.32</v>
      </c>
      <c r="AP83">
        <f t="shared" si="55"/>
        <v>6.9294367497691596</v>
      </c>
      <c r="AQ83" s="6">
        <f t="shared" si="56"/>
        <v>6</v>
      </c>
      <c r="AR83" s="6">
        <f t="shared" si="57"/>
        <v>7</v>
      </c>
    </row>
    <row r="84" spans="1:44" x14ac:dyDescent="0.2">
      <c r="D84" s="55" t="s">
        <v>77</v>
      </c>
      <c r="E84" s="2">
        <f t="shared" si="40"/>
        <v>15</v>
      </c>
      <c r="F84" s="2">
        <v>2</v>
      </c>
      <c r="G84">
        <v>5</v>
      </c>
      <c r="H84">
        <f t="shared" si="41"/>
        <v>8072</v>
      </c>
      <c r="I84">
        <v>4036</v>
      </c>
      <c r="J84">
        <f t="shared" si="42"/>
        <v>18458.400000000001</v>
      </c>
      <c r="K84">
        <f t="shared" si="43"/>
        <v>4.5734390485629337</v>
      </c>
      <c r="L84" s="6">
        <f>_xlfn.FLOOR.PRECISE(K84)</f>
        <v>4</v>
      </c>
      <c r="M84" s="6">
        <f t="shared" si="45"/>
        <v>5</v>
      </c>
      <c r="T84" s="55" t="s">
        <v>77</v>
      </c>
      <c r="U84" s="2">
        <f t="shared" si="46"/>
        <v>16</v>
      </c>
      <c r="V84" s="2">
        <v>2</v>
      </c>
      <c r="W84">
        <v>3</v>
      </c>
      <c r="X84">
        <f t="shared" si="47"/>
        <v>10012</v>
      </c>
      <c r="Y84">
        <v>5006</v>
      </c>
      <c r="Z84">
        <f t="shared" si="48"/>
        <v>13091.4</v>
      </c>
      <c r="AA84">
        <f t="shared" si="49"/>
        <v>2.615141829804235</v>
      </c>
      <c r="AB84" s="6">
        <f t="shared" si="50"/>
        <v>2</v>
      </c>
      <c r="AC84" s="6">
        <f t="shared" si="51"/>
        <v>3</v>
      </c>
      <c r="AI84" s="55" t="s">
        <v>77</v>
      </c>
      <c r="AJ84" s="2">
        <f t="shared" si="52"/>
        <v>15</v>
      </c>
      <c r="AK84" s="2">
        <v>2</v>
      </c>
      <c r="AL84">
        <v>8</v>
      </c>
      <c r="AM84">
        <f t="shared" si="53"/>
        <v>7674</v>
      </c>
      <c r="AN84">
        <v>3837</v>
      </c>
      <c r="AO84">
        <f t="shared" si="54"/>
        <v>30018.32</v>
      </c>
      <c r="AP84">
        <f t="shared" si="55"/>
        <v>7.8233828511858219</v>
      </c>
      <c r="AQ84" s="6">
        <f t="shared" si="56"/>
        <v>7</v>
      </c>
      <c r="AR84" s="6">
        <f t="shared" si="57"/>
        <v>8</v>
      </c>
    </row>
    <row r="85" spans="1:44" x14ac:dyDescent="0.2">
      <c r="D85" s="55" t="s">
        <v>78</v>
      </c>
      <c r="E85" s="2">
        <f t="shared" si="40"/>
        <v>15</v>
      </c>
      <c r="F85" s="2">
        <v>2</v>
      </c>
      <c r="G85">
        <v>6</v>
      </c>
      <c r="H85">
        <f t="shared" si="41"/>
        <v>7034</v>
      </c>
      <c r="I85">
        <v>3517</v>
      </c>
      <c r="J85">
        <f t="shared" si="42"/>
        <v>18458.400000000001</v>
      </c>
      <c r="K85">
        <f t="shared" si="43"/>
        <v>5.2483366505544504</v>
      </c>
      <c r="L85" s="6">
        <f t="shared" si="44"/>
        <v>5</v>
      </c>
      <c r="M85" s="6">
        <f t="shared" si="45"/>
        <v>6</v>
      </c>
      <c r="T85" s="55" t="s">
        <v>78</v>
      </c>
      <c r="U85" s="2">
        <f t="shared" si="46"/>
        <v>16</v>
      </c>
      <c r="V85" s="2">
        <v>2</v>
      </c>
      <c r="W85">
        <v>3</v>
      </c>
      <c r="X85">
        <f t="shared" si="47"/>
        <v>9660</v>
      </c>
      <c r="Y85">
        <v>4830</v>
      </c>
      <c r="Z85">
        <f t="shared" si="48"/>
        <v>13091.4</v>
      </c>
      <c r="AA85">
        <f t="shared" si="49"/>
        <v>2.7104347826086954</v>
      </c>
      <c r="AB85" s="6">
        <f t="shared" si="50"/>
        <v>2</v>
      </c>
      <c r="AC85" s="6">
        <f t="shared" si="51"/>
        <v>3</v>
      </c>
      <c r="AI85" s="55" t="s">
        <v>78</v>
      </c>
      <c r="AJ85" s="2">
        <f t="shared" si="52"/>
        <v>15</v>
      </c>
      <c r="AK85" s="2">
        <v>2</v>
      </c>
      <c r="AL85">
        <v>10</v>
      </c>
      <c r="AM85">
        <f t="shared" si="53"/>
        <v>6440</v>
      </c>
      <c r="AN85">
        <v>3220</v>
      </c>
      <c r="AO85">
        <f t="shared" si="54"/>
        <v>30018.32</v>
      </c>
      <c r="AP85">
        <f t="shared" si="55"/>
        <v>9.3224596273291933</v>
      </c>
      <c r="AQ85" s="6">
        <f t="shared" si="56"/>
        <v>9</v>
      </c>
      <c r="AR85" s="6">
        <f t="shared" si="57"/>
        <v>10</v>
      </c>
    </row>
    <row r="86" spans="1:44" x14ac:dyDescent="0.2">
      <c r="D86" s="55" t="s">
        <v>79</v>
      </c>
      <c r="E86" s="2">
        <f t="shared" si="40"/>
        <v>15</v>
      </c>
      <c r="F86" s="2">
        <v>2</v>
      </c>
      <c r="G86">
        <v>6</v>
      </c>
      <c r="H86">
        <f t="shared" si="41"/>
        <v>6256</v>
      </c>
      <c r="I86">
        <v>3128</v>
      </c>
      <c r="J86">
        <f t="shared" si="42"/>
        <v>18458.400000000001</v>
      </c>
      <c r="K86">
        <f t="shared" si="43"/>
        <v>5.9010230179028138</v>
      </c>
      <c r="L86" s="6">
        <f t="shared" si="44"/>
        <v>5</v>
      </c>
      <c r="M86" s="6">
        <f t="shared" si="45"/>
        <v>6</v>
      </c>
      <c r="T86" s="55" t="s">
        <v>79</v>
      </c>
      <c r="U86" s="2">
        <f t="shared" si="46"/>
        <v>16</v>
      </c>
      <c r="V86" s="2">
        <v>2</v>
      </c>
      <c r="W86">
        <v>3</v>
      </c>
      <c r="X86">
        <f t="shared" si="47"/>
        <v>9020</v>
      </c>
      <c r="Y86">
        <v>4510</v>
      </c>
      <c r="Z86">
        <f t="shared" si="48"/>
        <v>13091.4</v>
      </c>
      <c r="AA86">
        <f t="shared" si="49"/>
        <v>2.902749445676275</v>
      </c>
      <c r="AB86" s="6">
        <f t="shared" si="50"/>
        <v>2</v>
      </c>
      <c r="AC86" s="6">
        <f t="shared" si="51"/>
        <v>3</v>
      </c>
      <c r="AI86" s="55" t="s">
        <v>79</v>
      </c>
      <c r="AJ86" s="2">
        <f t="shared" si="52"/>
        <v>15</v>
      </c>
      <c r="AK86" s="2">
        <v>2</v>
      </c>
      <c r="AL86">
        <v>12</v>
      </c>
      <c r="AM86">
        <f t="shared" si="53"/>
        <v>5434</v>
      </c>
      <c r="AN86">
        <v>2717</v>
      </c>
      <c r="AO86">
        <f t="shared" si="54"/>
        <v>30018.32</v>
      </c>
      <c r="AP86">
        <f t="shared" si="55"/>
        <v>11.048332719911667</v>
      </c>
      <c r="AQ86" s="6">
        <f t="shared" si="56"/>
        <v>11</v>
      </c>
      <c r="AR86" s="6">
        <f t="shared" si="57"/>
        <v>12</v>
      </c>
    </row>
    <row r="87" spans="1:44" x14ac:dyDescent="0.2">
      <c r="D87" s="55" t="s">
        <v>80</v>
      </c>
      <c r="E87" s="2">
        <f t="shared" si="40"/>
        <v>15</v>
      </c>
      <c r="F87" s="2">
        <v>2</v>
      </c>
      <c r="G87">
        <v>7</v>
      </c>
      <c r="H87">
        <f t="shared" si="41"/>
        <v>5414</v>
      </c>
      <c r="I87">
        <v>2707</v>
      </c>
      <c r="J87">
        <f t="shared" si="42"/>
        <v>18458.400000000001</v>
      </c>
      <c r="K87">
        <f t="shared" si="43"/>
        <v>6.818766161802734</v>
      </c>
      <c r="L87" s="6">
        <f t="shared" si="44"/>
        <v>6</v>
      </c>
      <c r="M87" s="6">
        <f t="shared" si="45"/>
        <v>7</v>
      </c>
      <c r="T87" s="55" t="s">
        <v>80</v>
      </c>
      <c r="U87" s="2">
        <f t="shared" si="46"/>
        <v>16</v>
      </c>
      <c r="V87" s="2">
        <v>2</v>
      </c>
      <c r="W87">
        <v>4</v>
      </c>
      <c r="X87">
        <f t="shared" si="47"/>
        <v>8318</v>
      </c>
      <c r="Y87">
        <v>4159</v>
      </c>
      <c r="Z87">
        <f t="shared" si="48"/>
        <v>13091.4</v>
      </c>
      <c r="AA87">
        <f t="shared" si="49"/>
        <v>3.1477278191873044</v>
      </c>
      <c r="AB87" s="6">
        <f t="shared" si="50"/>
        <v>3</v>
      </c>
      <c r="AC87" s="6">
        <f t="shared" si="51"/>
        <v>4</v>
      </c>
      <c r="AI87" s="55" t="s">
        <v>80</v>
      </c>
      <c r="AJ87" s="2">
        <f t="shared" si="52"/>
        <v>15</v>
      </c>
      <c r="AK87" s="2">
        <v>2</v>
      </c>
      <c r="AL87">
        <v>14</v>
      </c>
      <c r="AM87">
        <f t="shared" si="53"/>
        <v>4512</v>
      </c>
      <c r="AN87">
        <v>2256</v>
      </c>
      <c r="AO87">
        <f t="shared" si="54"/>
        <v>30018.32</v>
      </c>
      <c r="AP87">
        <f t="shared" si="55"/>
        <v>13.305992907801418</v>
      </c>
      <c r="AQ87" s="6">
        <f t="shared" si="56"/>
        <v>13</v>
      </c>
      <c r="AR87" s="6">
        <f t="shared" si="57"/>
        <v>14</v>
      </c>
    </row>
    <row r="88" spans="1:44" x14ac:dyDescent="0.2">
      <c r="D88" s="55" t="s">
        <v>81</v>
      </c>
      <c r="E88" s="2">
        <f t="shared" si="40"/>
        <v>15</v>
      </c>
      <c r="F88" s="2">
        <v>2</v>
      </c>
      <c r="G88">
        <v>9</v>
      </c>
      <c r="H88">
        <f t="shared" si="41"/>
        <v>4486</v>
      </c>
      <c r="I88">
        <v>2243</v>
      </c>
      <c r="J88">
        <f t="shared" si="42"/>
        <v>18458.400000000001</v>
      </c>
      <c r="K88">
        <f t="shared" si="43"/>
        <v>8.2293357111012035</v>
      </c>
      <c r="L88" s="6">
        <f t="shared" si="44"/>
        <v>8</v>
      </c>
      <c r="M88" s="6">
        <f t="shared" si="45"/>
        <v>9</v>
      </c>
      <c r="T88" s="55" t="s">
        <v>81</v>
      </c>
      <c r="U88" s="2">
        <f t="shared" si="46"/>
        <v>15</v>
      </c>
      <c r="V88" s="2">
        <v>2</v>
      </c>
      <c r="W88">
        <v>4</v>
      </c>
      <c r="X88">
        <f t="shared" si="47"/>
        <v>7748</v>
      </c>
      <c r="Y88">
        <v>3874</v>
      </c>
      <c r="Z88">
        <f t="shared" si="48"/>
        <v>13091.4</v>
      </c>
      <c r="AA88">
        <f t="shared" si="49"/>
        <v>3.3792978833247287</v>
      </c>
      <c r="AB88" s="6">
        <f t="shared" si="50"/>
        <v>3</v>
      </c>
      <c r="AC88" s="6">
        <f t="shared" si="51"/>
        <v>4</v>
      </c>
      <c r="AI88" s="55" t="s">
        <v>81</v>
      </c>
      <c r="AJ88" s="2">
        <f t="shared" si="52"/>
        <v>14</v>
      </c>
      <c r="AK88" s="2">
        <v>2</v>
      </c>
      <c r="AL88">
        <v>17</v>
      </c>
      <c r="AM88">
        <f t="shared" si="53"/>
        <v>3726</v>
      </c>
      <c r="AN88">
        <v>1863</v>
      </c>
      <c r="AO88">
        <f t="shared" si="54"/>
        <v>30018.32</v>
      </c>
      <c r="AP88">
        <f t="shared" si="55"/>
        <v>16.112893183038111</v>
      </c>
      <c r="AQ88" s="6">
        <f t="shared" si="56"/>
        <v>16</v>
      </c>
      <c r="AR88" s="6">
        <f t="shared" si="57"/>
        <v>17</v>
      </c>
    </row>
    <row r="89" spans="1:44" x14ac:dyDescent="0.2">
      <c r="D89" s="55" t="s">
        <v>82</v>
      </c>
      <c r="E89" s="2">
        <f t="shared" si="40"/>
        <v>14</v>
      </c>
      <c r="F89" s="2">
        <v>2</v>
      </c>
      <c r="G89">
        <v>10</v>
      </c>
      <c r="H89">
        <f t="shared" si="41"/>
        <v>3760</v>
      </c>
      <c r="I89">
        <v>1880</v>
      </c>
      <c r="J89">
        <f t="shared" si="42"/>
        <v>18458.400000000001</v>
      </c>
      <c r="K89">
        <f t="shared" si="43"/>
        <v>9.8182978723404268</v>
      </c>
      <c r="L89" s="6">
        <f t="shared" si="44"/>
        <v>9</v>
      </c>
      <c r="M89" s="6">
        <f t="shared" si="45"/>
        <v>10</v>
      </c>
      <c r="T89" s="55" t="s">
        <v>82</v>
      </c>
      <c r="U89" s="2">
        <f t="shared" si="46"/>
        <v>15</v>
      </c>
      <c r="V89" s="2">
        <v>2</v>
      </c>
      <c r="W89">
        <v>4</v>
      </c>
      <c r="X89">
        <f t="shared" si="47"/>
        <v>7034</v>
      </c>
      <c r="Y89">
        <v>3517</v>
      </c>
      <c r="Z89">
        <f t="shared" si="48"/>
        <v>13091.4</v>
      </c>
      <c r="AA89">
        <f t="shared" si="49"/>
        <v>3.7223201592266135</v>
      </c>
      <c r="AB89" s="6">
        <f t="shared" si="50"/>
        <v>3</v>
      </c>
      <c r="AC89" s="6">
        <f t="shared" si="51"/>
        <v>4</v>
      </c>
      <c r="AI89" s="55" t="s">
        <v>82</v>
      </c>
      <c r="AJ89" s="2">
        <f t="shared" si="52"/>
        <v>14</v>
      </c>
      <c r="AK89" s="2">
        <v>2</v>
      </c>
      <c r="AL89">
        <v>22</v>
      </c>
      <c r="AM89">
        <f t="shared" si="53"/>
        <v>2828</v>
      </c>
      <c r="AN89">
        <v>1414</v>
      </c>
      <c r="AO89">
        <f t="shared" si="54"/>
        <v>30018.32</v>
      </c>
      <c r="AP89">
        <f t="shared" si="55"/>
        <v>21.22936350777935</v>
      </c>
      <c r="AQ89" s="6">
        <f t="shared" si="56"/>
        <v>21</v>
      </c>
      <c r="AR89" s="6">
        <f t="shared" si="57"/>
        <v>22</v>
      </c>
    </row>
    <row r="90" spans="1:44" x14ac:dyDescent="0.2">
      <c r="D90" s="55" t="s">
        <v>83</v>
      </c>
      <c r="E90" s="2">
        <f t="shared" si="40"/>
        <v>14</v>
      </c>
      <c r="F90" s="2">
        <v>2</v>
      </c>
      <c r="G90">
        <v>13</v>
      </c>
      <c r="H90">
        <f t="shared" si="41"/>
        <v>2984</v>
      </c>
      <c r="I90">
        <v>1492</v>
      </c>
      <c r="J90">
        <f t="shared" si="42"/>
        <v>18458.400000000001</v>
      </c>
      <c r="K90">
        <f t="shared" si="43"/>
        <v>12.371581769436998</v>
      </c>
      <c r="L90" s="6">
        <f t="shared" si="44"/>
        <v>12</v>
      </c>
      <c r="M90" s="6">
        <f t="shared" si="45"/>
        <v>13</v>
      </c>
      <c r="T90" s="55" t="s">
        <v>83</v>
      </c>
      <c r="U90" s="2">
        <f t="shared" si="46"/>
        <v>15</v>
      </c>
      <c r="V90" s="2">
        <v>2</v>
      </c>
      <c r="W90">
        <v>5</v>
      </c>
      <c r="X90">
        <f t="shared" si="47"/>
        <v>6172</v>
      </c>
      <c r="Y90">
        <v>3086</v>
      </c>
      <c r="Z90">
        <f t="shared" si="48"/>
        <v>13091.4</v>
      </c>
      <c r="AA90">
        <f t="shared" si="49"/>
        <v>4.2421905379131557</v>
      </c>
      <c r="AB90" s="6">
        <f t="shared" si="50"/>
        <v>4</v>
      </c>
      <c r="AC90" s="6">
        <f t="shared" si="51"/>
        <v>5</v>
      </c>
      <c r="AI90" s="55" t="s">
        <v>83</v>
      </c>
      <c r="AJ90" s="2">
        <f t="shared" si="52"/>
        <v>14</v>
      </c>
      <c r="AK90" s="2">
        <v>2</v>
      </c>
      <c r="AL90">
        <v>27</v>
      </c>
      <c r="AM90">
        <f t="shared" si="53"/>
        <v>2260</v>
      </c>
      <c r="AN90">
        <v>1130</v>
      </c>
      <c r="AO90">
        <f t="shared" si="54"/>
        <v>30018.32</v>
      </c>
      <c r="AP90">
        <f t="shared" si="55"/>
        <v>26.564884955752213</v>
      </c>
      <c r="AQ90" s="6">
        <f t="shared" si="56"/>
        <v>26</v>
      </c>
      <c r="AR90" s="6">
        <f t="shared" si="57"/>
        <v>27</v>
      </c>
    </row>
    <row r="91" spans="1:44" x14ac:dyDescent="0.2">
      <c r="D91" s="55" t="s">
        <v>84</v>
      </c>
      <c r="E91" s="2">
        <f t="shared" si="40"/>
        <v>14</v>
      </c>
      <c r="F91" s="2">
        <v>2</v>
      </c>
      <c r="G91">
        <v>16</v>
      </c>
      <c r="H91">
        <f t="shared" si="41"/>
        <v>2420</v>
      </c>
      <c r="I91">
        <v>1210</v>
      </c>
      <c r="J91">
        <f t="shared" si="42"/>
        <v>18458.400000000001</v>
      </c>
      <c r="K91">
        <f t="shared" si="43"/>
        <v>15.254876033057853</v>
      </c>
      <c r="L91" s="6">
        <f t="shared" si="44"/>
        <v>15</v>
      </c>
      <c r="M91" s="6">
        <f t="shared" si="45"/>
        <v>16</v>
      </c>
      <c r="T91" s="55" t="s">
        <v>84</v>
      </c>
      <c r="U91" s="2">
        <f t="shared" si="46"/>
        <v>15</v>
      </c>
      <c r="V91" s="2">
        <v>2</v>
      </c>
      <c r="W91">
        <v>5</v>
      </c>
      <c r="X91">
        <f t="shared" si="47"/>
        <v>5344</v>
      </c>
      <c r="Y91">
        <v>2672</v>
      </c>
      <c r="Z91">
        <f t="shared" si="48"/>
        <v>13091.4</v>
      </c>
      <c r="AA91">
        <f t="shared" si="49"/>
        <v>4.8994760479041917</v>
      </c>
      <c r="AB91" s="6">
        <f t="shared" si="50"/>
        <v>4</v>
      </c>
      <c r="AC91" s="6">
        <f t="shared" si="51"/>
        <v>5</v>
      </c>
      <c r="AI91" s="55" t="s">
        <v>84</v>
      </c>
      <c r="AJ91" s="2">
        <f t="shared" si="52"/>
        <v>13</v>
      </c>
      <c r="AK91" s="2">
        <v>2</v>
      </c>
      <c r="AL91">
        <v>38</v>
      </c>
      <c r="AM91">
        <f t="shared" si="53"/>
        <v>1590</v>
      </c>
      <c r="AN91">
        <v>795</v>
      </c>
      <c r="AO91">
        <f t="shared" si="54"/>
        <v>30018.32</v>
      </c>
      <c r="AP91">
        <f t="shared" si="55"/>
        <v>37.758893081761009</v>
      </c>
      <c r="AQ91" s="6">
        <f t="shared" si="56"/>
        <v>37</v>
      </c>
      <c r="AR91" s="6">
        <f t="shared" si="57"/>
        <v>38</v>
      </c>
    </row>
    <row r="92" spans="1:44" x14ac:dyDescent="0.2">
      <c r="D92" s="55" t="s">
        <v>85</v>
      </c>
      <c r="E92" s="2">
        <f t="shared" si="40"/>
        <v>13</v>
      </c>
      <c r="F92" s="2">
        <v>2</v>
      </c>
      <c r="G92">
        <v>21</v>
      </c>
      <c r="H92">
        <f t="shared" si="41"/>
        <v>1832</v>
      </c>
      <c r="I92">
        <v>916</v>
      </c>
      <c r="J92">
        <f t="shared" si="42"/>
        <v>18458.400000000001</v>
      </c>
      <c r="K92">
        <f t="shared" si="43"/>
        <v>20.151091703056771</v>
      </c>
      <c r="L92" s="6">
        <f t="shared" si="44"/>
        <v>20</v>
      </c>
      <c r="M92" s="6">
        <f t="shared" si="45"/>
        <v>21</v>
      </c>
      <c r="T92" s="55" t="s">
        <v>85</v>
      </c>
      <c r="U92" s="2">
        <f t="shared" si="46"/>
        <v>15</v>
      </c>
      <c r="V92" s="2">
        <v>2</v>
      </c>
      <c r="W92">
        <v>6</v>
      </c>
      <c r="X92">
        <f t="shared" si="47"/>
        <v>4636</v>
      </c>
      <c r="Y92">
        <v>2318</v>
      </c>
      <c r="Z92">
        <f t="shared" si="48"/>
        <v>13091.4</v>
      </c>
      <c r="AA92">
        <f t="shared" si="49"/>
        <v>5.6477135461604826</v>
      </c>
      <c r="AB92" s="6">
        <f t="shared" si="50"/>
        <v>5</v>
      </c>
      <c r="AC92" s="6">
        <f t="shared" si="51"/>
        <v>6</v>
      </c>
      <c r="AI92" s="55" t="s">
        <v>85</v>
      </c>
      <c r="AJ92" s="2">
        <f t="shared" si="52"/>
        <v>13</v>
      </c>
      <c r="AK92" s="2">
        <v>2</v>
      </c>
      <c r="AL92">
        <v>55</v>
      </c>
      <c r="AM92">
        <f t="shared" si="53"/>
        <v>1100</v>
      </c>
      <c r="AN92">
        <v>550</v>
      </c>
      <c r="AO92">
        <f t="shared" si="54"/>
        <v>30018.32</v>
      </c>
      <c r="AP92">
        <f t="shared" si="55"/>
        <v>54.578763636363632</v>
      </c>
      <c r="AQ92" s="6">
        <f t="shared" si="56"/>
        <v>54</v>
      </c>
      <c r="AR92" s="6">
        <f t="shared" si="57"/>
        <v>55</v>
      </c>
    </row>
    <row r="93" spans="1:44" x14ac:dyDescent="0.2">
      <c r="D93" s="55" t="s">
        <v>86</v>
      </c>
      <c r="E93" s="2">
        <f t="shared" si="40"/>
        <v>13</v>
      </c>
      <c r="F93" s="2">
        <v>2</v>
      </c>
      <c r="G93">
        <v>28</v>
      </c>
      <c r="H93">
        <f t="shared" si="41"/>
        <v>1356</v>
      </c>
      <c r="I93">
        <v>678</v>
      </c>
      <c r="J93">
        <f t="shared" si="42"/>
        <v>18458.400000000001</v>
      </c>
      <c r="K93">
        <f t="shared" si="43"/>
        <v>27.224778761061948</v>
      </c>
      <c r="L93" s="6">
        <f t="shared" si="44"/>
        <v>27</v>
      </c>
      <c r="M93" s="6">
        <f t="shared" si="45"/>
        <v>28</v>
      </c>
      <c r="T93" s="55" t="s">
        <v>86</v>
      </c>
      <c r="U93" s="2">
        <f t="shared" si="46"/>
        <v>14</v>
      </c>
      <c r="V93" s="2">
        <v>2</v>
      </c>
      <c r="W93">
        <v>7</v>
      </c>
      <c r="X93">
        <f t="shared" si="47"/>
        <v>3786</v>
      </c>
      <c r="Y93">
        <v>1893</v>
      </c>
      <c r="Z93">
        <f t="shared" si="48"/>
        <v>13091.4</v>
      </c>
      <c r="AA93">
        <f t="shared" si="49"/>
        <v>6.9156893819334391</v>
      </c>
      <c r="AB93" s="6">
        <f t="shared" si="50"/>
        <v>6</v>
      </c>
      <c r="AC93" s="6">
        <f t="shared" si="51"/>
        <v>7</v>
      </c>
      <c r="AI93" s="55" t="s">
        <v>86</v>
      </c>
      <c r="AJ93" s="2">
        <f t="shared" si="52"/>
        <v>12</v>
      </c>
      <c r="AK93" s="2">
        <v>1</v>
      </c>
      <c r="AL93">
        <v>82</v>
      </c>
      <c r="AM93">
        <f t="shared" si="53"/>
        <v>368</v>
      </c>
      <c r="AN93">
        <v>368</v>
      </c>
      <c r="AO93">
        <f t="shared" si="54"/>
        <v>30018.32</v>
      </c>
      <c r="AP93">
        <f t="shared" si="55"/>
        <v>81.571521739130432</v>
      </c>
      <c r="AQ93" s="6">
        <f t="shared" si="56"/>
        <v>81</v>
      </c>
      <c r="AR93" s="6">
        <f t="shared" si="57"/>
        <v>82</v>
      </c>
    </row>
    <row r="94" spans="1:44" x14ac:dyDescent="0.2">
      <c r="D94" s="55" t="s">
        <v>87</v>
      </c>
      <c r="E94" s="2">
        <f t="shared" si="40"/>
        <v>12</v>
      </c>
      <c r="F94" s="2">
        <v>1</v>
      </c>
      <c r="G94">
        <v>43</v>
      </c>
      <c r="H94">
        <f t="shared" si="41"/>
        <v>432</v>
      </c>
      <c r="I94">
        <v>432</v>
      </c>
      <c r="J94">
        <f t="shared" si="42"/>
        <v>18458.400000000001</v>
      </c>
      <c r="K94">
        <f t="shared" si="43"/>
        <v>42.727777777777781</v>
      </c>
      <c r="L94" s="6">
        <f t="shared" si="44"/>
        <v>42</v>
      </c>
      <c r="M94" s="6">
        <f t="shared" si="45"/>
        <v>43</v>
      </c>
      <c r="T94" s="55" t="s">
        <v>87</v>
      </c>
      <c r="U94" s="2">
        <f t="shared" si="46"/>
        <v>14</v>
      </c>
      <c r="V94" s="2">
        <v>1</v>
      </c>
      <c r="W94">
        <v>9</v>
      </c>
      <c r="X94">
        <f t="shared" si="47"/>
        <v>1555</v>
      </c>
      <c r="Y94">
        <v>1555</v>
      </c>
      <c r="Z94">
        <f t="shared" si="48"/>
        <v>13091.4</v>
      </c>
      <c r="AA94">
        <f t="shared" si="49"/>
        <v>8.4189067524115746</v>
      </c>
      <c r="AB94" s="6">
        <f t="shared" si="50"/>
        <v>8</v>
      </c>
      <c r="AC94" s="6">
        <f t="shared" si="51"/>
        <v>9</v>
      </c>
      <c r="AI94" s="55" t="s">
        <v>87</v>
      </c>
      <c r="AJ94" s="2">
        <f t="shared" si="52"/>
        <v>11</v>
      </c>
      <c r="AK94" s="2">
        <v>1</v>
      </c>
      <c r="AL94">
        <v>138</v>
      </c>
      <c r="AM94">
        <f t="shared" si="53"/>
        <v>218</v>
      </c>
      <c r="AN94">
        <v>218</v>
      </c>
      <c r="AO94">
        <f t="shared" si="54"/>
        <v>30018.32</v>
      </c>
      <c r="AP94">
        <f t="shared" si="55"/>
        <v>137.69871559633026</v>
      </c>
      <c r="AQ94" s="6">
        <f t="shared" si="56"/>
        <v>137</v>
      </c>
      <c r="AR94" s="6">
        <f t="shared" si="57"/>
        <v>138</v>
      </c>
    </row>
    <row r="95" spans="1:44" x14ac:dyDescent="0.2">
      <c r="F95" t="s">
        <v>30</v>
      </c>
      <c r="H95">
        <f>SUM(H70:H94)</f>
        <v>461460</v>
      </c>
      <c r="I95">
        <f>SUM(I70:I94)</f>
        <v>99538</v>
      </c>
      <c r="V95" t="s">
        <v>30</v>
      </c>
      <c r="X95">
        <f>SUM(X70:X94)</f>
        <v>327285</v>
      </c>
      <c r="Y95">
        <f>SUM(Y70:Y94)</f>
        <v>96247</v>
      </c>
      <c r="AK95" t="s">
        <v>30</v>
      </c>
      <c r="AM95">
        <f>SUM(AM70:AM94)</f>
        <v>750458</v>
      </c>
      <c r="AN95">
        <f>SUM(AN70:AN94)</f>
        <v>99894</v>
      </c>
    </row>
    <row r="97" spans="1:60" x14ac:dyDescent="0.2">
      <c r="AJ97">
        <v>15</v>
      </c>
      <c r="AK97">
        <v>16</v>
      </c>
      <c r="AL97">
        <v>16</v>
      </c>
      <c r="AM97">
        <v>16</v>
      </c>
      <c r="AN97">
        <v>16</v>
      </c>
      <c r="AO97">
        <v>16</v>
      </c>
      <c r="AP97">
        <v>16</v>
      </c>
      <c r="AQ97">
        <v>16</v>
      </c>
      <c r="AR97">
        <v>16</v>
      </c>
      <c r="AS97">
        <v>16</v>
      </c>
      <c r="AT97">
        <v>16</v>
      </c>
      <c r="AU97">
        <v>16</v>
      </c>
      <c r="AV97">
        <v>16</v>
      </c>
      <c r="AW97">
        <v>16</v>
      </c>
      <c r="AX97">
        <v>15</v>
      </c>
      <c r="AY97">
        <v>15</v>
      </c>
      <c r="AZ97">
        <v>15</v>
      </c>
      <c r="BA97">
        <v>15</v>
      </c>
      <c r="BB97">
        <v>14</v>
      </c>
      <c r="BC97">
        <v>14</v>
      </c>
      <c r="BD97">
        <v>14</v>
      </c>
      <c r="BE97">
        <v>13</v>
      </c>
      <c r="BF97">
        <v>13</v>
      </c>
      <c r="BG97">
        <v>12</v>
      </c>
      <c r="BH97">
        <v>11</v>
      </c>
    </row>
    <row r="98" spans="1:60" x14ac:dyDescent="0.2">
      <c r="A98" s="2" t="s">
        <v>90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60" x14ac:dyDescent="0.2">
      <c r="A99" s="2" t="s">
        <v>15</v>
      </c>
      <c r="B99" s="54">
        <v>1000000</v>
      </c>
      <c r="C99" s="2"/>
      <c r="D99" s="2" t="s">
        <v>16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 t="s">
        <v>15</v>
      </c>
      <c r="R99" s="54">
        <v>1000000</v>
      </c>
      <c r="S99" s="2"/>
      <c r="T99" s="2" t="s">
        <v>16</v>
      </c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 t="s">
        <v>15</v>
      </c>
      <c r="AG99" s="54">
        <v>1000000</v>
      </c>
      <c r="AH99" s="2"/>
      <c r="AI99" s="2" t="s">
        <v>16</v>
      </c>
      <c r="AJ99" s="2"/>
      <c r="AK99" s="2"/>
      <c r="AL99" s="2"/>
      <c r="AM99" s="2"/>
      <c r="AN99" s="2"/>
      <c r="AO99" s="2"/>
      <c r="AP99" s="2"/>
      <c r="AQ99" s="2"/>
      <c r="AR99" s="2"/>
    </row>
    <row r="100" spans="1:60" x14ac:dyDescent="0.2">
      <c r="A100" s="2"/>
      <c r="B100" s="2"/>
      <c r="C100" s="2"/>
      <c r="D100" s="2"/>
      <c r="E100" s="2" t="s">
        <v>13</v>
      </c>
      <c r="F100" s="2" t="s">
        <v>14</v>
      </c>
      <c r="G100" s="2" t="s">
        <v>31</v>
      </c>
      <c r="H100" s="2" t="s">
        <v>29</v>
      </c>
      <c r="I100" s="2" t="s">
        <v>17</v>
      </c>
      <c r="J100" s="2" t="s">
        <v>32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 t="s">
        <v>13</v>
      </c>
      <c r="V100" s="2" t="s">
        <v>14</v>
      </c>
      <c r="W100" s="2" t="s">
        <v>31</v>
      </c>
      <c r="X100" s="2" t="s">
        <v>29</v>
      </c>
      <c r="Y100" s="2" t="s">
        <v>17</v>
      </c>
      <c r="Z100" s="2" t="s">
        <v>32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 t="s">
        <v>13</v>
      </c>
      <c r="AK100" s="2" t="s">
        <v>14</v>
      </c>
      <c r="AL100" s="2" t="s">
        <v>31</v>
      </c>
      <c r="AM100" s="2" t="s">
        <v>29</v>
      </c>
      <c r="AN100" s="2" t="s">
        <v>17</v>
      </c>
      <c r="AO100" s="2" t="s">
        <v>32</v>
      </c>
      <c r="AP100" s="2"/>
      <c r="AQ100" s="2"/>
      <c r="AR100" s="2"/>
    </row>
    <row r="101" spans="1:60" x14ac:dyDescent="0.2">
      <c r="A101" s="2"/>
      <c r="B101" s="2"/>
      <c r="C101" s="2"/>
      <c r="D101" s="55" t="s">
        <v>19</v>
      </c>
      <c r="E101" s="2">
        <f>ROUNDUP(LOG(I101,2), 0)+6</f>
        <v>18</v>
      </c>
      <c r="F101" s="55">
        <v>69</v>
      </c>
      <c r="G101" s="55">
        <v>10</v>
      </c>
      <c r="H101">
        <f>F101*I101</f>
        <v>148557</v>
      </c>
      <c r="I101">
        <v>2153</v>
      </c>
      <c r="J101">
        <f>H$126/25</f>
        <v>21149.439999999999</v>
      </c>
      <c r="K101">
        <f>J101/I101</f>
        <v>9.8232419879238257</v>
      </c>
      <c r="L101" s="6">
        <f>_xlfn.FLOOR.PRECISE(K101)</f>
        <v>9</v>
      </c>
      <c r="M101" s="6">
        <f>ROUNDUP(K101,0)</f>
        <v>10</v>
      </c>
      <c r="N101" s="2"/>
      <c r="O101" s="2"/>
      <c r="P101" s="2"/>
      <c r="Q101" s="2"/>
      <c r="R101" s="2"/>
      <c r="S101" s="2"/>
      <c r="T101" s="55" t="s">
        <v>19</v>
      </c>
      <c r="U101" s="2">
        <f>U70+3</f>
        <v>16</v>
      </c>
      <c r="V101" s="55">
        <v>406</v>
      </c>
      <c r="W101" s="55">
        <v>42</v>
      </c>
      <c r="X101">
        <f>V101*Y101</f>
        <v>285824</v>
      </c>
      <c r="Y101">
        <v>704</v>
      </c>
      <c r="Z101">
        <f>X$126/25</f>
        <v>29281.279999999999</v>
      </c>
      <c r="AA101">
        <f>Z101/Y101</f>
        <v>41.592727272727274</v>
      </c>
      <c r="AB101" s="6">
        <f>_xlfn.FLOOR.PRECISE(AA101)</f>
        <v>41</v>
      </c>
      <c r="AC101" s="6">
        <f>ROUNDUP(AA101,0)</f>
        <v>42</v>
      </c>
      <c r="AD101" s="2"/>
      <c r="AE101" s="2"/>
      <c r="AF101" s="2"/>
      <c r="AG101" s="2"/>
      <c r="AH101" s="2"/>
      <c r="AI101" s="55" t="s">
        <v>19</v>
      </c>
      <c r="AJ101" s="2">
        <f>ROUNDUP(LOG(AN101,2), 0)+6</f>
        <v>18</v>
      </c>
      <c r="AK101" s="55">
        <v>28</v>
      </c>
      <c r="AL101" s="55">
        <v>10</v>
      </c>
      <c r="AM101">
        <f>AK101*AN101</f>
        <v>63196</v>
      </c>
      <c r="AN101">
        <v>2257</v>
      </c>
      <c r="AO101">
        <f>AM$126/25</f>
        <v>20717.72</v>
      </c>
      <c r="AP101">
        <f>AO101/AN101</f>
        <v>9.1793176783340726</v>
      </c>
      <c r="AQ101" s="6">
        <f>_xlfn.FLOOR.PRECISE(AP101)</f>
        <v>9</v>
      </c>
      <c r="AR101" s="6">
        <f>ROUNDUP(AP101,0)</f>
        <v>10</v>
      </c>
    </row>
    <row r="102" spans="1:60" x14ac:dyDescent="0.2">
      <c r="A102" s="2"/>
      <c r="B102" s="2"/>
      <c r="C102" s="2"/>
      <c r="D102" s="55" t="s">
        <v>20</v>
      </c>
      <c r="E102" s="2">
        <f t="shared" ref="E102:E125" si="58">ROUNDUP(LOG(I102,2), 0)+6</f>
        <v>19</v>
      </c>
      <c r="F102" s="55">
        <v>10</v>
      </c>
      <c r="G102" s="55">
        <v>6</v>
      </c>
      <c r="H102">
        <f t="shared" ref="H102:H125" si="59">F102*I102</f>
        <v>41060</v>
      </c>
      <c r="I102">
        <v>4106</v>
      </c>
      <c r="J102">
        <f t="shared" ref="J102:J125" si="60">H$126/25</f>
        <v>21149.439999999999</v>
      </c>
      <c r="K102">
        <f t="shared" ref="K102:K125" si="61">J102/I102</f>
        <v>5.1508621529469067</v>
      </c>
      <c r="L102" s="6">
        <f t="shared" ref="L102:L125" si="62">_xlfn.FLOOR.PRECISE(K102)</f>
        <v>5</v>
      </c>
      <c r="M102" s="6">
        <f t="shared" ref="M102:M125" si="63">ROUNDUP(K102,0)</f>
        <v>6</v>
      </c>
      <c r="N102" s="2"/>
      <c r="O102" s="2"/>
      <c r="P102" s="2"/>
      <c r="Q102" s="2"/>
      <c r="R102" s="2"/>
      <c r="S102" s="2"/>
      <c r="T102" s="55" t="s">
        <v>20</v>
      </c>
      <c r="U102" s="2">
        <f t="shared" ref="U102:U125" si="64">U71+3</f>
        <v>17</v>
      </c>
      <c r="V102" s="55">
        <v>75</v>
      </c>
      <c r="W102" s="55">
        <v>19</v>
      </c>
      <c r="X102">
        <f t="shared" ref="X102:X125" si="65">V102*Y102</f>
        <v>117600</v>
      </c>
      <c r="Y102">
        <v>1568</v>
      </c>
      <c r="Z102">
        <f t="shared" ref="Z102:Z125" si="66">X$126/25</f>
        <v>29281.279999999999</v>
      </c>
      <c r="AA102">
        <f t="shared" ref="AA102:AA125" si="67">Z102/Y102</f>
        <v>18.674285714285713</v>
      </c>
      <c r="AB102" s="6">
        <f t="shared" ref="AB102:AB125" si="68">_xlfn.FLOOR.PRECISE(AA102)</f>
        <v>18</v>
      </c>
      <c r="AC102" s="6">
        <f t="shared" ref="AC102:AC125" si="69">ROUNDUP(AA102,0)</f>
        <v>19</v>
      </c>
      <c r="AD102" s="2"/>
      <c r="AE102" s="2"/>
      <c r="AF102" s="2"/>
      <c r="AG102" s="2"/>
      <c r="AH102" s="2"/>
      <c r="AI102" s="55" t="s">
        <v>20</v>
      </c>
      <c r="AJ102" s="2">
        <f t="shared" ref="AJ102:AJ125" si="70">ROUNDUP(LOG(AN102,2), 0)+6</f>
        <v>19</v>
      </c>
      <c r="AK102" s="55">
        <v>16</v>
      </c>
      <c r="AL102" s="55">
        <v>5</v>
      </c>
      <c r="AM102">
        <f t="shared" ref="AM102:AM125" si="71">AK102*AN102</f>
        <v>69600</v>
      </c>
      <c r="AN102">
        <v>4350</v>
      </c>
      <c r="AO102">
        <f t="shared" ref="AO102:AO125" si="72">AM$126/25</f>
        <v>20717.72</v>
      </c>
      <c r="AP102">
        <f t="shared" ref="AP102:AP125" si="73">AO102/AN102</f>
        <v>4.7626942528735636</v>
      </c>
      <c r="AQ102" s="6">
        <f t="shared" ref="AQ102:AQ125" si="74">_xlfn.FLOOR.PRECISE(AP102)</f>
        <v>4</v>
      </c>
      <c r="AR102" s="6">
        <f t="shared" ref="AR102:AR125" si="75">ROUNDUP(AP102,0)</f>
        <v>5</v>
      </c>
    </row>
    <row r="103" spans="1:60" x14ac:dyDescent="0.2">
      <c r="A103" s="2"/>
      <c r="B103" s="2"/>
      <c r="C103" s="2"/>
      <c r="D103" s="55" t="s">
        <v>21</v>
      </c>
      <c r="E103" s="2">
        <f t="shared" si="58"/>
        <v>19</v>
      </c>
      <c r="F103" s="55">
        <v>9</v>
      </c>
      <c r="G103" s="55">
        <v>5</v>
      </c>
      <c r="H103">
        <f t="shared" si="59"/>
        <v>47493</v>
      </c>
      <c r="I103">
        <v>5277</v>
      </c>
      <c r="J103">
        <f t="shared" si="60"/>
        <v>21149.439999999999</v>
      </c>
      <c r="K103">
        <f t="shared" si="61"/>
        <v>4.007852946750047</v>
      </c>
      <c r="L103" s="6">
        <f t="shared" si="62"/>
        <v>4</v>
      </c>
      <c r="M103" s="6">
        <f t="shared" si="63"/>
        <v>5</v>
      </c>
      <c r="N103" s="2"/>
      <c r="O103" s="2"/>
      <c r="P103" s="2"/>
      <c r="Q103" s="2"/>
      <c r="R103" s="2"/>
      <c r="S103" s="2"/>
      <c r="T103" s="55" t="s">
        <v>21</v>
      </c>
      <c r="U103" s="2">
        <f t="shared" si="64"/>
        <v>18</v>
      </c>
      <c r="V103" s="55">
        <v>19</v>
      </c>
      <c r="W103" s="55">
        <v>13</v>
      </c>
      <c r="X103">
        <f t="shared" si="65"/>
        <v>44574</v>
      </c>
      <c r="Y103">
        <v>2346</v>
      </c>
      <c r="Z103">
        <f t="shared" si="66"/>
        <v>29281.279999999999</v>
      </c>
      <c r="AA103">
        <f t="shared" si="67"/>
        <v>12.481364023870418</v>
      </c>
      <c r="AB103" s="6">
        <f t="shared" si="68"/>
        <v>12</v>
      </c>
      <c r="AC103" s="6">
        <f t="shared" si="69"/>
        <v>13</v>
      </c>
      <c r="AD103" s="2"/>
      <c r="AE103" s="2"/>
      <c r="AF103" s="2"/>
      <c r="AG103" s="2"/>
      <c r="AH103" s="2"/>
      <c r="AI103" s="55" t="s">
        <v>21</v>
      </c>
      <c r="AJ103" s="2">
        <f t="shared" si="70"/>
        <v>19</v>
      </c>
      <c r="AK103" s="55">
        <v>10</v>
      </c>
      <c r="AL103" s="55">
        <v>4</v>
      </c>
      <c r="AM103">
        <f t="shared" si="71"/>
        <v>56910</v>
      </c>
      <c r="AN103">
        <v>5691</v>
      </c>
      <c r="AO103">
        <f t="shared" si="72"/>
        <v>20717.72</v>
      </c>
      <c r="AP103">
        <f t="shared" si="73"/>
        <v>3.6404357757863295</v>
      </c>
      <c r="AQ103" s="6">
        <f t="shared" si="74"/>
        <v>3</v>
      </c>
      <c r="AR103" s="6">
        <f t="shared" si="75"/>
        <v>4</v>
      </c>
    </row>
    <row r="104" spans="1:60" x14ac:dyDescent="0.2">
      <c r="A104" s="2"/>
      <c r="B104" s="2"/>
      <c r="C104" s="2"/>
      <c r="D104" s="55" t="s">
        <v>22</v>
      </c>
      <c r="E104" s="2">
        <f t="shared" si="58"/>
        <v>19</v>
      </c>
      <c r="F104" s="2">
        <v>7</v>
      </c>
      <c r="G104" s="55">
        <v>4</v>
      </c>
      <c r="H104">
        <f t="shared" si="59"/>
        <v>43176</v>
      </c>
      <c r="I104">
        <v>6168</v>
      </c>
      <c r="J104">
        <f t="shared" si="60"/>
        <v>21149.439999999999</v>
      </c>
      <c r="K104">
        <f t="shared" si="61"/>
        <v>3.4288975356679634</v>
      </c>
      <c r="L104" s="6">
        <f t="shared" si="62"/>
        <v>3</v>
      </c>
      <c r="M104" s="6">
        <f t="shared" si="63"/>
        <v>4</v>
      </c>
      <c r="N104" s="2"/>
      <c r="O104" s="2"/>
      <c r="P104" s="2"/>
      <c r="Q104" s="2"/>
      <c r="R104" s="2"/>
      <c r="S104" s="2"/>
      <c r="T104" s="55" t="s">
        <v>22</v>
      </c>
      <c r="U104" s="2">
        <f t="shared" si="64"/>
        <v>18</v>
      </c>
      <c r="V104" s="2">
        <v>12</v>
      </c>
      <c r="W104" s="55">
        <v>10</v>
      </c>
      <c r="X104">
        <f t="shared" si="65"/>
        <v>37788</v>
      </c>
      <c r="Y104">
        <v>3149</v>
      </c>
      <c r="Z104">
        <f t="shared" si="66"/>
        <v>29281.279999999999</v>
      </c>
      <c r="AA104">
        <f t="shared" si="67"/>
        <v>9.2985963798031115</v>
      </c>
      <c r="AB104" s="6">
        <f t="shared" si="68"/>
        <v>9</v>
      </c>
      <c r="AC104" s="6">
        <f t="shared" si="69"/>
        <v>10</v>
      </c>
      <c r="AD104" s="2"/>
      <c r="AE104" s="2"/>
      <c r="AF104" s="2"/>
      <c r="AG104" s="2"/>
      <c r="AH104" s="2"/>
      <c r="AI104" s="55" t="s">
        <v>22</v>
      </c>
      <c r="AJ104" s="2">
        <f t="shared" si="70"/>
        <v>19</v>
      </c>
      <c r="AK104" s="2">
        <v>9</v>
      </c>
      <c r="AL104" s="55">
        <v>4</v>
      </c>
      <c r="AM104">
        <f t="shared" si="71"/>
        <v>59823</v>
      </c>
      <c r="AN104">
        <v>6647</v>
      </c>
      <c r="AO104">
        <f t="shared" si="72"/>
        <v>20717.72</v>
      </c>
      <c r="AP104">
        <f t="shared" si="73"/>
        <v>3.116852715510757</v>
      </c>
      <c r="AQ104" s="6">
        <f t="shared" si="74"/>
        <v>3</v>
      </c>
      <c r="AR104" s="6">
        <f t="shared" si="75"/>
        <v>4</v>
      </c>
    </row>
    <row r="105" spans="1:60" x14ac:dyDescent="0.2">
      <c r="A105" s="2"/>
      <c r="B105" s="2"/>
      <c r="C105" s="2"/>
      <c r="D105" s="55" t="s">
        <v>23</v>
      </c>
      <c r="E105" s="2">
        <f t="shared" si="58"/>
        <v>19</v>
      </c>
      <c r="F105" s="2">
        <v>6</v>
      </c>
      <c r="G105" s="55">
        <v>4</v>
      </c>
      <c r="H105">
        <f t="shared" si="59"/>
        <v>39708</v>
      </c>
      <c r="I105">
        <v>6618</v>
      </c>
      <c r="J105">
        <f t="shared" si="60"/>
        <v>21149.439999999999</v>
      </c>
      <c r="K105">
        <f t="shared" si="61"/>
        <v>3.1957449380477483</v>
      </c>
      <c r="L105" s="6">
        <f t="shared" si="62"/>
        <v>3</v>
      </c>
      <c r="M105" s="6">
        <f t="shared" si="63"/>
        <v>4</v>
      </c>
      <c r="N105" s="2"/>
      <c r="O105" s="2"/>
      <c r="P105" s="2"/>
      <c r="Q105" s="2"/>
      <c r="R105" s="2"/>
      <c r="S105" s="2"/>
      <c r="T105" s="55" t="s">
        <v>23</v>
      </c>
      <c r="U105" s="2">
        <f t="shared" si="64"/>
        <v>18</v>
      </c>
      <c r="V105" s="2">
        <v>7</v>
      </c>
      <c r="W105" s="55">
        <v>8</v>
      </c>
      <c r="X105">
        <f t="shared" si="65"/>
        <v>26726</v>
      </c>
      <c r="Y105">
        <v>3818</v>
      </c>
      <c r="Z105">
        <f t="shared" si="66"/>
        <v>29281.279999999999</v>
      </c>
      <c r="AA105">
        <f t="shared" si="67"/>
        <v>7.6692718700890516</v>
      </c>
      <c r="AB105" s="6">
        <f t="shared" si="68"/>
        <v>7</v>
      </c>
      <c r="AC105" s="6">
        <f t="shared" si="69"/>
        <v>8</v>
      </c>
      <c r="AD105" s="2"/>
      <c r="AE105" s="2"/>
      <c r="AF105" s="2"/>
      <c r="AG105" s="2"/>
      <c r="AH105" s="2"/>
      <c r="AI105" s="55" t="s">
        <v>23</v>
      </c>
      <c r="AJ105" s="2">
        <f t="shared" si="70"/>
        <v>19</v>
      </c>
      <c r="AK105" s="2">
        <v>7</v>
      </c>
      <c r="AL105" s="55">
        <v>3</v>
      </c>
      <c r="AM105">
        <f t="shared" si="71"/>
        <v>50211</v>
      </c>
      <c r="AN105">
        <v>7173</v>
      </c>
      <c r="AO105">
        <f t="shared" si="72"/>
        <v>20717.72</v>
      </c>
      <c r="AP105">
        <f t="shared" si="73"/>
        <v>2.8882922068869372</v>
      </c>
      <c r="AQ105" s="6">
        <f t="shared" si="74"/>
        <v>2</v>
      </c>
      <c r="AR105" s="6">
        <f t="shared" si="75"/>
        <v>3</v>
      </c>
    </row>
    <row r="106" spans="1:60" x14ac:dyDescent="0.2">
      <c r="A106" s="2"/>
      <c r="B106" s="2"/>
      <c r="C106" s="2"/>
      <c r="D106" s="55" t="s">
        <v>24</v>
      </c>
      <c r="E106" s="2">
        <f t="shared" si="58"/>
        <v>19</v>
      </c>
      <c r="F106" s="2">
        <v>5</v>
      </c>
      <c r="G106" s="55">
        <v>4</v>
      </c>
      <c r="H106">
        <f t="shared" si="59"/>
        <v>33845</v>
      </c>
      <c r="I106">
        <v>6769</v>
      </c>
      <c r="J106">
        <f t="shared" si="60"/>
        <v>21149.439999999999</v>
      </c>
      <c r="K106">
        <f t="shared" si="61"/>
        <v>3.1244556064411286</v>
      </c>
      <c r="L106" s="6">
        <f t="shared" si="62"/>
        <v>3</v>
      </c>
      <c r="M106" s="6">
        <f t="shared" si="63"/>
        <v>4</v>
      </c>
      <c r="N106" s="2"/>
      <c r="O106" s="2"/>
      <c r="P106" s="2"/>
      <c r="Q106" s="2"/>
      <c r="R106" s="2"/>
      <c r="S106" s="2"/>
      <c r="T106" s="55" t="s">
        <v>24</v>
      </c>
      <c r="U106" s="2">
        <f t="shared" si="64"/>
        <v>19</v>
      </c>
      <c r="V106" s="2">
        <v>6</v>
      </c>
      <c r="W106" s="55">
        <v>7</v>
      </c>
      <c r="X106">
        <f t="shared" si="65"/>
        <v>26730</v>
      </c>
      <c r="Y106">
        <v>4455</v>
      </c>
      <c r="Z106">
        <f t="shared" si="66"/>
        <v>29281.279999999999</v>
      </c>
      <c r="AA106">
        <f t="shared" si="67"/>
        <v>6.5726778900112235</v>
      </c>
      <c r="AB106" s="6">
        <f t="shared" si="68"/>
        <v>6</v>
      </c>
      <c r="AC106" s="6">
        <f t="shared" si="69"/>
        <v>7</v>
      </c>
      <c r="AD106" s="2"/>
      <c r="AE106" s="2"/>
      <c r="AF106" s="2"/>
      <c r="AG106" s="2"/>
      <c r="AH106" s="2"/>
      <c r="AI106" s="55" t="s">
        <v>24</v>
      </c>
      <c r="AJ106" s="2">
        <f t="shared" si="70"/>
        <v>19</v>
      </c>
      <c r="AK106" s="2">
        <v>6</v>
      </c>
      <c r="AL106" s="55">
        <v>3</v>
      </c>
      <c r="AM106">
        <f t="shared" si="71"/>
        <v>44274</v>
      </c>
      <c r="AN106">
        <v>7379</v>
      </c>
      <c r="AO106">
        <f t="shared" si="72"/>
        <v>20717.72</v>
      </c>
      <c r="AP106">
        <f t="shared" si="73"/>
        <v>2.8076595744680852</v>
      </c>
      <c r="AQ106" s="6">
        <f t="shared" si="74"/>
        <v>2</v>
      </c>
      <c r="AR106" s="6">
        <f t="shared" si="75"/>
        <v>3</v>
      </c>
    </row>
    <row r="107" spans="1:60" x14ac:dyDescent="0.2">
      <c r="A107" s="2"/>
      <c r="B107" s="2"/>
      <c r="C107" s="2"/>
      <c r="D107" s="55" t="s">
        <v>25</v>
      </c>
      <c r="E107" s="2">
        <f t="shared" si="58"/>
        <v>19</v>
      </c>
      <c r="F107" s="2">
        <v>4</v>
      </c>
      <c r="G107" s="55">
        <v>4</v>
      </c>
      <c r="H107">
        <f t="shared" si="59"/>
        <v>26664</v>
      </c>
      <c r="I107">
        <v>6666</v>
      </c>
      <c r="J107">
        <f t="shared" si="60"/>
        <v>21149.439999999999</v>
      </c>
      <c r="K107">
        <f t="shared" si="61"/>
        <v>3.1727332733273323</v>
      </c>
      <c r="L107" s="6">
        <f t="shared" si="62"/>
        <v>3</v>
      </c>
      <c r="M107" s="6">
        <f t="shared" si="63"/>
        <v>4</v>
      </c>
      <c r="N107" s="2"/>
      <c r="O107" s="2"/>
      <c r="P107" s="2"/>
      <c r="Q107" s="2"/>
      <c r="R107" s="2"/>
      <c r="S107" s="2"/>
      <c r="T107" s="55" t="s">
        <v>25</v>
      </c>
      <c r="U107" s="2">
        <f t="shared" si="64"/>
        <v>19</v>
      </c>
      <c r="V107" s="2">
        <v>5</v>
      </c>
      <c r="W107" s="55">
        <v>7</v>
      </c>
      <c r="X107">
        <f t="shared" si="65"/>
        <v>24160</v>
      </c>
      <c r="Y107">
        <v>4832</v>
      </c>
      <c r="Z107">
        <f t="shared" si="66"/>
        <v>29281.279999999999</v>
      </c>
      <c r="AA107">
        <f t="shared" si="67"/>
        <v>6.0598675496688736</v>
      </c>
      <c r="AB107" s="6">
        <f t="shared" si="68"/>
        <v>6</v>
      </c>
      <c r="AC107" s="6">
        <f t="shared" si="69"/>
        <v>7</v>
      </c>
      <c r="AD107" s="2"/>
      <c r="AE107" s="2"/>
      <c r="AF107" s="2"/>
      <c r="AG107" s="2"/>
      <c r="AH107" s="2"/>
      <c r="AI107" s="55" t="s">
        <v>25</v>
      </c>
      <c r="AJ107" s="2">
        <f t="shared" si="70"/>
        <v>19</v>
      </c>
      <c r="AK107" s="2">
        <v>5</v>
      </c>
      <c r="AL107" s="55">
        <v>3</v>
      </c>
      <c r="AM107">
        <f t="shared" si="71"/>
        <v>37055</v>
      </c>
      <c r="AN107">
        <v>7411</v>
      </c>
      <c r="AO107">
        <f t="shared" si="72"/>
        <v>20717.72</v>
      </c>
      <c r="AP107">
        <f t="shared" si="73"/>
        <v>2.7955363648630418</v>
      </c>
      <c r="AQ107" s="6">
        <f t="shared" si="74"/>
        <v>2</v>
      </c>
      <c r="AR107" s="6">
        <f t="shared" si="75"/>
        <v>3</v>
      </c>
    </row>
    <row r="108" spans="1:60" x14ac:dyDescent="0.2">
      <c r="A108" s="2"/>
      <c r="B108" s="2"/>
      <c r="C108" s="2"/>
      <c r="D108" s="55" t="s">
        <v>26</v>
      </c>
      <c r="E108" s="2">
        <f t="shared" si="58"/>
        <v>19</v>
      </c>
      <c r="F108" s="2">
        <v>4</v>
      </c>
      <c r="G108" s="55">
        <v>4</v>
      </c>
      <c r="H108">
        <f t="shared" si="59"/>
        <v>26588</v>
      </c>
      <c r="I108">
        <v>6647</v>
      </c>
      <c r="J108">
        <f t="shared" si="60"/>
        <v>21149.439999999999</v>
      </c>
      <c r="K108">
        <f t="shared" si="61"/>
        <v>3.1818023168346619</v>
      </c>
      <c r="L108" s="6">
        <f t="shared" si="62"/>
        <v>3</v>
      </c>
      <c r="M108" s="6">
        <f t="shared" si="63"/>
        <v>4</v>
      </c>
      <c r="N108" s="2"/>
      <c r="O108" s="2"/>
      <c r="P108" s="2"/>
      <c r="Q108" s="2"/>
      <c r="R108" s="2"/>
      <c r="S108" s="2"/>
      <c r="T108" s="55" t="s">
        <v>26</v>
      </c>
      <c r="U108" s="2">
        <f t="shared" si="64"/>
        <v>19</v>
      </c>
      <c r="V108" s="2">
        <v>4</v>
      </c>
      <c r="W108" s="55">
        <v>6</v>
      </c>
      <c r="X108">
        <f t="shared" si="65"/>
        <v>20780</v>
      </c>
      <c r="Y108">
        <v>5195</v>
      </c>
      <c r="Z108">
        <f t="shared" si="66"/>
        <v>29281.279999999999</v>
      </c>
      <c r="AA108">
        <f t="shared" si="67"/>
        <v>5.6364350336862366</v>
      </c>
      <c r="AB108" s="6">
        <f t="shared" si="68"/>
        <v>5</v>
      </c>
      <c r="AC108" s="6">
        <f t="shared" si="69"/>
        <v>6</v>
      </c>
      <c r="AD108" s="2"/>
      <c r="AE108" s="2"/>
      <c r="AF108" s="2"/>
      <c r="AG108" s="2"/>
      <c r="AH108" s="2"/>
      <c r="AI108" s="55" t="s">
        <v>26</v>
      </c>
      <c r="AJ108" s="2">
        <f t="shared" si="70"/>
        <v>19</v>
      </c>
      <c r="AK108" s="2">
        <v>4</v>
      </c>
      <c r="AL108" s="55">
        <v>3</v>
      </c>
      <c r="AM108">
        <f t="shared" si="71"/>
        <v>28028</v>
      </c>
      <c r="AN108">
        <v>7007</v>
      </c>
      <c r="AO108">
        <f t="shared" si="72"/>
        <v>20717.72</v>
      </c>
      <c r="AP108">
        <f t="shared" si="73"/>
        <v>2.9567175681461397</v>
      </c>
      <c r="AQ108" s="6">
        <f t="shared" si="74"/>
        <v>2</v>
      </c>
      <c r="AR108" s="6">
        <f t="shared" si="75"/>
        <v>3</v>
      </c>
    </row>
    <row r="109" spans="1:60" x14ac:dyDescent="0.2">
      <c r="A109" s="2"/>
      <c r="B109" s="2"/>
      <c r="C109" s="2"/>
      <c r="D109" s="55" t="s">
        <v>27</v>
      </c>
      <c r="E109" s="2">
        <f t="shared" si="58"/>
        <v>19</v>
      </c>
      <c r="F109" s="2">
        <v>3</v>
      </c>
      <c r="G109" s="55">
        <v>4</v>
      </c>
      <c r="H109">
        <f t="shared" si="59"/>
        <v>19170</v>
      </c>
      <c r="I109">
        <v>6390</v>
      </c>
      <c r="J109">
        <f t="shared" si="60"/>
        <v>21149.439999999999</v>
      </c>
      <c r="K109">
        <f t="shared" si="61"/>
        <v>3.3097715179968699</v>
      </c>
      <c r="L109" s="6">
        <f t="shared" si="62"/>
        <v>3</v>
      </c>
      <c r="M109" s="6">
        <f t="shared" si="63"/>
        <v>4</v>
      </c>
      <c r="N109" s="2"/>
      <c r="O109" s="2"/>
      <c r="P109" s="2"/>
      <c r="Q109" s="2"/>
      <c r="R109" s="2"/>
      <c r="S109" s="2"/>
      <c r="T109" s="55" t="s">
        <v>27</v>
      </c>
      <c r="U109" s="2">
        <f t="shared" si="64"/>
        <v>19</v>
      </c>
      <c r="V109" s="2">
        <v>3</v>
      </c>
      <c r="W109" s="55">
        <v>6</v>
      </c>
      <c r="X109">
        <f t="shared" si="65"/>
        <v>16086</v>
      </c>
      <c r="Y109">
        <v>5362</v>
      </c>
      <c r="Z109">
        <f t="shared" si="66"/>
        <v>29281.279999999999</v>
      </c>
      <c r="AA109">
        <f t="shared" si="67"/>
        <v>5.4608877284595296</v>
      </c>
      <c r="AB109" s="6">
        <f t="shared" si="68"/>
        <v>5</v>
      </c>
      <c r="AC109" s="6">
        <f t="shared" si="69"/>
        <v>6</v>
      </c>
      <c r="AD109" s="2"/>
      <c r="AE109" s="2"/>
      <c r="AF109" s="2"/>
      <c r="AG109" s="2"/>
      <c r="AH109" s="2"/>
      <c r="AI109" s="55" t="s">
        <v>27</v>
      </c>
      <c r="AJ109" s="2">
        <f t="shared" si="70"/>
        <v>19</v>
      </c>
      <c r="AK109" s="2">
        <v>3</v>
      </c>
      <c r="AL109" s="55">
        <v>4</v>
      </c>
      <c r="AM109">
        <f t="shared" si="71"/>
        <v>20457</v>
      </c>
      <c r="AN109">
        <v>6819</v>
      </c>
      <c r="AO109">
        <f t="shared" si="72"/>
        <v>20717.72</v>
      </c>
      <c r="AP109">
        <f t="shared" si="73"/>
        <v>3.038234345211908</v>
      </c>
      <c r="AQ109" s="6">
        <f t="shared" si="74"/>
        <v>3</v>
      </c>
      <c r="AR109" s="6">
        <f t="shared" si="75"/>
        <v>4</v>
      </c>
    </row>
    <row r="110" spans="1:60" x14ac:dyDescent="0.2">
      <c r="A110" s="2"/>
      <c r="B110" s="2"/>
      <c r="C110" s="2"/>
      <c r="D110" s="55" t="s">
        <v>28</v>
      </c>
      <c r="E110" s="2">
        <f t="shared" si="58"/>
        <v>19</v>
      </c>
      <c r="F110" s="2">
        <v>3</v>
      </c>
      <c r="G110" s="55">
        <v>4</v>
      </c>
      <c r="H110">
        <f t="shared" si="59"/>
        <v>18291</v>
      </c>
      <c r="I110">
        <v>6097</v>
      </c>
      <c r="J110">
        <f t="shared" si="60"/>
        <v>21149.439999999999</v>
      </c>
      <c r="K110">
        <f t="shared" si="61"/>
        <v>3.4688272921108738</v>
      </c>
      <c r="L110" s="6">
        <f t="shared" si="62"/>
        <v>3</v>
      </c>
      <c r="M110" s="6">
        <f t="shared" si="63"/>
        <v>4</v>
      </c>
      <c r="N110" s="2"/>
      <c r="O110" s="2"/>
      <c r="P110" s="2"/>
      <c r="Q110" s="2"/>
      <c r="R110" s="2"/>
      <c r="S110" s="2"/>
      <c r="T110" s="55" t="s">
        <v>28</v>
      </c>
      <c r="U110" s="2">
        <f t="shared" si="64"/>
        <v>19</v>
      </c>
      <c r="V110" s="2">
        <v>3</v>
      </c>
      <c r="W110" s="55">
        <v>6</v>
      </c>
      <c r="X110">
        <f t="shared" si="65"/>
        <v>16728</v>
      </c>
      <c r="Y110">
        <v>5576</v>
      </c>
      <c r="Z110">
        <f t="shared" si="66"/>
        <v>29281.279999999999</v>
      </c>
      <c r="AA110">
        <f t="shared" si="67"/>
        <v>5.251305595408895</v>
      </c>
      <c r="AB110" s="6">
        <f t="shared" si="68"/>
        <v>5</v>
      </c>
      <c r="AC110" s="6">
        <f t="shared" si="69"/>
        <v>6</v>
      </c>
      <c r="AD110" s="2"/>
      <c r="AE110" s="2"/>
      <c r="AF110" s="2"/>
      <c r="AG110" s="2"/>
      <c r="AH110" s="2"/>
      <c r="AI110" s="55" t="s">
        <v>28</v>
      </c>
      <c r="AJ110" s="2">
        <f t="shared" si="70"/>
        <v>19</v>
      </c>
      <c r="AK110" s="2">
        <v>2</v>
      </c>
      <c r="AL110" s="55">
        <v>4</v>
      </c>
      <c r="AM110">
        <f t="shared" si="71"/>
        <v>12772</v>
      </c>
      <c r="AN110">
        <v>6386</v>
      </c>
      <c r="AO110">
        <f t="shared" si="72"/>
        <v>20717.72</v>
      </c>
      <c r="AP110">
        <f t="shared" si="73"/>
        <v>3.2442405261509553</v>
      </c>
      <c r="AQ110" s="6">
        <f t="shared" si="74"/>
        <v>3</v>
      </c>
      <c r="AR110" s="6">
        <f t="shared" si="75"/>
        <v>4</v>
      </c>
    </row>
    <row r="111" spans="1:60" x14ac:dyDescent="0.2">
      <c r="A111" s="2"/>
      <c r="B111" s="2"/>
      <c r="C111" s="2"/>
      <c r="D111" s="55" t="s">
        <v>73</v>
      </c>
      <c r="E111" s="2">
        <f t="shared" si="58"/>
        <v>19</v>
      </c>
      <c r="F111" s="2">
        <v>2</v>
      </c>
      <c r="G111" s="55">
        <v>4</v>
      </c>
      <c r="H111">
        <f t="shared" si="59"/>
        <v>11528</v>
      </c>
      <c r="I111">
        <v>5764</v>
      </c>
      <c r="J111">
        <f t="shared" si="60"/>
        <v>21149.439999999999</v>
      </c>
      <c r="K111">
        <f t="shared" si="61"/>
        <v>3.6692297015961137</v>
      </c>
      <c r="L111" s="6">
        <f t="shared" si="62"/>
        <v>3</v>
      </c>
      <c r="M111" s="6">
        <f t="shared" si="63"/>
        <v>4</v>
      </c>
      <c r="N111" s="2"/>
      <c r="O111" s="2"/>
      <c r="P111" s="2"/>
      <c r="Q111" s="2"/>
      <c r="R111" s="2"/>
      <c r="S111" s="2"/>
      <c r="T111" s="55" t="s">
        <v>73</v>
      </c>
      <c r="U111" s="2">
        <f t="shared" si="64"/>
        <v>19</v>
      </c>
      <c r="V111" s="2">
        <v>2</v>
      </c>
      <c r="W111" s="55">
        <v>6</v>
      </c>
      <c r="X111">
        <f t="shared" si="65"/>
        <v>11038</v>
      </c>
      <c r="Y111">
        <v>5519</v>
      </c>
      <c r="Z111">
        <f t="shared" si="66"/>
        <v>29281.279999999999</v>
      </c>
      <c r="AA111">
        <f t="shared" si="67"/>
        <v>5.3055408588512414</v>
      </c>
      <c r="AB111" s="6">
        <f t="shared" si="68"/>
        <v>5</v>
      </c>
      <c r="AC111" s="6">
        <f t="shared" si="69"/>
        <v>6</v>
      </c>
      <c r="AD111" s="2"/>
      <c r="AE111" s="2"/>
      <c r="AF111" s="2"/>
      <c r="AG111" s="2"/>
      <c r="AH111" s="2"/>
      <c r="AI111" s="55" t="s">
        <v>73</v>
      </c>
      <c r="AJ111" s="2">
        <f t="shared" si="70"/>
        <v>19</v>
      </c>
      <c r="AK111" s="2">
        <v>2</v>
      </c>
      <c r="AL111" s="55">
        <v>4</v>
      </c>
      <c r="AM111">
        <f t="shared" si="71"/>
        <v>11684</v>
      </c>
      <c r="AN111">
        <v>5842</v>
      </c>
      <c r="AO111">
        <f t="shared" si="72"/>
        <v>20717.72</v>
      </c>
      <c r="AP111">
        <f t="shared" si="73"/>
        <v>3.5463402944197195</v>
      </c>
      <c r="AQ111" s="6">
        <f t="shared" si="74"/>
        <v>3</v>
      </c>
      <c r="AR111" s="6">
        <f t="shared" si="75"/>
        <v>4</v>
      </c>
    </row>
    <row r="112" spans="1:60" x14ac:dyDescent="0.2">
      <c r="A112" s="2"/>
      <c r="B112" s="2"/>
      <c r="C112" s="2"/>
      <c r="D112" s="55" t="s">
        <v>74</v>
      </c>
      <c r="E112" s="2">
        <f t="shared" si="58"/>
        <v>19</v>
      </c>
      <c r="F112" s="2">
        <v>2</v>
      </c>
      <c r="G112" s="55">
        <v>4</v>
      </c>
      <c r="H112">
        <f t="shared" si="59"/>
        <v>10704</v>
      </c>
      <c r="I112">
        <v>5352</v>
      </c>
      <c r="J112">
        <f t="shared" si="60"/>
        <v>21149.439999999999</v>
      </c>
      <c r="K112">
        <f t="shared" si="61"/>
        <v>3.9516890881913302</v>
      </c>
      <c r="L112" s="6">
        <f t="shared" si="62"/>
        <v>3</v>
      </c>
      <c r="M112" s="6">
        <f t="shared" si="63"/>
        <v>4</v>
      </c>
      <c r="N112" s="2"/>
      <c r="O112" s="2"/>
      <c r="P112" s="2"/>
      <c r="Q112" s="2"/>
      <c r="R112" s="2"/>
      <c r="S112" s="2"/>
      <c r="T112" s="55" t="s">
        <v>74</v>
      </c>
      <c r="U112" s="2">
        <f t="shared" si="64"/>
        <v>19</v>
      </c>
      <c r="V112" s="2">
        <v>2</v>
      </c>
      <c r="W112" s="55">
        <v>6</v>
      </c>
      <c r="X112">
        <f t="shared" si="65"/>
        <v>11142</v>
      </c>
      <c r="Y112">
        <v>5571</v>
      </c>
      <c r="Z112">
        <f t="shared" si="66"/>
        <v>29281.279999999999</v>
      </c>
      <c r="AA112">
        <f t="shared" si="67"/>
        <v>5.2560186681026746</v>
      </c>
      <c r="AB112" s="6">
        <f t="shared" si="68"/>
        <v>5</v>
      </c>
      <c r="AC112" s="6">
        <f t="shared" si="69"/>
        <v>6</v>
      </c>
      <c r="AD112" s="2"/>
      <c r="AE112" s="2"/>
      <c r="AF112" s="2"/>
      <c r="AG112" s="2"/>
      <c r="AH112" s="2"/>
      <c r="AI112" s="55" t="s">
        <v>74</v>
      </c>
      <c r="AJ112" s="2">
        <f t="shared" si="70"/>
        <v>19</v>
      </c>
      <c r="AK112" s="2">
        <v>2</v>
      </c>
      <c r="AL112" s="55">
        <v>4</v>
      </c>
      <c r="AM112">
        <f t="shared" si="71"/>
        <v>10750</v>
      </c>
      <c r="AN112">
        <v>5375</v>
      </c>
      <c r="AO112">
        <f t="shared" si="72"/>
        <v>20717.72</v>
      </c>
      <c r="AP112">
        <f t="shared" si="73"/>
        <v>3.8544595348837212</v>
      </c>
      <c r="AQ112" s="6">
        <f t="shared" si="74"/>
        <v>3</v>
      </c>
      <c r="AR112" s="6">
        <f t="shared" si="75"/>
        <v>4</v>
      </c>
    </row>
    <row r="113" spans="1:60" x14ac:dyDescent="0.2">
      <c r="A113" s="2"/>
      <c r="B113" s="2"/>
      <c r="C113" s="2"/>
      <c r="D113" s="55" t="s">
        <v>75</v>
      </c>
      <c r="E113" s="2">
        <f t="shared" si="58"/>
        <v>19</v>
      </c>
      <c r="F113" s="2">
        <v>2</v>
      </c>
      <c r="G113" s="2">
        <v>5</v>
      </c>
      <c r="H113">
        <f t="shared" si="59"/>
        <v>9768</v>
      </c>
      <c r="I113">
        <v>4884</v>
      </c>
      <c r="J113">
        <f t="shared" si="60"/>
        <v>21149.439999999999</v>
      </c>
      <c r="K113">
        <f t="shared" si="61"/>
        <v>4.3303521703521701</v>
      </c>
      <c r="L113" s="6">
        <f t="shared" si="62"/>
        <v>4</v>
      </c>
      <c r="M113" s="6">
        <f t="shared" si="63"/>
        <v>5</v>
      </c>
      <c r="N113" s="2"/>
      <c r="O113" s="2"/>
      <c r="P113" s="2"/>
      <c r="Q113" s="2"/>
      <c r="R113" s="2"/>
      <c r="S113" s="2"/>
      <c r="T113" s="55" t="s">
        <v>75</v>
      </c>
      <c r="U113" s="2">
        <f t="shared" si="64"/>
        <v>19</v>
      </c>
      <c r="V113" s="2">
        <v>2</v>
      </c>
      <c r="W113" s="2">
        <v>6</v>
      </c>
      <c r="X113">
        <f t="shared" si="65"/>
        <v>10834</v>
      </c>
      <c r="Y113">
        <v>5417</v>
      </c>
      <c r="Z113">
        <f t="shared" si="66"/>
        <v>29281.279999999999</v>
      </c>
      <c r="AA113">
        <f t="shared" si="67"/>
        <v>5.4054421266383601</v>
      </c>
      <c r="AB113" s="6">
        <f t="shared" si="68"/>
        <v>5</v>
      </c>
      <c r="AC113" s="6">
        <f t="shared" si="69"/>
        <v>6</v>
      </c>
      <c r="AD113" s="2"/>
      <c r="AE113" s="2"/>
      <c r="AF113" s="2"/>
      <c r="AG113" s="2"/>
      <c r="AH113" s="2"/>
      <c r="AI113" s="55" t="s">
        <v>75</v>
      </c>
      <c r="AJ113" s="2">
        <f t="shared" si="70"/>
        <v>19</v>
      </c>
      <c r="AK113" s="2">
        <v>2</v>
      </c>
      <c r="AL113" s="2">
        <v>5</v>
      </c>
      <c r="AM113">
        <f t="shared" si="71"/>
        <v>9714</v>
      </c>
      <c r="AN113">
        <v>4857</v>
      </c>
      <c r="AO113">
        <f t="shared" si="72"/>
        <v>20717.72</v>
      </c>
      <c r="AP113">
        <f t="shared" si="73"/>
        <v>4.2655383981881823</v>
      </c>
      <c r="AQ113" s="6">
        <f t="shared" si="74"/>
        <v>4</v>
      </c>
      <c r="AR113" s="6">
        <f t="shared" si="75"/>
        <v>5</v>
      </c>
    </row>
    <row r="114" spans="1:60" x14ac:dyDescent="0.2">
      <c r="A114" s="2"/>
      <c r="B114" s="2"/>
      <c r="C114" s="2"/>
      <c r="D114" s="55" t="s">
        <v>76</v>
      </c>
      <c r="E114" s="2">
        <f t="shared" si="58"/>
        <v>19</v>
      </c>
      <c r="F114" s="2">
        <v>2</v>
      </c>
      <c r="G114" s="2">
        <v>5</v>
      </c>
      <c r="H114">
        <f t="shared" si="59"/>
        <v>8816</v>
      </c>
      <c r="I114">
        <v>4408</v>
      </c>
      <c r="J114">
        <f t="shared" si="60"/>
        <v>21149.439999999999</v>
      </c>
      <c r="K114">
        <f t="shared" si="61"/>
        <v>4.7979673321234113</v>
      </c>
      <c r="L114" s="6">
        <f t="shared" si="62"/>
        <v>4</v>
      </c>
      <c r="M114" s="6">
        <f t="shared" si="63"/>
        <v>5</v>
      </c>
      <c r="N114" s="2"/>
      <c r="O114" s="2"/>
      <c r="P114" s="2"/>
      <c r="Q114" s="2"/>
      <c r="R114" s="2"/>
      <c r="S114" s="2"/>
      <c r="T114" s="55" t="s">
        <v>76</v>
      </c>
      <c r="U114" s="2">
        <f t="shared" si="64"/>
        <v>19</v>
      </c>
      <c r="V114" s="2">
        <v>2</v>
      </c>
      <c r="W114" s="2">
        <v>6</v>
      </c>
      <c r="X114">
        <f t="shared" si="65"/>
        <v>10630</v>
      </c>
      <c r="Y114">
        <v>5315</v>
      </c>
      <c r="Z114">
        <f t="shared" si="66"/>
        <v>29281.279999999999</v>
      </c>
      <c r="AA114">
        <f t="shared" si="67"/>
        <v>5.5091777986829724</v>
      </c>
      <c r="AB114" s="6">
        <f t="shared" si="68"/>
        <v>5</v>
      </c>
      <c r="AC114" s="6">
        <f t="shared" si="69"/>
        <v>6</v>
      </c>
      <c r="AD114" s="2"/>
      <c r="AE114" s="2"/>
      <c r="AF114" s="2"/>
      <c r="AG114" s="2"/>
      <c r="AH114" s="2"/>
      <c r="AI114" s="55" t="s">
        <v>76</v>
      </c>
      <c r="AJ114" s="2">
        <f t="shared" si="70"/>
        <v>19</v>
      </c>
      <c r="AK114" s="2">
        <v>2</v>
      </c>
      <c r="AL114" s="2">
        <v>5</v>
      </c>
      <c r="AM114">
        <f t="shared" si="71"/>
        <v>8664</v>
      </c>
      <c r="AN114">
        <v>4332</v>
      </c>
      <c r="AO114">
        <f t="shared" si="72"/>
        <v>20717.72</v>
      </c>
      <c r="AP114">
        <f t="shared" si="73"/>
        <v>4.782483841181902</v>
      </c>
      <c r="AQ114" s="6">
        <f t="shared" si="74"/>
        <v>4</v>
      </c>
      <c r="AR114" s="6">
        <f t="shared" si="75"/>
        <v>5</v>
      </c>
    </row>
    <row r="115" spans="1:60" x14ac:dyDescent="0.2">
      <c r="A115" s="2"/>
      <c r="B115" s="2"/>
      <c r="C115" s="2"/>
      <c r="D115" s="55" t="s">
        <v>77</v>
      </c>
      <c r="E115" s="2">
        <f t="shared" si="58"/>
        <v>18</v>
      </c>
      <c r="F115" s="2">
        <v>2</v>
      </c>
      <c r="G115" s="2">
        <v>6</v>
      </c>
      <c r="H115">
        <f t="shared" si="59"/>
        <v>8072</v>
      </c>
      <c r="I115">
        <v>4036</v>
      </c>
      <c r="J115">
        <f t="shared" si="60"/>
        <v>21149.439999999999</v>
      </c>
      <c r="K115">
        <f t="shared" si="61"/>
        <v>5.2401982160555001</v>
      </c>
      <c r="L115" s="6">
        <f>_xlfn.FLOOR.PRECISE(K115)</f>
        <v>5</v>
      </c>
      <c r="M115" s="6">
        <f t="shared" si="63"/>
        <v>6</v>
      </c>
      <c r="N115" s="2"/>
      <c r="O115" s="2"/>
      <c r="P115" s="2"/>
      <c r="Q115" s="2"/>
      <c r="R115" s="2"/>
      <c r="S115" s="2"/>
      <c r="T115" s="55" t="s">
        <v>77</v>
      </c>
      <c r="U115" s="2">
        <f t="shared" si="64"/>
        <v>19</v>
      </c>
      <c r="V115" s="2">
        <v>2</v>
      </c>
      <c r="W115" s="2">
        <v>6</v>
      </c>
      <c r="X115">
        <f t="shared" si="65"/>
        <v>10012</v>
      </c>
      <c r="Y115">
        <v>5006</v>
      </c>
      <c r="Z115">
        <f t="shared" si="66"/>
        <v>29281.279999999999</v>
      </c>
      <c r="AA115">
        <f t="shared" si="67"/>
        <v>5.8492369157011588</v>
      </c>
      <c r="AB115" s="6">
        <f t="shared" si="68"/>
        <v>5</v>
      </c>
      <c r="AC115" s="6">
        <f t="shared" si="69"/>
        <v>6</v>
      </c>
      <c r="AD115" s="2"/>
      <c r="AE115" s="2"/>
      <c r="AF115" s="2"/>
      <c r="AG115" s="2"/>
      <c r="AH115" s="2"/>
      <c r="AI115" s="55" t="s">
        <v>77</v>
      </c>
      <c r="AJ115" s="2">
        <f t="shared" si="70"/>
        <v>18</v>
      </c>
      <c r="AK115" s="2">
        <v>2</v>
      </c>
      <c r="AL115" s="2">
        <v>6</v>
      </c>
      <c r="AM115">
        <f t="shared" si="71"/>
        <v>7674</v>
      </c>
      <c r="AN115">
        <v>3837</v>
      </c>
      <c r="AO115">
        <f t="shared" si="72"/>
        <v>20717.72</v>
      </c>
      <c r="AP115">
        <f t="shared" si="73"/>
        <v>5.3994579098253848</v>
      </c>
      <c r="AQ115" s="6">
        <f t="shared" si="74"/>
        <v>5</v>
      </c>
      <c r="AR115" s="6">
        <f t="shared" si="75"/>
        <v>6</v>
      </c>
    </row>
    <row r="116" spans="1:60" x14ac:dyDescent="0.2">
      <c r="A116" s="2"/>
      <c r="B116" s="2"/>
      <c r="C116" s="2"/>
      <c r="D116" s="55" t="s">
        <v>78</v>
      </c>
      <c r="E116" s="2">
        <f t="shared" si="58"/>
        <v>18</v>
      </c>
      <c r="F116" s="2">
        <v>2</v>
      </c>
      <c r="G116" s="2">
        <v>7</v>
      </c>
      <c r="H116">
        <f t="shared" si="59"/>
        <v>7034</v>
      </c>
      <c r="I116">
        <v>3517</v>
      </c>
      <c r="J116">
        <f t="shared" si="60"/>
        <v>21149.439999999999</v>
      </c>
      <c r="K116">
        <f t="shared" si="61"/>
        <v>6.0134887688370764</v>
      </c>
      <c r="L116" s="6">
        <f t="shared" si="62"/>
        <v>6</v>
      </c>
      <c r="M116" s="6">
        <f t="shared" si="63"/>
        <v>7</v>
      </c>
      <c r="N116" s="2"/>
      <c r="O116" s="2"/>
      <c r="P116" s="2"/>
      <c r="Q116" s="2"/>
      <c r="R116" s="2"/>
      <c r="S116" s="2"/>
      <c r="T116" s="55" t="s">
        <v>78</v>
      </c>
      <c r="U116" s="2">
        <f t="shared" si="64"/>
        <v>19</v>
      </c>
      <c r="V116" s="2">
        <v>2</v>
      </c>
      <c r="W116" s="2">
        <v>7</v>
      </c>
      <c r="X116">
        <f t="shared" si="65"/>
        <v>9660</v>
      </c>
      <c r="Y116">
        <v>4830</v>
      </c>
      <c r="Z116">
        <f t="shared" si="66"/>
        <v>29281.279999999999</v>
      </c>
      <c r="AA116">
        <f t="shared" si="67"/>
        <v>6.0623768115942029</v>
      </c>
      <c r="AB116" s="6">
        <f t="shared" si="68"/>
        <v>6</v>
      </c>
      <c r="AC116" s="6">
        <f t="shared" si="69"/>
        <v>7</v>
      </c>
      <c r="AD116" s="2"/>
      <c r="AE116" s="2"/>
      <c r="AF116" s="2"/>
      <c r="AG116" s="2"/>
      <c r="AH116" s="2"/>
      <c r="AI116" s="55" t="s">
        <v>78</v>
      </c>
      <c r="AJ116" s="2">
        <f t="shared" si="70"/>
        <v>18</v>
      </c>
      <c r="AK116" s="2">
        <v>2</v>
      </c>
      <c r="AL116" s="2">
        <v>7</v>
      </c>
      <c r="AM116">
        <f t="shared" si="71"/>
        <v>6440</v>
      </c>
      <c r="AN116">
        <v>3220</v>
      </c>
      <c r="AO116">
        <f t="shared" si="72"/>
        <v>20717.72</v>
      </c>
      <c r="AP116">
        <f t="shared" si="73"/>
        <v>6.4340745341614909</v>
      </c>
      <c r="AQ116" s="6">
        <f t="shared" si="74"/>
        <v>6</v>
      </c>
      <c r="AR116" s="6">
        <f t="shared" si="75"/>
        <v>7</v>
      </c>
    </row>
    <row r="117" spans="1:60" x14ac:dyDescent="0.2">
      <c r="A117" s="2"/>
      <c r="B117" s="2"/>
      <c r="C117" s="2"/>
      <c r="D117" s="55" t="s">
        <v>79</v>
      </c>
      <c r="E117" s="2">
        <f t="shared" si="58"/>
        <v>18</v>
      </c>
      <c r="F117" s="2">
        <v>2</v>
      </c>
      <c r="G117" s="2">
        <v>7</v>
      </c>
      <c r="H117">
        <f t="shared" si="59"/>
        <v>6256</v>
      </c>
      <c r="I117">
        <v>3128</v>
      </c>
      <c r="J117">
        <f t="shared" si="60"/>
        <v>21149.439999999999</v>
      </c>
      <c r="K117">
        <f t="shared" si="61"/>
        <v>6.7613299232736566</v>
      </c>
      <c r="L117" s="6">
        <f t="shared" si="62"/>
        <v>6</v>
      </c>
      <c r="M117" s="6">
        <f t="shared" si="63"/>
        <v>7</v>
      </c>
      <c r="N117" s="2"/>
      <c r="O117" s="2"/>
      <c r="P117" s="2"/>
      <c r="Q117" s="2"/>
      <c r="R117" s="2"/>
      <c r="S117" s="2"/>
      <c r="T117" s="55" t="s">
        <v>79</v>
      </c>
      <c r="U117" s="2">
        <f t="shared" si="64"/>
        <v>19</v>
      </c>
      <c r="V117" s="2">
        <v>2</v>
      </c>
      <c r="W117" s="2">
        <v>7</v>
      </c>
      <c r="X117">
        <f t="shared" si="65"/>
        <v>9020</v>
      </c>
      <c r="Y117">
        <v>4510</v>
      </c>
      <c r="Z117">
        <f t="shared" si="66"/>
        <v>29281.279999999999</v>
      </c>
      <c r="AA117">
        <f t="shared" si="67"/>
        <v>6.4925232815964522</v>
      </c>
      <c r="AB117" s="6">
        <f t="shared" si="68"/>
        <v>6</v>
      </c>
      <c r="AC117" s="6">
        <f t="shared" si="69"/>
        <v>7</v>
      </c>
      <c r="AD117" s="2"/>
      <c r="AE117" s="2"/>
      <c r="AF117" s="2"/>
      <c r="AG117" s="2"/>
      <c r="AH117" s="2"/>
      <c r="AI117" s="55" t="s">
        <v>79</v>
      </c>
      <c r="AJ117" s="2">
        <f t="shared" si="70"/>
        <v>18</v>
      </c>
      <c r="AK117" s="2">
        <v>2</v>
      </c>
      <c r="AL117" s="2">
        <v>8</v>
      </c>
      <c r="AM117">
        <f t="shared" si="71"/>
        <v>5434</v>
      </c>
      <c r="AN117">
        <v>2717</v>
      </c>
      <c r="AO117">
        <f t="shared" si="72"/>
        <v>20717.72</v>
      </c>
      <c r="AP117">
        <f t="shared" si="73"/>
        <v>7.6252189915347817</v>
      </c>
      <c r="AQ117" s="6">
        <f t="shared" si="74"/>
        <v>7</v>
      </c>
      <c r="AR117" s="6">
        <f t="shared" si="75"/>
        <v>8</v>
      </c>
    </row>
    <row r="118" spans="1:60" x14ac:dyDescent="0.2">
      <c r="A118" s="2"/>
      <c r="B118" s="2"/>
      <c r="C118" s="2"/>
      <c r="D118" s="55" t="s">
        <v>80</v>
      </c>
      <c r="E118" s="2">
        <f t="shared" si="58"/>
        <v>18</v>
      </c>
      <c r="F118" s="2">
        <v>2</v>
      </c>
      <c r="G118" s="2">
        <v>8</v>
      </c>
      <c r="H118">
        <f t="shared" si="59"/>
        <v>5414</v>
      </c>
      <c r="I118">
        <v>2707</v>
      </c>
      <c r="J118">
        <f t="shared" si="60"/>
        <v>21149.439999999999</v>
      </c>
      <c r="K118">
        <f t="shared" si="61"/>
        <v>7.8128703361654965</v>
      </c>
      <c r="L118" s="6">
        <f t="shared" si="62"/>
        <v>7</v>
      </c>
      <c r="M118" s="6">
        <f t="shared" si="63"/>
        <v>8</v>
      </c>
      <c r="N118" s="2"/>
      <c r="O118" s="2"/>
      <c r="P118" s="2"/>
      <c r="Q118" s="2"/>
      <c r="R118" s="2"/>
      <c r="S118" s="2"/>
      <c r="T118" s="55" t="s">
        <v>80</v>
      </c>
      <c r="U118" s="2">
        <f t="shared" si="64"/>
        <v>19</v>
      </c>
      <c r="V118" s="2">
        <v>2</v>
      </c>
      <c r="W118" s="2">
        <v>8</v>
      </c>
      <c r="X118">
        <f t="shared" si="65"/>
        <v>8318</v>
      </c>
      <c r="Y118">
        <v>4159</v>
      </c>
      <c r="Z118">
        <f t="shared" si="66"/>
        <v>29281.279999999999</v>
      </c>
      <c r="AA118">
        <f t="shared" si="67"/>
        <v>7.0404616494349597</v>
      </c>
      <c r="AB118" s="6">
        <f t="shared" si="68"/>
        <v>7</v>
      </c>
      <c r="AC118" s="6">
        <f t="shared" si="69"/>
        <v>8</v>
      </c>
      <c r="AD118" s="2"/>
      <c r="AE118" s="2"/>
      <c r="AF118" s="2"/>
      <c r="AG118" s="2"/>
      <c r="AH118" s="2"/>
      <c r="AI118" s="55" t="s">
        <v>80</v>
      </c>
      <c r="AJ118" s="2">
        <f t="shared" si="70"/>
        <v>18</v>
      </c>
      <c r="AK118" s="2">
        <v>2</v>
      </c>
      <c r="AL118" s="2">
        <v>10</v>
      </c>
      <c r="AM118">
        <f t="shared" si="71"/>
        <v>4512</v>
      </c>
      <c r="AN118">
        <v>2256</v>
      </c>
      <c r="AO118">
        <f t="shared" si="72"/>
        <v>20717.72</v>
      </c>
      <c r="AP118">
        <f t="shared" si="73"/>
        <v>9.183386524822696</v>
      </c>
      <c r="AQ118" s="6">
        <f t="shared" si="74"/>
        <v>9</v>
      </c>
      <c r="AR118" s="6">
        <f t="shared" si="75"/>
        <v>10</v>
      </c>
    </row>
    <row r="119" spans="1:60" x14ac:dyDescent="0.2">
      <c r="A119" s="2"/>
      <c r="B119" s="2"/>
      <c r="C119" s="2"/>
      <c r="D119" s="55" t="s">
        <v>81</v>
      </c>
      <c r="E119" s="2">
        <f t="shared" si="58"/>
        <v>18</v>
      </c>
      <c r="F119" s="2">
        <v>2</v>
      </c>
      <c r="G119" s="2">
        <v>10</v>
      </c>
      <c r="H119">
        <f t="shared" si="59"/>
        <v>4486</v>
      </c>
      <c r="I119">
        <v>2243</v>
      </c>
      <c r="J119">
        <f t="shared" si="60"/>
        <v>21149.439999999999</v>
      </c>
      <c r="K119">
        <f t="shared" si="61"/>
        <v>9.4290860454748096</v>
      </c>
      <c r="L119" s="6">
        <f t="shared" si="62"/>
        <v>9</v>
      </c>
      <c r="M119" s="6">
        <f t="shared" si="63"/>
        <v>10</v>
      </c>
      <c r="N119" s="2"/>
      <c r="O119" s="2"/>
      <c r="P119" s="2"/>
      <c r="Q119" s="2"/>
      <c r="R119" s="2"/>
      <c r="S119" s="2"/>
      <c r="T119" s="55" t="s">
        <v>81</v>
      </c>
      <c r="U119" s="2">
        <f t="shared" si="64"/>
        <v>18</v>
      </c>
      <c r="V119" s="2">
        <v>2</v>
      </c>
      <c r="W119" s="2">
        <v>8</v>
      </c>
      <c r="X119">
        <f t="shared" si="65"/>
        <v>7748</v>
      </c>
      <c r="Y119">
        <v>3874</v>
      </c>
      <c r="Z119">
        <f t="shared" si="66"/>
        <v>29281.279999999999</v>
      </c>
      <c r="AA119">
        <f t="shared" si="67"/>
        <v>7.5584099122354154</v>
      </c>
      <c r="AB119" s="6">
        <f t="shared" si="68"/>
        <v>7</v>
      </c>
      <c r="AC119" s="6">
        <f t="shared" si="69"/>
        <v>8</v>
      </c>
      <c r="AD119" s="2"/>
      <c r="AE119" s="2"/>
      <c r="AF119" s="2"/>
      <c r="AG119" s="2"/>
      <c r="AH119" s="2"/>
      <c r="AI119" s="55" t="s">
        <v>81</v>
      </c>
      <c r="AJ119" s="2">
        <f t="shared" si="70"/>
        <v>17</v>
      </c>
      <c r="AK119" s="2">
        <v>2</v>
      </c>
      <c r="AL119" s="2">
        <v>12</v>
      </c>
      <c r="AM119">
        <f t="shared" si="71"/>
        <v>3726</v>
      </c>
      <c r="AN119">
        <v>1863</v>
      </c>
      <c r="AO119">
        <f t="shared" si="72"/>
        <v>20717.72</v>
      </c>
      <c r="AP119">
        <f t="shared" si="73"/>
        <v>11.120622651637145</v>
      </c>
      <c r="AQ119" s="6">
        <f t="shared" si="74"/>
        <v>11</v>
      </c>
      <c r="AR119" s="6">
        <f t="shared" si="75"/>
        <v>12</v>
      </c>
    </row>
    <row r="120" spans="1:60" x14ac:dyDescent="0.2">
      <c r="A120" s="2"/>
      <c r="B120" s="2"/>
      <c r="C120" s="2"/>
      <c r="D120" s="55" t="s">
        <v>82</v>
      </c>
      <c r="E120" s="2">
        <f t="shared" si="58"/>
        <v>17</v>
      </c>
      <c r="F120" s="2">
        <v>2</v>
      </c>
      <c r="G120" s="2">
        <v>12</v>
      </c>
      <c r="H120">
        <f t="shared" si="59"/>
        <v>3760</v>
      </c>
      <c r="I120">
        <v>1880</v>
      </c>
      <c r="J120">
        <f t="shared" si="60"/>
        <v>21149.439999999999</v>
      </c>
      <c r="K120">
        <f t="shared" si="61"/>
        <v>11.249702127659575</v>
      </c>
      <c r="L120" s="6">
        <f t="shared" si="62"/>
        <v>11</v>
      </c>
      <c r="M120" s="6">
        <f t="shared" si="63"/>
        <v>12</v>
      </c>
      <c r="N120" s="2"/>
      <c r="O120" s="2"/>
      <c r="P120" s="2"/>
      <c r="Q120" s="2"/>
      <c r="R120" s="2"/>
      <c r="S120" s="2"/>
      <c r="T120" s="55" t="s">
        <v>82</v>
      </c>
      <c r="U120" s="2">
        <f t="shared" si="64"/>
        <v>18</v>
      </c>
      <c r="V120" s="2">
        <v>2</v>
      </c>
      <c r="W120" s="2">
        <v>9</v>
      </c>
      <c r="X120">
        <f t="shared" si="65"/>
        <v>7034</v>
      </c>
      <c r="Y120">
        <v>3517</v>
      </c>
      <c r="Z120">
        <f t="shared" si="66"/>
        <v>29281.279999999999</v>
      </c>
      <c r="AA120">
        <f t="shared" si="67"/>
        <v>8.3256411714529417</v>
      </c>
      <c r="AB120" s="6">
        <f t="shared" si="68"/>
        <v>8</v>
      </c>
      <c r="AC120" s="6">
        <f t="shared" si="69"/>
        <v>9</v>
      </c>
      <c r="AD120" s="2"/>
      <c r="AE120" s="2"/>
      <c r="AF120" s="2"/>
      <c r="AG120" s="2"/>
      <c r="AH120" s="2"/>
      <c r="AI120" s="55" t="s">
        <v>82</v>
      </c>
      <c r="AJ120" s="2">
        <f t="shared" si="70"/>
        <v>17</v>
      </c>
      <c r="AK120" s="2">
        <v>2</v>
      </c>
      <c r="AL120" s="2">
        <v>15</v>
      </c>
      <c r="AM120">
        <f t="shared" si="71"/>
        <v>2828</v>
      </c>
      <c r="AN120">
        <v>1414</v>
      </c>
      <c r="AO120">
        <f t="shared" si="72"/>
        <v>20717.72</v>
      </c>
      <c r="AP120">
        <f t="shared" si="73"/>
        <v>14.651852899575672</v>
      </c>
      <c r="AQ120" s="6">
        <f t="shared" si="74"/>
        <v>14</v>
      </c>
      <c r="AR120" s="6">
        <f t="shared" si="75"/>
        <v>15</v>
      </c>
    </row>
    <row r="121" spans="1:60" x14ac:dyDescent="0.2">
      <c r="A121" s="2"/>
      <c r="B121" s="2"/>
      <c r="C121" s="2"/>
      <c r="D121" s="55" t="s">
        <v>83</v>
      </c>
      <c r="E121" s="2">
        <f t="shared" si="58"/>
        <v>17</v>
      </c>
      <c r="F121" s="2">
        <v>2</v>
      </c>
      <c r="G121" s="2">
        <v>15</v>
      </c>
      <c r="H121">
        <f t="shared" si="59"/>
        <v>2984</v>
      </c>
      <c r="I121">
        <v>1492</v>
      </c>
      <c r="J121">
        <f t="shared" si="60"/>
        <v>21149.439999999999</v>
      </c>
      <c r="K121">
        <f t="shared" si="61"/>
        <v>14.175227882037532</v>
      </c>
      <c r="L121" s="6">
        <f t="shared" si="62"/>
        <v>14</v>
      </c>
      <c r="M121" s="6">
        <f t="shared" si="63"/>
        <v>15</v>
      </c>
      <c r="N121" s="2"/>
      <c r="O121" s="2"/>
      <c r="P121" s="2"/>
      <c r="Q121" s="2"/>
      <c r="R121" s="2"/>
      <c r="S121" s="2"/>
      <c r="T121" s="55" t="s">
        <v>83</v>
      </c>
      <c r="U121" s="2">
        <f t="shared" si="64"/>
        <v>18</v>
      </c>
      <c r="V121" s="2">
        <v>2</v>
      </c>
      <c r="W121" s="2">
        <v>10</v>
      </c>
      <c r="X121">
        <f t="shared" si="65"/>
        <v>6172</v>
      </c>
      <c r="Y121">
        <v>3086</v>
      </c>
      <c r="Z121">
        <f t="shared" si="66"/>
        <v>29281.279999999999</v>
      </c>
      <c r="AA121">
        <f t="shared" si="67"/>
        <v>9.4884251458198303</v>
      </c>
      <c r="AB121" s="6">
        <f t="shared" si="68"/>
        <v>9</v>
      </c>
      <c r="AC121" s="6">
        <f t="shared" si="69"/>
        <v>10</v>
      </c>
      <c r="AD121" s="2"/>
      <c r="AE121" s="2"/>
      <c r="AF121" s="2"/>
      <c r="AG121" s="2"/>
      <c r="AH121" s="2"/>
      <c r="AI121" s="55" t="s">
        <v>83</v>
      </c>
      <c r="AJ121" s="2">
        <f t="shared" si="70"/>
        <v>17</v>
      </c>
      <c r="AK121" s="2">
        <v>2</v>
      </c>
      <c r="AL121" s="2">
        <v>19</v>
      </c>
      <c r="AM121">
        <f t="shared" si="71"/>
        <v>2260</v>
      </c>
      <c r="AN121">
        <v>1130</v>
      </c>
      <c r="AO121">
        <f t="shared" si="72"/>
        <v>20717.72</v>
      </c>
      <c r="AP121">
        <f t="shared" si="73"/>
        <v>18.334265486725666</v>
      </c>
      <c r="AQ121" s="6">
        <f t="shared" si="74"/>
        <v>18</v>
      </c>
      <c r="AR121" s="6">
        <f t="shared" si="75"/>
        <v>19</v>
      </c>
    </row>
    <row r="122" spans="1:60" x14ac:dyDescent="0.2">
      <c r="A122" s="2"/>
      <c r="B122" s="2"/>
      <c r="C122" s="2"/>
      <c r="D122" s="55" t="s">
        <v>84</v>
      </c>
      <c r="E122" s="2">
        <f t="shared" si="58"/>
        <v>17</v>
      </c>
      <c r="F122" s="2">
        <v>2</v>
      </c>
      <c r="G122" s="2">
        <v>18</v>
      </c>
      <c r="H122">
        <f t="shared" si="59"/>
        <v>2420</v>
      </c>
      <c r="I122">
        <v>1210</v>
      </c>
      <c r="J122">
        <f t="shared" si="60"/>
        <v>21149.439999999999</v>
      </c>
      <c r="K122">
        <f t="shared" si="61"/>
        <v>17.478876033057851</v>
      </c>
      <c r="L122" s="6">
        <f t="shared" si="62"/>
        <v>17</v>
      </c>
      <c r="M122" s="6">
        <f t="shared" si="63"/>
        <v>18</v>
      </c>
      <c r="N122" s="2"/>
      <c r="O122" s="2"/>
      <c r="P122" s="2"/>
      <c r="Q122" s="2"/>
      <c r="R122" s="2"/>
      <c r="S122" s="2"/>
      <c r="T122" s="55" t="s">
        <v>84</v>
      </c>
      <c r="U122" s="2">
        <f t="shared" si="64"/>
        <v>18</v>
      </c>
      <c r="V122" s="2">
        <v>2</v>
      </c>
      <c r="W122" s="2">
        <v>11</v>
      </c>
      <c r="X122">
        <f t="shared" si="65"/>
        <v>5344</v>
      </c>
      <c r="Y122">
        <v>2672</v>
      </c>
      <c r="Z122">
        <f t="shared" si="66"/>
        <v>29281.279999999999</v>
      </c>
      <c r="AA122">
        <f t="shared" si="67"/>
        <v>10.958562874251497</v>
      </c>
      <c r="AB122" s="6">
        <f t="shared" si="68"/>
        <v>10</v>
      </c>
      <c r="AC122" s="6">
        <f t="shared" si="69"/>
        <v>11</v>
      </c>
      <c r="AD122" s="2"/>
      <c r="AE122" s="2"/>
      <c r="AF122" s="2"/>
      <c r="AG122" s="2"/>
      <c r="AH122" s="2"/>
      <c r="AI122" s="55" t="s">
        <v>84</v>
      </c>
      <c r="AJ122" s="2">
        <f t="shared" si="70"/>
        <v>16</v>
      </c>
      <c r="AK122" s="2">
        <v>1</v>
      </c>
      <c r="AL122" s="2">
        <v>27</v>
      </c>
      <c r="AM122">
        <f t="shared" si="71"/>
        <v>795</v>
      </c>
      <c r="AN122">
        <v>795</v>
      </c>
      <c r="AO122">
        <f t="shared" si="72"/>
        <v>20717.72</v>
      </c>
      <c r="AP122">
        <f t="shared" si="73"/>
        <v>26.060025157232705</v>
      </c>
      <c r="AQ122" s="6">
        <f t="shared" si="74"/>
        <v>26</v>
      </c>
      <c r="AR122" s="6">
        <f t="shared" si="75"/>
        <v>27</v>
      </c>
    </row>
    <row r="123" spans="1:60" x14ac:dyDescent="0.2">
      <c r="A123" s="2"/>
      <c r="B123" s="2"/>
      <c r="C123" s="2"/>
      <c r="D123" s="55" t="s">
        <v>85</v>
      </c>
      <c r="E123" s="2">
        <f t="shared" si="58"/>
        <v>16</v>
      </c>
      <c r="F123" s="2">
        <v>2</v>
      </c>
      <c r="G123" s="2">
        <v>24</v>
      </c>
      <c r="H123">
        <f t="shared" si="59"/>
        <v>1832</v>
      </c>
      <c r="I123">
        <v>916</v>
      </c>
      <c r="J123">
        <f t="shared" si="60"/>
        <v>21149.439999999999</v>
      </c>
      <c r="K123">
        <f t="shared" si="61"/>
        <v>23.088908296943231</v>
      </c>
      <c r="L123" s="6">
        <f t="shared" si="62"/>
        <v>23</v>
      </c>
      <c r="M123" s="6">
        <f t="shared" si="63"/>
        <v>24</v>
      </c>
      <c r="N123" s="2"/>
      <c r="O123" s="2"/>
      <c r="P123" s="2"/>
      <c r="Q123" s="2"/>
      <c r="R123" s="2"/>
      <c r="S123" s="2"/>
      <c r="T123" s="55" t="s">
        <v>85</v>
      </c>
      <c r="U123" s="2">
        <f t="shared" si="64"/>
        <v>18</v>
      </c>
      <c r="V123" s="2">
        <v>2</v>
      </c>
      <c r="W123" s="2">
        <v>13</v>
      </c>
      <c r="X123">
        <f t="shared" si="65"/>
        <v>4636</v>
      </c>
      <c r="Y123">
        <v>2318</v>
      </c>
      <c r="Z123">
        <f t="shared" si="66"/>
        <v>29281.279999999999</v>
      </c>
      <c r="AA123">
        <f t="shared" si="67"/>
        <v>12.632131147540983</v>
      </c>
      <c r="AB123" s="6">
        <f t="shared" si="68"/>
        <v>12</v>
      </c>
      <c r="AC123" s="6">
        <f t="shared" si="69"/>
        <v>13</v>
      </c>
      <c r="AD123" s="2"/>
      <c r="AE123" s="2"/>
      <c r="AF123" s="2"/>
      <c r="AG123" s="2"/>
      <c r="AH123" s="2"/>
      <c r="AI123" s="55" t="s">
        <v>85</v>
      </c>
      <c r="AJ123" s="2">
        <f t="shared" si="70"/>
        <v>16</v>
      </c>
      <c r="AK123" s="2">
        <v>1</v>
      </c>
      <c r="AL123" s="2">
        <v>38</v>
      </c>
      <c r="AM123">
        <f t="shared" si="71"/>
        <v>550</v>
      </c>
      <c r="AN123">
        <v>550</v>
      </c>
      <c r="AO123">
        <f t="shared" si="72"/>
        <v>20717.72</v>
      </c>
      <c r="AP123">
        <f t="shared" si="73"/>
        <v>37.668581818181821</v>
      </c>
      <c r="AQ123" s="6">
        <f t="shared" si="74"/>
        <v>37</v>
      </c>
      <c r="AR123" s="6">
        <f t="shared" si="75"/>
        <v>38</v>
      </c>
    </row>
    <row r="124" spans="1:60" x14ac:dyDescent="0.2">
      <c r="A124" s="2"/>
      <c r="B124" s="2"/>
      <c r="C124" s="2"/>
      <c r="D124" s="55" t="s">
        <v>86</v>
      </c>
      <c r="E124" s="2">
        <f t="shared" si="58"/>
        <v>16</v>
      </c>
      <c r="F124" s="2">
        <v>1</v>
      </c>
      <c r="G124" s="2">
        <v>32</v>
      </c>
      <c r="H124">
        <f t="shared" si="59"/>
        <v>678</v>
      </c>
      <c r="I124">
        <v>678</v>
      </c>
      <c r="J124">
        <f t="shared" si="60"/>
        <v>21149.439999999999</v>
      </c>
      <c r="K124">
        <f t="shared" si="61"/>
        <v>31.193864306784658</v>
      </c>
      <c r="L124" s="6">
        <f t="shared" si="62"/>
        <v>31</v>
      </c>
      <c r="M124" s="6">
        <f t="shared" si="63"/>
        <v>32</v>
      </c>
      <c r="N124" s="2"/>
      <c r="O124" s="2"/>
      <c r="P124" s="2"/>
      <c r="Q124" s="2"/>
      <c r="R124" s="2"/>
      <c r="S124" s="2"/>
      <c r="T124" s="55" t="s">
        <v>86</v>
      </c>
      <c r="U124" s="2">
        <f t="shared" si="64"/>
        <v>17</v>
      </c>
      <c r="V124" s="2">
        <v>1</v>
      </c>
      <c r="W124" s="2">
        <v>16</v>
      </c>
      <c r="X124">
        <f t="shared" si="65"/>
        <v>1893</v>
      </c>
      <c r="Y124">
        <v>1893</v>
      </c>
      <c r="Z124">
        <f t="shared" si="66"/>
        <v>29281.279999999999</v>
      </c>
      <c r="AA124">
        <f t="shared" si="67"/>
        <v>15.468188061278394</v>
      </c>
      <c r="AB124" s="6">
        <f t="shared" si="68"/>
        <v>15</v>
      </c>
      <c r="AC124" s="6">
        <f t="shared" si="69"/>
        <v>16</v>
      </c>
      <c r="AD124" s="2"/>
      <c r="AE124" s="2"/>
      <c r="AF124" s="2"/>
      <c r="AG124" s="2"/>
      <c r="AH124" s="2"/>
      <c r="AI124" s="55" t="s">
        <v>86</v>
      </c>
      <c r="AJ124" s="2">
        <f t="shared" si="70"/>
        <v>15</v>
      </c>
      <c r="AK124" s="2">
        <v>1</v>
      </c>
      <c r="AL124" s="2">
        <v>57</v>
      </c>
      <c r="AM124">
        <f t="shared" si="71"/>
        <v>368</v>
      </c>
      <c r="AN124">
        <v>368</v>
      </c>
      <c r="AO124">
        <f t="shared" si="72"/>
        <v>20717.72</v>
      </c>
      <c r="AP124">
        <f t="shared" si="73"/>
        <v>56.298152173913046</v>
      </c>
      <c r="AQ124" s="6">
        <f t="shared" si="74"/>
        <v>56</v>
      </c>
      <c r="AR124" s="6">
        <f t="shared" si="75"/>
        <v>57</v>
      </c>
    </row>
    <row r="125" spans="1:60" x14ac:dyDescent="0.2">
      <c r="A125" s="2"/>
      <c r="B125" s="2"/>
      <c r="C125" s="2"/>
      <c r="D125" s="55" t="s">
        <v>87</v>
      </c>
      <c r="E125" s="2">
        <f t="shared" si="58"/>
        <v>15</v>
      </c>
      <c r="F125" s="2">
        <v>1</v>
      </c>
      <c r="G125" s="2">
        <v>49</v>
      </c>
      <c r="H125">
        <f t="shared" si="59"/>
        <v>432</v>
      </c>
      <c r="I125">
        <v>432</v>
      </c>
      <c r="J125">
        <f t="shared" si="60"/>
        <v>21149.439999999999</v>
      </c>
      <c r="K125">
        <f t="shared" si="61"/>
        <v>48.957037037037033</v>
      </c>
      <c r="L125" s="6">
        <f t="shared" si="62"/>
        <v>48</v>
      </c>
      <c r="M125" s="6">
        <f t="shared" si="63"/>
        <v>49</v>
      </c>
      <c r="N125" s="2"/>
      <c r="O125" s="2"/>
      <c r="P125" s="2"/>
      <c r="Q125" s="2"/>
      <c r="R125" s="2"/>
      <c r="S125" s="2"/>
      <c r="T125" s="55" t="s">
        <v>87</v>
      </c>
      <c r="U125" s="2">
        <f t="shared" si="64"/>
        <v>17</v>
      </c>
      <c r="V125" s="2">
        <v>1</v>
      </c>
      <c r="W125" s="2">
        <v>19</v>
      </c>
      <c r="X125">
        <f t="shared" si="65"/>
        <v>1555</v>
      </c>
      <c r="Y125">
        <v>1555</v>
      </c>
      <c r="Z125">
        <f t="shared" si="66"/>
        <v>29281.279999999999</v>
      </c>
      <c r="AA125">
        <f t="shared" si="67"/>
        <v>18.830405144694534</v>
      </c>
      <c r="AB125" s="6">
        <f t="shared" si="68"/>
        <v>18</v>
      </c>
      <c r="AC125" s="6">
        <f t="shared" si="69"/>
        <v>19</v>
      </c>
      <c r="AD125" s="2"/>
      <c r="AE125" s="2"/>
      <c r="AF125" s="2"/>
      <c r="AG125" s="2"/>
      <c r="AH125" s="2"/>
      <c r="AI125" s="55" t="s">
        <v>87</v>
      </c>
      <c r="AJ125" s="2">
        <f t="shared" si="70"/>
        <v>14</v>
      </c>
      <c r="AK125" s="2">
        <v>1</v>
      </c>
      <c r="AL125" s="2">
        <v>96</v>
      </c>
      <c r="AM125">
        <f t="shared" si="71"/>
        <v>218</v>
      </c>
      <c r="AN125">
        <v>218</v>
      </c>
      <c r="AO125">
        <f t="shared" si="72"/>
        <v>20717.72</v>
      </c>
      <c r="AP125">
        <f t="shared" si="73"/>
        <v>95.035412844036699</v>
      </c>
      <c r="AQ125" s="6">
        <f t="shared" si="74"/>
        <v>95</v>
      </c>
      <c r="AR125" s="6">
        <f t="shared" si="75"/>
        <v>96</v>
      </c>
    </row>
    <row r="126" spans="1:60" x14ac:dyDescent="0.2">
      <c r="F126" t="s">
        <v>30</v>
      </c>
      <c r="H126">
        <f>SUM(H101:H125)</f>
        <v>528736</v>
      </c>
      <c r="I126">
        <f>SUM(I101:I125)</f>
        <v>99538</v>
      </c>
      <c r="V126" t="s">
        <v>30</v>
      </c>
      <c r="X126">
        <f>SUM(X101:X125)</f>
        <v>732032</v>
      </c>
      <c r="Y126">
        <f>SUM(Y101:Y125)</f>
        <v>96247</v>
      </c>
      <c r="AK126" t="s">
        <v>30</v>
      </c>
      <c r="AM126">
        <f>SUM(AM101:AM125)</f>
        <v>517943</v>
      </c>
      <c r="AN126">
        <f>SUM(AN101:AN125)</f>
        <v>99894</v>
      </c>
    </row>
    <row r="127" spans="1:60" x14ac:dyDescent="0.2">
      <c r="AJ127">
        <v>18</v>
      </c>
      <c r="AK127">
        <v>19</v>
      </c>
      <c r="AL127">
        <v>19</v>
      </c>
      <c r="AM127">
        <v>19</v>
      </c>
      <c r="AN127">
        <v>19</v>
      </c>
      <c r="AO127">
        <v>19</v>
      </c>
      <c r="AP127">
        <v>19</v>
      </c>
      <c r="AQ127">
        <v>19</v>
      </c>
      <c r="AR127">
        <v>19</v>
      </c>
      <c r="AS127">
        <v>19</v>
      </c>
      <c r="AT127">
        <v>19</v>
      </c>
      <c r="AU127">
        <v>19</v>
      </c>
      <c r="AV127">
        <v>19</v>
      </c>
      <c r="AW127">
        <v>19</v>
      </c>
      <c r="AX127">
        <v>18</v>
      </c>
      <c r="AY127">
        <v>18</v>
      </c>
      <c r="AZ127">
        <v>18</v>
      </c>
      <c r="BA127">
        <v>18</v>
      </c>
      <c r="BB127">
        <v>17</v>
      </c>
      <c r="BC127">
        <v>17</v>
      </c>
      <c r="BD127">
        <v>17</v>
      </c>
      <c r="BE127">
        <v>16</v>
      </c>
      <c r="BF127">
        <v>16</v>
      </c>
      <c r="BG127">
        <v>15</v>
      </c>
      <c r="BH127">
        <v>14</v>
      </c>
    </row>
    <row r="129" spans="1:44" x14ac:dyDescent="0.2">
      <c r="A129" s="2" t="s">
        <v>44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x14ac:dyDescent="0.2">
      <c r="A130" s="2" t="s">
        <v>15</v>
      </c>
      <c r="B130" s="54">
        <v>1000000</v>
      </c>
      <c r="C130" s="2"/>
      <c r="D130" s="2" t="s">
        <v>16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 t="s">
        <v>15</v>
      </c>
      <c r="R130" s="54">
        <v>1000000</v>
      </c>
      <c r="S130" s="2"/>
      <c r="T130" s="2" t="s">
        <v>16</v>
      </c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 t="s">
        <v>15</v>
      </c>
      <c r="AG130" s="54">
        <v>1000000</v>
      </c>
      <c r="AH130" s="2"/>
      <c r="AI130" s="2" t="s">
        <v>16</v>
      </c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x14ac:dyDescent="0.2">
      <c r="A131" s="2"/>
      <c r="B131" s="2"/>
      <c r="C131" s="2"/>
      <c r="D131" s="2"/>
      <c r="E131" s="2" t="s">
        <v>13</v>
      </c>
      <c r="F131" s="2" t="s">
        <v>14</v>
      </c>
      <c r="G131" s="2" t="s">
        <v>31</v>
      </c>
      <c r="H131" s="2" t="s">
        <v>29</v>
      </c>
      <c r="I131" s="2" t="s">
        <v>17</v>
      </c>
      <c r="J131" s="2" t="s">
        <v>32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 t="s">
        <v>13</v>
      </c>
      <c r="V131" s="2" t="s">
        <v>14</v>
      </c>
      <c r="W131" s="2" t="s">
        <v>31</v>
      </c>
      <c r="X131" s="2" t="s">
        <v>29</v>
      </c>
      <c r="Y131" s="2" t="s">
        <v>17</v>
      </c>
      <c r="Z131" s="2" t="s">
        <v>32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 t="s">
        <v>13</v>
      </c>
      <c r="AK131" s="2" t="s">
        <v>14</v>
      </c>
      <c r="AL131" s="2" t="s">
        <v>31</v>
      </c>
      <c r="AM131" s="2" t="s">
        <v>29</v>
      </c>
      <c r="AN131" s="2" t="s">
        <v>17</v>
      </c>
      <c r="AO131" s="2" t="s">
        <v>32</v>
      </c>
      <c r="AP131" s="2"/>
      <c r="AQ131" s="2"/>
      <c r="AR131" s="2"/>
    </row>
    <row r="132" spans="1:44" x14ac:dyDescent="0.2">
      <c r="A132" s="2"/>
      <c r="B132" s="2"/>
      <c r="C132" s="2"/>
      <c r="D132" s="55" t="s">
        <v>19</v>
      </c>
      <c r="E132" s="2">
        <v>13</v>
      </c>
      <c r="F132" s="55">
        <v>77</v>
      </c>
      <c r="G132" s="55">
        <v>11</v>
      </c>
      <c r="H132">
        <f>F132*I132</f>
        <v>165781</v>
      </c>
      <c r="I132">
        <v>2153</v>
      </c>
      <c r="J132">
        <f>H$157/25</f>
        <v>22541.96</v>
      </c>
      <c r="K132">
        <f>J132/I132</f>
        <v>10.470023223409196</v>
      </c>
      <c r="L132" s="6">
        <f>_xlfn.FLOOR.PRECISE(K132)</f>
        <v>10</v>
      </c>
      <c r="M132" s="6">
        <f>ROUNDUP(K132,0)</f>
        <v>11</v>
      </c>
      <c r="N132" s="2"/>
      <c r="O132" s="2"/>
      <c r="P132" s="2"/>
      <c r="Q132" s="2"/>
      <c r="R132" s="2"/>
      <c r="S132" s="2"/>
      <c r="T132" s="55" t="s">
        <v>19</v>
      </c>
      <c r="U132" s="2">
        <v>13</v>
      </c>
      <c r="V132" s="55">
        <v>286</v>
      </c>
      <c r="W132" s="55">
        <v>29</v>
      </c>
      <c r="X132">
        <f>V132*Y132</f>
        <v>201344</v>
      </c>
      <c r="Y132">
        <v>704</v>
      </c>
      <c r="Z132">
        <f>X$157/25</f>
        <v>23460.76</v>
      </c>
      <c r="AA132">
        <f>Z132/Y132</f>
        <v>33.324943181818178</v>
      </c>
      <c r="AB132" s="6">
        <f>_xlfn.FLOOR.PRECISE(AA132)</f>
        <v>33</v>
      </c>
      <c r="AC132" s="6">
        <f>ROUNDUP(AA132,0)</f>
        <v>34</v>
      </c>
      <c r="AD132" s="2"/>
      <c r="AE132" s="2"/>
      <c r="AF132" s="2"/>
      <c r="AG132" s="2"/>
      <c r="AH132" s="2"/>
      <c r="AI132" s="55" t="s">
        <v>19</v>
      </c>
      <c r="AJ132" s="2">
        <v>13</v>
      </c>
      <c r="AK132" s="55">
        <v>67</v>
      </c>
      <c r="AL132" s="55">
        <v>13</v>
      </c>
      <c r="AM132">
        <f>AK132*AN132</f>
        <v>151219</v>
      </c>
      <c r="AN132">
        <v>2257</v>
      </c>
      <c r="AO132">
        <f>AM$157/25</f>
        <v>27215.48</v>
      </c>
      <c r="AP132">
        <f>AO132/AN132</f>
        <v>12.058254319893663</v>
      </c>
      <c r="AQ132" s="6">
        <f>_xlfn.FLOOR.PRECISE(AP132)</f>
        <v>12</v>
      </c>
      <c r="AR132" s="6">
        <f>ROUNDUP(AP132,0)</f>
        <v>13</v>
      </c>
    </row>
    <row r="133" spans="1:44" x14ac:dyDescent="0.2">
      <c r="A133" s="2"/>
      <c r="B133" s="2"/>
      <c r="C133" s="2"/>
      <c r="D133" s="55" t="s">
        <v>20</v>
      </c>
      <c r="E133" s="2">
        <v>13</v>
      </c>
      <c r="F133" s="55">
        <v>14</v>
      </c>
      <c r="G133" s="55">
        <v>6</v>
      </c>
      <c r="H133">
        <f t="shared" ref="H133:H156" si="76">F133*I133</f>
        <v>57484</v>
      </c>
      <c r="I133">
        <v>4106</v>
      </c>
      <c r="J133">
        <f t="shared" ref="J133:J156" si="77">H$157/25</f>
        <v>22541.96</v>
      </c>
      <c r="K133">
        <f t="shared" ref="K133:K156" si="78">J133/I133</f>
        <v>5.490004870920604</v>
      </c>
      <c r="L133" s="6">
        <f t="shared" ref="L133:L156" si="79">_xlfn.FLOOR.PRECISE(K133)</f>
        <v>5</v>
      </c>
      <c r="M133" s="6">
        <f t="shared" ref="M133:M156" si="80">ROUNDUP(K133,0)</f>
        <v>6</v>
      </c>
      <c r="N133" s="2"/>
      <c r="O133" s="2"/>
      <c r="P133" s="2"/>
      <c r="Q133" s="2"/>
      <c r="R133" s="2"/>
      <c r="S133" s="2"/>
      <c r="T133" s="55" t="s">
        <v>20</v>
      </c>
      <c r="U133" s="2">
        <v>13</v>
      </c>
      <c r="V133" s="55">
        <v>45</v>
      </c>
      <c r="W133" s="55">
        <v>18</v>
      </c>
      <c r="X133">
        <f t="shared" ref="X133:X156" si="81">V133*Y133</f>
        <v>70560</v>
      </c>
      <c r="Y133">
        <v>1568</v>
      </c>
      <c r="Z133">
        <f t="shared" ref="Z133:Z156" si="82">X$157/25</f>
        <v>23460.76</v>
      </c>
      <c r="AA133">
        <f t="shared" ref="AA133:AA156" si="83">Z133/Y133</f>
        <v>14.9622193877551</v>
      </c>
      <c r="AB133" s="6">
        <f t="shared" ref="AB133:AB156" si="84">_xlfn.FLOOR.PRECISE(AA133)</f>
        <v>14</v>
      </c>
      <c r="AC133" s="6">
        <f t="shared" ref="AC133:AC156" si="85">ROUNDUP(AA133,0)</f>
        <v>15</v>
      </c>
      <c r="AD133" s="2"/>
      <c r="AE133" s="2"/>
      <c r="AF133" s="2"/>
      <c r="AG133" s="2"/>
      <c r="AH133" s="2"/>
      <c r="AI133" s="55" t="s">
        <v>20</v>
      </c>
      <c r="AJ133" s="2">
        <v>13</v>
      </c>
      <c r="AK133" s="55">
        <v>20</v>
      </c>
      <c r="AL133" s="55">
        <v>7</v>
      </c>
      <c r="AM133">
        <f t="shared" ref="AM133:AM156" si="86">AK133*AN133</f>
        <v>87000</v>
      </c>
      <c r="AN133">
        <v>4350</v>
      </c>
      <c r="AO133">
        <f t="shared" ref="AO133:AO156" si="87">AM$157/25</f>
        <v>27215.48</v>
      </c>
      <c r="AP133">
        <f t="shared" ref="AP133:AP156" si="88">AO133/AN133</f>
        <v>6.2564321839080455</v>
      </c>
      <c r="AQ133" s="6">
        <f t="shared" ref="AQ133:AQ156" si="89">_xlfn.FLOOR.PRECISE(AP133)</f>
        <v>6</v>
      </c>
      <c r="AR133" s="6">
        <f t="shared" ref="AR133:AR156" si="90">ROUNDUP(AP133,0)</f>
        <v>7</v>
      </c>
    </row>
    <row r="134" spans="1:44" x14ac:dyDescent="0.2">
      <c r="A134" s="2"/>
      <c r="B134" s="2"/>
      <c r="C134" s="2"/>
      <c r="D134" s="55" t="s">
        <v>21</v>
      </c>
      <c r="E134" s="2">
        <v>13</v>
      </c>
      <c r="F134" s="55">
        <v>8</v>
      </c>
      <c r="G134" s="55">
        <v>5</v>
      </c>
      <c r="H134">
        <f t="shared" si="76"/>
        <v>42216</v>
      </c>
      <c r="I134">
        <v>5277</v>
      </c>
      <c r="J134">
        <f t="shared" si="77"/>
        <v>22541.96</v>
      </c>
      <c r="K134">
        <f t="shared" si="78"/>
        <v>4.2717377297707033</v>
      </c>
      <c r="L134" s="6">
        <f t="shared" si="79"/>
        <v>4</v>
      </c>
      <c r="M134" s="6">
        <f t="shared" si="80"/>
        <v>5</v>
      </c>
      <c r="N134" s="2"/>
      <c r="O134" s="2"/>
      <c r="P134" s="2"/>
      <c r="Q134" s="2"/>
      <c r="R134" s="2"/>
      <c r="S134" s="2"/>
      <c r="T134" s="55" t="s">
        <v>21</v>
      </c>
      <c r="U134" s="2">
        <v>13</v>
      </c>
      <c r="V134" s="55">
        <v>11</v>
      </c>
      <c r="W134" s="55">
        <v>13</v>
      </c>
      <c r="X134">
        <f t="shared" si="81"/>
        <v>25806</v>
      </c>
      <c r="Y134">
        <v>2346</v>
      </c>
      <c r="Z134">
        <f t="shared" si="82"/>
        <v>23460.76</v>
      </c>
      <c r="AA134">
        <f t="shared" si="83"/>
        <v>10.000323955669224</v>
      </c>
      <c r="AB134" s="6">
        <f t="shared" si="84"/>
        <v>10</v>
      </c>
      <c r="AC134" s="6">
        <f t="shared" si="85"/>
        <v>11</v>
      </c>
      <c r="AD134" s="2"/>
      <c r="AE134" s="2"/>
      <c r="AF134" s="2"/>
      <c r="AG134" s="2"/>
      <c r="AH134" s="2"/>
      <c r="AI134" s="55" t="s">
        <v>21</v>
      </c>
      <c r="AJ134" s="2">
        <v>13</v>
      </c>
      <c r="AK134" s="55">
        <v>15</v>
      </c>
      <c r="AL134" s="55">
        <v>5</v>
      </c>
      <c r="AM134">
        <f t="shared" si="86"/>
        <v>85365</v>
      </c>
      <c r="AN134">
        <v>5691</v>
      </c>
      <c r="AO134">
        <f t="shared" si="87"/>
        <v>27215.48</v>
      </c>
      <c r="AP134">
        <f t="shared" si="88"/>
        <v>4.7821964505359338</v>
      </c>
      <c r="AQ134" s="6">
        <f t="shared" si="89"/>
        <v>4</v>
      </c>
      <c r="AR134" s="6">
        <f t="shared" si="90"/>
        <v>5</v>
      </c>
    </row>
    <row r="135" spans="1:44" x14ac:dyDescent="0.2">
      <c r="A135" s="2"/>
      <c r="B135" s="2"/>
      <c r="C135" s="2"/>
      <c r="D135" s="55" t="s">
        <v>22</v>
      </c>
      <c r="E135" s="2">
        <v>13</v>
      </c>
      <c r="F135" s="2">
        <v>7</v>
      </c>
      <c r="G135" s="55">
        <v>4</v>
      </c>
      <c r="H135">
        <f t="shared" si="76"/>
        <v>43176</v>
      </c>
      <c r="I135">
        <v>6168</v>
      </c>
      <c r="J135">
        <f t="shared" si="77"/>
        <v>22541.96</v>
      </c>
      <c r="K135">
        <f t="shared" si="78"/>
        <v>3.654662775616083</v>
      </c>
      <c r="L135" s="6">
        <f t="shared" si="79"/>
        <v>3</v>
      </c>
      <c r="M135" s="6">
        <f t="shared" si="80"/>
        <v>4</v>
      </c>
      <c r="N135" s="2"/>
      <c r="O135" s="2"/>
      <c r="P135" s="2"/>
      <c r="Q135" s="2"/>
      <c r="R135" s="2"/>
      <c r="S135" s="2"/>
      <c r="T135" s="55" t="s">
        <v>22</v>
      </c>
      <c r="U135" s="2">
        <v>13</v>
      </c>
      <c r="V135" s="2">
        <v>10</v>
      </c>
      <c r="W135" s="55">
        <v>11</v>
      </c>
      <c r="X135">
        <f t="shared" si="81"/>
        <v>31490</v>
      </c>
      <c r="Y135">
        <v>3149</v>
      </c>
      <c r="Z135">
        <f t="shared" si="82"/>
        <v>23460.76</v>
      </c>
      <c r="AA135">
        <f t="shared" si="83"/>
        <v>7.4502254684026674</v>
      </c>
      <c r="AB135" s="6">
        <f t="shared" si="84"/>
        <v>7</v>
      </c>
      <c r="AC135" s="6">
        <f t="shared" si="85"/>
        <v>8</v>
      </c>
      <c r="AD135" s="2"/>
      <c r="AE135" s="2"/>
      <c r="AF135" s="2"/>
      <c r="AG135" s="2"/>
      <c r="AH135" s="2"/>
      <c r="AI135" s="55" t="s">
        <v>22</v>
      </c>
      <c r="AJ135" s="2">
        <v>13</v>
      </c>
      <c r="AK135" s="2">
        <v>11</v>
      </c>
      <c r="AL135" s="55">
        <v>5</v>
      </c>
      <c r="AM135">
        <f t="shared" si="86"/>
        <v>73117</v>
      </c>
      <c r="AN135">
        <v>6647</v>
      </c>
      <c r="AO135">
        <f t="shared" si="87"/>
        <v>27215.48</v>
      </c>
      <c r="AP135">
        <f t="shared" si="88"/>
        <v>4.0944004814201893</v>
      </c>
      <c r="AQ135" s="6">
        <f t="shared" si="89"/>
        <v>4</v>
      </c>
      <c r="AR135" s="6">
        <f t="shared" si="90"/>
        <v>5</v>
      </c>
    </row>
    <row r="136" spans="1:44" x14ac:dyDescent="0.2">
      <c r="A136" s="2"/>
      <c r="B136" s="2"/>
      <c r="C136" s="2"/>
      <c r="D136" s="55" t="s">
        <v>23</v>
      </c>
      <c r="E136" s="2">
        <v>13</v>
      </c>
      <c r="F136" s="2">
        <v>6</v>
      </c>
      <c r="G136" s="55">
        <v>4</v>
      </c>
      <c r="H136">
        <f t="shared" si="76"/>
        <v>39708</v>
      </c>
      <c r="I136">
        <v>6618</v>
      </c>
      <c r="J136">
        <f t="shared" si="77"/>
        <v>22541.96</v>
      </c>
      <c r="K136">
        <f t="shared" si="78"/>
        <v>3.4061589604110001</v>
      </c>
      <c r="L136" s="6">
        <f t="shared" si="79"/>
        <v>3</v>
      </c>
      <c r="M136" s="6">
        <f t="shared" si="80"/>
        <v>4</v>
      </c>
      <c r="N136" s="2"/>
      <c r="O136" s="2"/>
      <c r="P136" s="2"/>
      <c r="Q136" s="2"/>
      <c r="R136" s="2"/>
      <c r="S136" s="2"/>
      <c r="T136" s="55" t="s">
        <v>23</v>
      </c>
      <c r="U136" s="2">
        <v>13</v>
      </c>
      <c r="V136" s="2">
        <v>8</v>
      </c>
      <c r="W136" s="55">
        <v>9</v>
      </c>
      <c r="X136">
        <f t="shared" si="81"/>
        <v>30544</v>
      </c>
      <c r="Y136">
        <v>3818</v>
      </c>
      <c r="Z136">
        <f t="shared" si="82"/>
        <v>23460.76</v>
      </c>
      <c r="AA136">
        <f t="shared" si="83"/>
        <v>6.1447773703509689</v>
      </c>
      <c r="AB136" s="6">
        <f t="shared" si="84"/>
        <v>6</v>
      </c>
      <c r="AC136" s="6">
        <f t="shared" si="85"/>
        <v>7</v>
      </c>
      <c r="AD136" s="2"/>
      <c r="AE136" s="2"/>
      <c r="AF136" s="2"/>
      <c r="AG136" s="2"/>
      <c r="AH136" s="2"/>
      <c r="AI136" s="55" t="s">
        <v>23</v>
      </c>
      <c r="AJ136" s="2">
        <v>13</v>
      </c>
      <c r="AK136" s="2">
        <v>8</v>
      </c>
      <c r="AL136" s="55">
        <v>4</v>
      </c>
      <c r="AM136">
        <f t="shared" si="86"/>
        <v>57384</v>
      </c>
      <c r="AN136">
        <v>7173</v>
      </c>
      <c r="AO136">
        <f t="shared" si="87"/>
        <v>27215.48</v>
      </c>
      <c r="AP136">
        <f t="shared" si="88"/>
        <v>3.7941558622612575</v>
      </c>
      <c r="AQ136" s="6">
        <f t="shared" si="89"/>
        <v>3</v>
      </c>
      <c r="AR136" s="6">
        <f t="shared" si="90"/>
        <v>4</v>
      </c>
    </row>
    <row r="137" spans="1:44" x14ac:dyDescent="0.2">
      <c r="A137" s="2"/>
      <c r="B137" s="2"/>
      <c r="C137" s="2"/>
      <c r="D137" s="55" t="s">
        <v>24</v>
      </c>
      <c r="E137" s="2">
        <v>13</v>
      </c>
      <c r="F137" s="2">
        <v>5</v>
      </c>
      <c r="G137" s="55">
        <v>4</v>
      </c>
      <c r="H137">
        <f t="shared" si="76"/>
        <v>33845</v>
      </c>
      <c r="I137">
        <v>6769</v>
      </c>
      <c r="J137">
        <f t="shared" si="77"/>
        <v>22541.96</v>
      </c>
      <c r="K137">
        <f t="shared" si="78"/>
        <v>3.3301758014477767</v>
      </c>
      <c r="L137" s="6">
        <f t="shared" si="79"/>
        <v>3</v>
      </c>
      <c r="M137" s="6">
        <f t="shared" si="80"/>
        <v>4</v>
      </c>
      <c r="N137" s="2"/>
      <c r="O137" s="2"/>
      <c r="P137" s="2"/>
      <c r="Q137" s="2"/>
      <c r="R137" s="2"/>
      <c r="S137" s="2"/>
      <c r="T137" s="55" t="s">
        <v>24</v>
      </c>
      <c r="U137" s="2">
        <v>13</v>
      </c>
      <c r="V137" s="2">
        <v>6</v>
      </c>
      <c r="W137" s="55">
        <v>8</v>
      </c>
      <c r="X137">
        <f t="shared" si="81"/>
        <v>26730</v>
      </c>
      <c r="Y137">
        <v>4455</v>
      </c>
      <c r="Z137">
        <f t="shared" si="82"/>
        <v>23460.76</v>
      </c>
      <c r="AA137">
        <f t="shared" si="83"/>
        <v>5.2661638608305275</v>
      </c>
      <c r="AB137" s="6">
        <f t="shared" si="84"/>
        <v>5</v>
      </c>
      <c r="AC137" s="6">
        <f t="shared" si="85"/>
        <v>6</v>
      </c>
      <c r="AD137" s="2"/>
      <c r="AE137" s="2"/>
      <c r="AF137" s="2"/>
      <c r="AG137" s="2"/>
      <c r="AH137" s="2"/>
      <c r="AI137" s="55" t="s">
        <v>24</v>
      </c>
      <c r="AJ137" s="2">
        <v>13</v>
      </c>
      <c r="AK137" s="2">
        <v>6</v>
      </c>
      <c r="AL137" s="55">
        <v>4</v>
      </c>
      <c r="AM137">
        <f t="shared" si="86"/>
        <v>44274</v>
      </c>
      <c r="AN137">
        <v>7379</v>
      </c>
      <c r="AO137">
        <f t="shared" si="87"/>
        <v>27215.48</v>
      </c>
      <c r="AP137">
        <f t="shared" si="88"/>
        <v>3.6882341780729098</v>
      </c>
      <c r="AQ137" s="6">
        <f t="shared" si="89"/>
        <v>3</v>
      </c>
      <c r="AR137" s="6">
        <f t="shared" si="90"/>
        <v>4</v>
      </c>
    </row>
    <row r="138" spans="1:44" x14ac:dyDescent="0.2">
      <c r="A138" s="2"/>
      <c r="B138" s="2"/>
      <c r="C138" s="2"/>
      <c r="D138" s="55" t="s">
        <v>25</v>
      </c>
      <c r="E138" s="2">
        <v>13</v>
      </c>
      <c r="F138" s="2">
        <v>4</v>
      </c>
      <c r="G138" s="55">
        <v>4</v>
      </c>
      <c r="H138">
        <f t="shared" si="76"/>
        <v>26664</v>
      </c>
      <c r="I138">
        <v>6666</v>
      </c>
      <c r="J138">
        <f t="shared" si="77"/>
        <v>22541.96</v>
      </c>
      <c r="K138">
        <f t="shared" si="78"/>
        <v>3.3816321632163215</v>
      </c>
      <c r="L138" s="6">
        <f t="shared" si="79"/>
        <v>3</v>
      </c>
      <c r="M138" s="6">
        <f t="shared" si="80"/>
        <v>4</v>
      </c>
      <c r="N138" s="2"/>
      <c r="O138" s="2"/>
      <c r="P138" s="2"/>
      <c r="Q138" s="2"/>
      <c r="R138" s="2"/>
      <c r="S138" s="2"/>
      <c r="T138" s="55" t="s">
        <v>25</v>
      </c>
      <c r="U138" s="2">
        <v>13</v>
      </c>
      <c r="V138" s="2">
        <v>5</v>
      </c>
      <c r="W138" s="55">
        <v>7</v>
      </c>
      <c r="X138">
        <f t="shared" si="81"/>
        <v>24160</v>
      </c>
      <c r="Y138">
        <v>4832</v>
      </c>
      <c r="Z138">
        <f t="shared" si="82"/>
        <v>23460.76</v>
      </c>
      <c r="AA138">
        <f t="shared" si="83"/>
        <v>4.8552897350993378</v>
      </c>
      <c r="AB138" s="6">
        <f t="shared" si="84"/>
        <v>4</v>
      </c>
      <c r="AC138" s="6">
        <f t="shared" si="85"/>
        <v>5</v>
      </c>
      <c r="AD138" s="2"/>
      <c r="AE138" s="2"/>
      <c r="AF138" s="2"/>
      <c r="AG138" s="2"/>
      <c r="AH138" s="2"/>
      <c r="AI138" s="55" t="s">
        <v>25</v>
      </c>
      <c r="AJ138" s="2">
        <v>13</v>
      </c>
      <c r="AK138" s="2">
        <v>5</v>
      </c>
      <c r="AL138" s="55">
        <v>4</v>
      </c>
      <c r="AM138">
        <f t="shared" si="86"/>
        <v>37055</v>
      </c>
      <c r="AN138">
        <v>7411</v>
      </c>
      <c r="AO138">
        <f t="shared" si="87"/>
        <v>27215.48</v>
      </c>
      <c r="AP138">
        <f t="shared" si="88"/>
        <v>3.6723087302658208</v>
      </c>
      <c r="AQ138" s="6">
        <f t="shared" si="89"/>
        <v>3</v>
      </c>
      <c r="AR138" s="6">
        <f t="shared" si="90"/>
        <v>4</v>
      </c>
    </row>
    <row r="139" spans="1:44" x14ac:dyDescent="0.2">
      <c r="A139" s="2"/>
      <c r="B139" s="2"/>
      <c r="C139" s="2"/>
      <c r="D139" s="55" t="s">
        <v>26</v>
      </c>
      <c r="E139" s="2">
        <v>13</v>
      </c>
      <c r="F139" s="2">
        <v>4</v>
      </c>
      <c r="G139" s="55">
        <v>4</v>
      </c>
      <c r="H139">
        <f t="shared" si="76"/>
        <v>26588</v>
      </c>
      <c r="I139">
        <v>6647</v>
      </c>
      <c r="J139">
        <f t="shared" si="77"/>
        <v>22541.96</v>
      </c>
      <c r="K139">
        <f t="shared" si="78"/>
        <v>3.3912983300737172</v>
      </c>
      <c r="L139" s="6">
        <f t="shared" si="79"/>
        <v>3</v>
      </c>
      <c r="M139" s="6">
        <f t="shared" si="80"/>
        <v>4</v>
      </c>
      <c r="N139" s="2"/>
      <c r="O139" s="2"/>
      <c r="P139" s="2"/>
      <c r="Q139" s="2"/>
      <c r="R139" s="2"/>
      <c r="S139" s="2"/>
      <c r="T139" s="55" t="s">
        <v>26</v>
      </c>
      <c r="U139" s="2">
        <v>13</v>
      </c>
      <c r="V139" s="2">
        <v>4</v>
      </c>
      <c r="W139" s="55">
        <v>6</v>
      </c>
      <c r="X139">
        <f t="shared" si="81"/>
        <v>20780</v>
      </c>
      <c r="Y139">
        <v>5195</v>
      </c>
      <c r="Z139">
        <f t="shared" si="82"/>
        <v>23460.76</v>
      </c>
      <c r="AA139">
        <f t="shared" si="83"/>
        <v>4.5160269489894125</v>
      </c>
      <c r="AB139" s="6">
        <f t="shared" si="84"/>
        <v>4</v>
      </c>
      <c r="AC139" s="6">
        <f t="shared" si="85"/>
        <v>5</v>
      </c>
      <c r="AD139" s="2"/>
      <c r="AE139" s="2"/>
      <c r="AF139" s="2"/>
      <c r="AG139" s="2"/>
      <c r="AH139" s="2"/>
      <c r="AI139" s="55" t="s">
        <v>26</v>
      </c>
      <c r="AJ139" s="2">
        <v>13</v>
      </c>
      <c r="AK139" s="2">
        <v>4</v>
      </c>
      <c r="AL139" s="55">
        <v>4</v>
      </c>
      <c r="AM139">
        <f t="shared" si="86"/>
        <v>28028</v>
      </c>
      <c r="AN139">
        <v>7007</v>
      </c>
      <c r="AO139">
        <f t="shared" si="87"/>
        <v>27215.48</v>
      </c>
      <c r="AP139">
        <f t="shared" si="88"/>
        <v>3.8840416726131011</v>
      </c>
      <c r="AQ139" s="6">
        <f t="shared" si="89"/>
        <v>3</v>
      </c>
      <c r="AR139" s="6">
        <f t="shared" si="90"/>
        <v>4</v>
      </c>
    </row>
    <row r="140" spans="1:44" x14ac:dyDescent="0.2">
      <c r="A140" s="2"/>
      <c r="B140" s="2"/>
      <c r="C140" s="2"/>
      <c r="D140" s="55" t="s">
        <v>27</v>
      </c>
      <c r="E140" s="2">
        <v>13</v>
      </c>
      <c r="F140" s="2">
        <v>3</v>
      </c>
      <c r="G140" s="55">
        <v>4</v>
      </c>
      <c r="H140">
        <f t="shared" si="76"/>
        <v>19170</v>
      </c>
      <c r="I140">
        <v>6390</v>
      </c>
      <c r="J140">
        <f t="shared" si="77"/>
        <v>22541.96</v>
      </c>
      <c r="K140">
        <f t="shared" si="78"/>
        <v>3.527693270735524</v>
      </c>
      <c r="L140" s="6">
        <f t="shared" si="79"/>
        <v>3</v>
      </c>
      <c r="M140" s="6">
        <f t="shared" si="80"/>
        <v>4</v>
      </c>
      <c r="N140" s="2"/>
      <c r="O140" s="2"/>
      <c r="P140" s="2"/>
      <c r="Q140" s="2"/>
      <c r="R140" s="2"/>
      <c r="S140" s="2"/>
      <c r="T140" s="55" t="s">
        <v>27</v>
      </c>
      <c r="U140" s="2">
        <v>13</v>
      </c>
      <c r="V140" s="2">
        <v>4</v>
      </c>
      <c r="W140" s="55">
        <v>6</v>
      </c>
      <c r="X140">
        <f t="shared" si="81"/>
        <v>21448</v>
      </c>
      <c r="Y140">
        <v>5362</v>
      </c>
      <c r="Z140">
        <f t="shared" si="82"/>
        <v>23460.76</v>
      </c>
      <c r="AA140">
        <f t="shared" si="83"/>
        <v>4.3753748601268176</v>
      </c>
      <c r="AB140" s="6">
        <f t="shared" si="84"/>
        <v>4</v>
      </c>
      <c r="AC140" s="6">
        <f t="shared" si="85"/>
        <v>5</v>
      </c>
      <c r="AD140" s="2"/>
      <c r="AE140" s="2"/>
      <c r="AF140" s="2"/>
      <c r="AG140" s="2"/>
      <c r="AH140" s="2"/>
      <c r="AI140" s="55" t="s">
        <v>27</v>
      </c>
      <c r="AJ140" s="2">
        <v>13</v>
      </c>
      <c r="AK140" s="2">
        <v>3</v>
      </c>
      <c r="AL140" s="55">
        <v>4</v>
      </c>
      <c r="AM140">
        <f t="shared" si="86"/>
        <v>20457</v>
      </c>
      <c r="AN140">
        <v>6819</v>
      </c>
      <c r="AO140">
        <f t="shared" si="87"/>
        <v>27215.48</v>
      </c>
      <c r="AP140">
        <f t="shared" si="88"/>
        <v>3.9911247983575304</v>
      </c>
      <c r="AQ140" s="6">
        <f t="shared" si="89"/>
        <v>3</v>
      </c>
      <c r="AR140" s="6">
        <f t="shared" si="90"/>
        <v>4</v>
      </c>
    </row>
    <row r="141" spans="1:44" x14ac:dyDescent="0.2">
      <c r="A141" s="2"/>
      <c r="B141" s="2"/>
      <c r="C141" s="2"/>
      <c r="D141" s="55" t="s">
        <v>28</v>
      </c>
      <c r="E141" s="2">
        <v>13</v>
      </c>
      <c r="F141" s="2">
        <v>3</v>
      </c>
      <c r="G141" s="55">
        <v>4</v>
      </c>
      <c r="H141">
        <f t="shared" si="76"/>
        <v>18291</v>
      </c>
      <c r="I141">
        <v>6097</v>
      </c>
      <c r="J141">
        <f t="shared" si="77"/>
        <v>22541.96</v>
      </c>
      <c r="K141">
        <f t="shared" si="78"/>
        <v>3.6972215843857632</v>
      </c>
      <c r="L141" s="6">
        <f t="shared" si="79"/>
        <v>3</v>
      </c>
      <c r="M141" s="6">
        <f t="shared" si="80"/>
        <v>4</v>
      </c>
      <c r="N141" s="2"/>
      <c r="O141" s="2"/>
      <c r="P141" s="2"/>
      <c r="Q141" s="2"/>
      <c r="R141" s="2"/>
      <c r="S141" s="2"/>
      <c r="T141" s="55" t="s">
        <v>28</v>
      </c>
      <c r="U141" s="2">
        <v>13</v>
      </c>
      <c r="V141" s="2">
        <v>3</v>
      </c>
      <c r="W141" s="55">
        <v>6</v>
      </c>
      <c r="X141">
        <f t="shared" si="81"/>
        <v>16728</v>
      </c>
      <c r="Y141">
        <v>5576</v>
      </c>
      <c r="Z141">
        <f t="shared" si="82"/>
        <v>23460.76</v>
      </c>
      <c r="AA141">
        <f t="shared" si="83"/>
        <v>4.2074533715925391</v>
      </c>
      <c r="AB141" s="6">
        <f t="shared" si="84"/>
        <v>4</v>
      </c>
      <c r="AC141" s="6">
        <f t="shared" si="85"/>
        <v>5</v>
      </c>
      <c r="AD141" s="2"/>
      <c r="AE141" s="2"/>
      <c r="AF141" s="2"/>
      <c r="AG141" s="2"/>
      <c r="AH141" s="2"/>
      <c r="AI141" s="55" t="s">
        <v>28</v>
      </c>
      <c r="AJ141" s="2">
        <v>13</v>
      </c>
      <c r="AK141" s="2">
        <v>3</v>
      </c>
      <c r="AL141" s="55">
        <v>5</v>
      </c>
      <c r="AM141">
        <f t="shared" si="86"/>
        <v>19158</v>
      </c>
      <c r="AN141">
        <v>6386</v>
      </c>
      <c r="AO141">
        <f t="shared" si="87"/>
        <v>27215.48</v>
      </c>
      <c r="AP141">
        <f t="shared" si="88"/>
        <v>4.2617413091136864</v>
      </c>
      <c r="AQ141" s="6">
        <f t="shared" si="89"/>
        <v>4</v>
      </c>
      <c r="AR141" s="6">
        <f t="shared" si="90"/>
        <v>5</v>
      </c>
    </row>
    <row r="142" spans="1:44" x14ac:dyDescent="0.2">
      <c r="A142" s="2"/>
      <c r="B142" s="2"/>
      <c r="C142" s="2"/>
      <c r="D142" s="55" t="s">
        <v>73</v>
      </c>
      <c r="E142" s="2">
        <v>13</v>
      </c>
      <c r="F142" s="2">
        <v>3</v>
      </c>
      <c r="G142" s="55">
        <v>4</v>
      </c>
      <c r="H142">
        <f t="shared" si="76"/>
        <v>17292</v>
      </c>
      <c r="I142">
        <v>5764</v>
      </c>
      <c r="J142">
        <f t="shared" si="77"/>
        <v>22541.96</v>
      </c>
      <c r="K142">
        <f t="shared" si="78"/>
        <v>3.9108188757807079</v>
      </c>
      <c r="L142" s="6">
        <f t="shared" si="79"/>
        <v>3</v>
      </c>
      <c r="M142" s="6">
        <f t="shared" si="80"/>
        <v>4</v>
      </c>
      <c r="N142" s="2"/>
      <c r="O142" s="2"/>
      <c r="P142" s="2"/>
      <c r="Q142" s="2"/>
      <c r="R142" s="2"/>
      <c r="S142" s="2"/>
      <c r="T142" s="55" t="s">
        <v>73</v>
      </c>
      <c r="U142" s="2">
        <v>13</v>
      </c>
      <c r="V142" s="2">
        <v>2</v>
      </c>
      <c r="W142" s="55">
        <v>5</v>
      </c>
      <c r="X142">
        <f t="shared" si="81"/>
        <v>11038</v>
      </c>
      <c r="Y142">
        <v>5519</v>
      </c>
      <c r="Z142">
        <f t="shared" si="82"/>
        <v>23460.76</v>
      </c>
      <c r="AA142">
        <f t="shared" si="83"/>
        <v>4.2509077731473086</v>
      </c>
      <c r="AB142" s="6">
        <f t="shared" si="84"/>
        <v>4</v>
      </c>
      <c r="AC142" s="6">
        <f t="shared" si="85"/>
        <v>5</v>
      </c>
      <c r="AD142" s="2"/>
      <c r="AE142" s="2"/>
      <c r="AF142" s="2"/>
      <c r="AG142" s="2"/>
      <c r="AH142" s="2"/>
      <c r="AI142" s="55" t="s">
        <v>73</v>
      </c>
      <c r="AJ142" s="2">
        <v>13</v>
      </c>
      <c r="AK142" s="2">
        <v>2</v>
      </c>
      <c r="AL142" s="55">
        <v>5</v>
      </c>
      <c r="AM142">
        <f t="shared" si="86"/>
        <v>11684</v>
      </c>
      <c r="AN142">
        <v>5842</v>
      </c>
      <c r="AO142">
        <f t="shared" si="87"/>
        <v>27215.48</v>
      </c>
      <c r="AP142">
        <f t="shared" si="88"/>
        <v>4.6585895241355697</v>
      </c>
      <c r="AQ142" s="6">
        <f t="shared" si="89"/>
        <v>4</v>
      </c>
      <c r="AR142" s="6">
        <f t="shared" si="90"/>
        <v>5</v>
      </c>
    </row>
    <row r="143" spans="1:44" x14ac:dyDescent="0.2">
      <c r="A143" s="2"/>
      <c r="B143" s="2"/>
      <c r="C143" s="2"/>
      <c r="D143" s="55" t="s">
        <v>74</v>
      </c>
      <c r="E143" s="2">
        <v>13</v>
      </c>
      <c r="F143" s="2">
        <v>2</v>
      </c>
      <c r="G143" s="55">
        <v>5</v>
      </c>
      <c r="H143">
        <f t="shared" si="76"/>
        <v>10704</v>
      </c>
      <c r="I143">
        <v>5352</v>
      </c>
      <c r="J143">
        <f t="shared" si="77"/>
        <v>22541.96</v>
      </c>
      <c r="K143">
        <f t="shared" si="78"/>
        <v>4.2118759342301946</v>
      </c>
      <c r="L143" s="6">
        <f t="shared" si="79"/>
        <v>4</v>
      </c>
      <c r="M143" s="6">
        <f t="shared" si="80"/>
        <v>5</v>
      </c>
      <c r="N143" s="2"/>
      <c r="O143" s="2"/>
      <c r="P143" s="2"/>
      <c r="Q143" s="2"/>
      <c r="R143" s="2"/>
      <c r="S143" s="2"/>
      <c r="T143" s="55" t="s">
        <v>74</v>
      </c>
      <c r="U143" s="2">
        <v>13</v>
      </c>
      <c r="V143" s="2">
        <v>2</v>
      </c>
      <c r="W143" s="55">
        <v>5</v>
      </c>
      <c r="X143">
        <f t="shared" si="81"/>
        <v>11142</v>
      </c>
      <c r="Y143">
        <v>5571</v>
      </c>
      <c r="Z143">
        <f t="shared" si="82"/>
        <v>23460.76</v>
      </c>
      <c r="AA143">
        <f t="shared" si="83"/>
        <v>4.2112295817626997</v>
      </c>
      <c r="AB143" s="6">
        <f t="shared" si="84"/>
        <v>4</v>
      </c>
      <c r="AC143" s="6">
        <f t="shared" si="85"/>
        <v>5</v>
      </c>
      <c r="AD143" s="2"/>
      <c r="AE143" s="2"/>
      <c r="AF143" s="2"/>
      <c r="AG143" s="2"/>
      <c r="AH143" s="2"/>
      <c r="AI143" s="55" t="s">
        <v>74</v>
      </c>
      <c r="AJ143" s="2">
        <v>13</v>
      </c>
      <c r="AK143" s="2">
        <v>2</v>
      </c>
      <c r="AL143" s="55">
        <v>6</v>
      </c>
      <c r="AM143">
        <f t="shared" si="86"/>
        <v>10750</v>
      </c>
      <c r="AN143">
        <v>5375</v>
      </c>
      <c r="AO143">
        <f t="shared" si="87"/>
        <v>27215.48</v>
      </c>
      <c r="AP143">
        <f t="shared" si="88"/>
        <v>5.0633451162790699</v>
      </c>
      <c r="AQ143" s="6">
        <f t="shared" si="89"/>
        <v>5</v>
      </c>
      <c r="AR143" s="6">
        <f t="shared" si="90"/>
        <v>6</v>
      </c>
    </row>
    <row r="144" spans="1:44" x14ac:dyDescent="0.2">
      <c r="A144" s="2"/>
      <c r="B144" s="2"/>
      <c r="C144" s="2"/>
      <c r="D144" s="55" t="s">
        <v>75</v>
      </c>
      <c r="E144" s="2">
        <v>13</v>
      </c>
      <c r="F144" s="2">
        <v>2</v>
      </c>
      <c r="G144" s="2">
        <v>5</v>
      </c>
      <c r="H144">
        <f t="shared" si="76"/>
        <v>9768</v>
      </c>
      <c r="I144">
        <v>4884</v>
      </c>
      <c r="J144">
        <f t="shared" si="77"/>
        <v>22541.96</v>
      </c>
      <c r="K144">
        <f t="shared" si="78"/>
        <v>4.615470925470925</v>
      </c>
      <c r="L144" s="6">
        <f t="shared" si="79"/>
        <v>4</v>
      </c>
      <c r="M144" s="6">
        <f t="shared" si="80"/>
        <v>5</v>
      </c>
      <c r="N144" s="2"/>
      <c r="O144" s="2"/>
      <c r="P144" s="2"/>
      <c r="Q144" s="2"/>
      <c r="R144" s="2"/>
      <c r="S144" s="2"/>
      <c r="T144" s="55" t="s">
        <v>75</v>
      </c>
      <c r="U144" s="2">
        <v>13</v>
      </c>
      <c r="V144" s="2">
        <v>2</v>
      </c>
      <c r="W144" s="2">
        <v>5</v>
      </c>
      <c r="X144">
        <f t="shared" si="81"/>
        <v>10834</v>
      </c>
      <c r="Y144">
        <v>5417</v>
      </c>
      <c r="Z144">
        <f t="shared" si="82"/>
        <v>23460.76</v>
      </c>
      <c r="AA144">
        <f t="shared" si="83"/>
        <v>4.3309507107254932</v>
      </c>
      <c r="AB144" s="6">
        <f t="shared" si="84"/>
        <v>4</v>
      </c>
      <c r="AC144" s="6">
        <f t="shared" si="85"/>
        <v>5</v>
      </c>
      <c r="AD144" s="2"/>
      <c r="AE144" s="2"/>
      <c r="AF144" s="2"/>
      <c r="AG144" s="2"/>
      <c r="AH144" s="2"/>
      <c r="AI144" s="55" t="s">
        <v>75</v>
      </c>
      <c r="AJ144" s="2">
        <v>13</v>
      </c>
      <c r="AK144" s="2">
        <v>2</v>
      </c>
      <c r="AL144" s="2">
        <v>6</v>
      </c>
      <c r="AM144">
        <f t="shared" si="86"/>
        <v>9714</v>
      </c>
      <c r="AN144">
        <v>4857</v>
      </c>
      <c r="AO144">
        <f t="shared" si="87"/>
        <v>27215.48</v>
      </c>
      <c r="AP144">
        <f t="shared" si="88"/>
        <v>5.6033518632900963</v>
      </c>
      <c r="AQ144" s="6">
        <f t="shared" si="89"/>
        <v>5</v>
      </c>
      <c r="AR144" s="6">
        <f t="shared" si="90"/>
        <v>6</v>
      </c>
    </row>
    <row r="145" spans="1:44" x14ac:dyDescent="0.2">
      <c r="A145" s="2"/>
      <c r="B145" s="2"/>
      <c r="C145" s="2"/>
      <c r="D145" s="55" t="s">
        <v>76</v>
      </c>
      <c r="E145" s="2">
        <v>13</v>
      </c>
      <c r="F145" s="2">
        <v>2</v>
      </c>
      <c r="G145" s="2">
        <v>6</v>
      </c>
      <c r="H145">
        <f t="shared" si="76"/>
        <v>8816</v>
      </c>
      <c r="I145">
        <v>4408</v>
      </c>
      <c r="J145">
        <f t="shared" si="77"/>
        <v>22541.96</v>
      </c>
      <c r="K145">
        <f t="shared" si="78"/>
        <v>5.113874773139746</v>
      </c>
      <c r="L145" s="6">
        <f t="shared" si="79"/>
        <v>5</v>
      </c>
      <c r="M145" s="6">
        <f t="shared" si="80"/>
        <v>6</v>
      </c>
      <c r="N145" s="2"/>
      <c r="O145" s="2"/>
      <c r="P145" s="2"/>
      <c r="Q145" s="2"/>
      <c r="R145" s="2"/>
      <c r="S145" s="2"/>
      <c r="T145" s="55" t="s">
        <v>76</v>
      </c>
      <c r="U145" s="2">
        <v>13</v>
      </c>
      <c r="V145" s="2">
        <v>2</v>
      </c>
      <c r="W145" s="2">
        <v>5</v>
      </c>
      <c r="X145">
        <f t="shared" si="81"/>
        <v>10630</v>
      </c>
      <c r="Y145">
        <v>5315</v>
      </c>
      <c r="Z145">
        <f t="shared" si="82"/>
        <v>23460.76</v>
      </c>
      <c r="AA145">
        <f t="shared" si="83"/>
        <v>4.4140658513640636</v>
      </c>
      <c r="AB145" s="6">
        <f t="shared" si="84"/>
        <v>4</v>
      </c>
      <c r="AC145" s="6">
        <f t="shared" si="85"/>
        <v>5</v>
      </c>
      <c r="AD145" s="2"/>
      <c r="AE145" s="2"/>
      <c r="AF145" s="2"/>
      <c r="AG145" s="2"/>
      <c r="AH145" s="2"/>
      <c r="AI145" s="55" t="s">
        <v>76</v>
      </c>
      <c r="AJ145" s="2">
        <v>13</v>
      </c>
      <c r="AK145" s="2">
        <v>2</v>
      </c>
      <c r="AL145" s="2">
        <v>7</v>
      </c>
      <c r="AM145">
        <f t="shared" si="86"/>
        <v>8664</v>
      </c>
      <c r="AN145">
        <v>4332</v>
      </c>
      <c r="AO145">
        <f t="shared" si="87"/>
        <v>27215.48</v>
      </c>
      <c r="AP145">
        <f t="shared" si="88"/>
        <v>6.282428439519852</v>
      </c>
      <c r="AQ145" s="6">
        <f t="shared" si="89"/>
        <v>6</v>
      </c>
      <c r="AR145" s="6">
        <f t="shared" si="90"/>
        <v>7</v>
      </c>
    </row>
    <row r="146" spans="1:44" x14ac:dyDescent="0.2">
      <c r="A146" s="2"/>
      <c r="B146" s="2"/>
      <c r="C146" s="2"/>
      <c r="D146" s="55" t="s">
        <v>77</v>
      </c>
      <c r="E146" s="2">
        <v>13</v>
      </c>
      <c r="F146" s="2">
        <v>2</v>
      </c>
      <c r="G146" s="2">
        <v>6</v>
      </c>
      <c r="H146">
        <f t="shared" si="76"/>
        <v>8072</v>
      </c>
      <c r="I146">
        <v>4036</v>
      </c>
      <c r="J146">
        <f t="shared" si="77"/>
        <v>22541.96</v>
      </c>
      <c r="K146">
        <f t="shared" si="78"/>
        <v>5.5852229930624375</v>
      </c>
      <c r="L146" s="6">
        <f>_xlfn.FLOOR.PRECISE(K146)</f>
        <v>5</v>
      </c>
      <c r="M146" s="6">
        <f t="shared" si="80"/>
        <v>6</v>
      </c>
      <c r="N146" s="2"/>
      <c r="O146" s="2"/>
      <c r="P146" s="2"/>
      <c r="Q146" s="2"/>
      <c r="R146" s="2"/>
      <c r="S146" s="2"/>
      <c r="T146" s="55" t="s">
        <v>77</v>
      </c>
      <c r="U146" s="2">
        <v>13</v>
      </c>
      <c r="V146" s="2">
        <v>2</v>
      </c>
      <c r="W146" s="2">
        <v>5</v>
      </c>
      <c r="X146">
        <f t="shared" si="81"/>
        <v>10012</v>
      </c>
      <c r="Y146">
        <v>5006</v>
      </c>
      <c r="Z146">
        <f t="shared" si="82"/>
        <v>23460.76</v>
      </c>
      <c r="AA146">
        <f t="shared" si="83"/>
        <v>4.6865281662005591</v>
      </c>
      <c r="AB146" s="6">
        <f t="shared" si="84"/>
        <v>4</v>
      </c>
      <c r="AC146" s="6">
        <f t="shared" si="85"/>
        <v>5</v>
      </c>
      <c r="AD146" s="2"/>
      <c r="AE146" s="2"/>
      <c r="AF146" s="2"/>
      <c r="AG146" s="2"/>
      <c r="AH146" s="2"/>
      <c r="AI146" s="55" t="s">
        <v>77</v>
      </c>
      <c r="AJ146" s="2">
        <v>13</v>
      </c>
      <c r="AK146" s="2">
        <v>2</v>
      </c>
      <c r="AL146" s="2">
        <v>8</v>
      </c>
      <c r="AM146">
        <f t="shared" si="86"/>
        <v>7674</v>
      </c>
      <c r="AN146">
        <v>3837</v>
      </c>
      <c r="AO146">
        <f t="shared" si="87"/>
        <v>27215.48</v>
      </c>
      <c r="AP146">
        <f t="shared" si="88"/>
        <v>7.0929059160802712</v>
      </c>
      <c r="AQ146" s="6">
        <f t="shared" si="89"/>
        <v>7</v>
      </c>
      <c r="AR146" s="6">
        <f t="shared" si="90"/>
        <v>8</v>
      </c>
    </row>
    <row r="147" spans="1:44" x14ac:dyDescent="0.2">
      <c r="A147" s="2"/>
      <c r="B147" s="2"/>
      <c r="C147" s="2"/>
      <c r="D147" s="55" t="s">
        <v>78</v>
      </c>
      <c r="E147" s="2">
        <v>13</v>
      </c>
      <c r="F147" s="2">
        <v>2</v>
      </c>
      <c r="G147" s="2">
        <v>7</v>
      </c>
      <c r="H147">
        <f t="shared" si="76"/>
        <v>7034</v>
      </c>
      <c r="I147">
        <v>3517</v>
      </c>
      <c r="J147">
        <f t="shared" si="77"/>
        <v>22541.96</v>
      </c>
      <c r="K147">
        <f t="shared" si="78"/>
        <v>6.4094284901905034</v>
      </c>
      <c r="L147" s="6">
        <f t="shared" si="79"/>
        <v>6</v>
      </c>
      <c r="M147" s="6">
        <f t="shared" si="80"/>
        <v>7</v>
      </c>
      <c r="N147" s="2"/>
      <c r="O147" s="2"/>
      <c r="P147" s="2"/>
      <c r="Q147" s="2"/>
      <c r="R147" s="2"/>
      <c r="S147" s="2"/>
      <c r="T147" s="55" t="s">
        <v>78</v>
      </c>
      <c r="U147" s="2">
        <v>13</v>
      </c>
      <c r="V147" s="2">
        <v>2</v>
      </c>
      <c r="W147" s="2">
        <v>5</v>
      </c>
      <c r="X147">
        <f t="shared" si="81"/>
        <v>9660</v>
      </c>
      <c r="Y147">
        <v>4830</v>
      </c>
      <c r="Z147">
        <f t="shared" si="82"/>
        <v>23460.76</v>
      </c>
      <c r="AA147">
        <f t="shared" si="83"/>
        <v>4.8573002070393372</v>
      </c>
      <c r="AB147" s="6">
        <f t="shared" si="84"/>
        <v>4</v>
      </c>
      <c r="AC147" s="6">
        <f t="shared" si="85"/>
        <v>5</v>
      </c>
      <c r="AD147" s="2"/>
      <c r="AE147" s="2"/>
      <c r="AF147" s="2"/>
      <c r="AG147" s="2"/>
      <c r="AH147" s="2"/>
      <c r="AI147" s="55" t="s">
        <v>78</v>
      </c>
      <c r="AJ147" s="2">
        <v>13</v>
      </c>
      <c r="AK147" s="2">
        <v>2</v>
      </c>
      <c r="AL147" s="2">
        <v>9</v>
      </c>
      <c r="AM147">
        <f t="shared" si="86"/>
        <v>6440</v>
      </c>
      <c r="AN147">
        <v>3220</v>
      </c>
      <c r="AO147">
        <f t="shared" si="87"/>
        <v>27215.48</v>
      </c>
      <c r="AP147">
        <f t="shared" si="88"/>
        <v>8.452012422360248</v>
      </c>
      <c r="AQ147" s="6">
        <f t="shared" si="89"/>
        <v>8</v>
      </c>
      <c r="AR147" s="6">
        <f t="shared" si="90"/>
        <v>9</v>
      </c>
    </row>
    <row r="148" spans="1:44" x14ac:dyDescent="0.2">
      <c r="A148" s="2"/>
      <c r="B148" s="2"/>
      <c r="C148" s="2"/>
      <c r="D148" s="55" t="s">
        <v>79</v>
      </c>
      <c r="E148" s="2">
        <v>13</v>
      </c>
      <c r="F148" s="2">
        <v>2</v>
      </c>
      <c r="G148" s="2">
        <v>8</v>
      </c>
      <c r="H148">
        <f t="shared" si="76"/>
        <v>6256</v>
      </c>
      <c r="I148">
        <v>3128</v>
      </c>
      <c r="J148">
        <f t="shared" si="77"/>
        <v>22541.96</v>
      </c>
      <c r="K148">
        <f t="shared" si="78"/>
        <v>7.2065089514066489</v>
      </c>
      <c r="L148" s="6">
        <f t="shared" si="79"/>
        <v>7</v>
      </c>
      <c r="M148" s="6">
        <f t="shared" si="80"/>
        <v>8</v>
      </c>
      <c r="N148" s="2"/>
      <c r="O148" s="2"/>
      <c r="P148" s="2"/>
      <c r="Q148" s="2"/>
      <c r="R148" s="2"/>
      <c r="S148" s="2"/>
      <c r="T148" s="55" t="s">
        <v>79</v>
      </c>
      <c r="U148" s="2">
        <v>13</v>
      </c>
      <c r="V148" s="2">
        <v>2</v>
      </c>
      <c r="W148" s="2">
        <v>5</v>
      </c>
      <c r="X148">
        <f t="shared" si="81"/>
        <v>9020</v>
      </c>
      <c r="Y148">
        <v>4510</v>
      </c>
      <c r="Z148">
        <f t="shared" si="82"/>
        <v>23460.76</v>
      </c>
      <c r="AA148">
        <f t="shared" si="83"/>
        <v>5.2019423503325939</v>
      </c>
      <c r="AB148" s="6">
        <f t="shared" si="84"/>
        <v>5</v>
      </c>
      <c r="AC148" s="6">
        <f t="shared" si="85"/>
        <v>6</v>
      </c>
      <c r="AD148" s="2"/>
      <c r="AE148" s="2"/>
      <c r="AF148" s="2"/>
      <c r="AG148" s="2"/>
      <c r="AH148" s="2"/>
      <c r="AI148" s="55" t="s">
        <v>79</v>
      </c>
      <c r="AJ148" s="2">
        <v>13</v>
      </c>
      <c r="AK148" s="2">
        <v>2</v>
      </c>
      <c r="AL148" s="2">
        <v>11</v>
      </c>
      <c r="AM148">
        <f t="shared" si="86"/>
        <v>5434</v>
      </c>
      <c r="AN148">
        <v>2717</v>
      </c>
      <c r="AO148">
        <f t="shared" si="87"/>
        <v>27215.48</v>
      </c>
      <c r="AP148">
        <f t="shared" si="88"/>
        <v>10.016739050423261</v>
      </c>
      <c r="AQ148" s="6">
        <f t="shared" si="89"/>
        <v>10</v>
      </c>
      <c r="AR148" s="6">
        <f t="shared" si="90"/>
        <v>11</v>
      </c>
    </row>
    <row r="149" spans="1:44" x14ac:dyDescent="0.2">
      <c r="A149" s="2"/>
      <c r="B149" s="2"/>
      <c r="C149" s="2"/>
      <c r="D149" s="55" t="s">
        <v>80</v>
      </c>
      <c r="E149" s="2">
        <v>13</v>
      </c>
      <c r="F149" s="2">
        <v>2</v>
      </c>
      <c r="G149" s="2">
        <v>9</v>
      </c>
      <c r="H149">
        <f t="shared" si="76"/>
        <v>5414</v>
      </c>
      <c r="I149">
        <v>2707</v>
      </c>
      <c r="J149">
        <f t="shared" si="77"/>
        <v>22541.96</v>
      </c>
      <c r="K149">
        <f t="shared" si="78"/>
        <v>8.3272848171407468</v>
      </c>
      <c r="L149" s="6">
        <f t="shared" si="79"/>
        <v>8</v>
      </c>
      <c r="M149" s="6">
        <f t="shared" si="80"/>
        <v>9</v>
      </c>
      <c r="N149" s="2"/>
      <c r="O149" s="2"/>
      <c r="P149" s="2"/>
      <c r="Q149" s="2"/>
      <c r="R149" s="2"/>
      <c r="S149" s="2"/>
      <c r="T149" s="55" t="s">
        <v>80</v>
      </c>
      <c r="U149" s="2">
        <v>13</v>
      </c>
      <c r="V149" s="2">
        <v>2</v>
      </c>
      <c r="W149" s="2">
        <v>5</v>
      </c>
      <c r="X149">
        <f t="shared" si="81"/>
        <v>8318</v>
      </c>
      <c r="Y149">
        <v>4159</v>
      </c>
      <c r="Z149">
        <f t="shared" si="82"/>
        <v>23460.76</v>
      </c>
      <c r="AA149">
        <f t="shared" si="83"/>
        <v>5.6409617696561671</v>
      </c>
      <c r="AB149" s="6">
        <f t="shared" si="84"/>
        <v>5</v>
      </c>
      <c r="AC149" s="6">
        <f t="shared" si="85"/>
        <v>6</v>
      </c>
      <c r="AD149" s="2"/>
      <c r="AE149" s="2"/>
      <c r="AF149" s="2"/>
      <c r="AG149" s="2"/>
      <c r="AH149" s="2"/>
      <c r="AI149" s="55" t="s">
        <v>80</v>
      </c>
      <c r="AJ149" s="2">
        <v>13</v>
      </c>
      <c r="AK149" s="2">
        <v>2</v>
      </c>
      <c r="AL149" s="2">
        <v>13</v>
      </c>
      <c r="AM149">
        <f t="shared" si="86"/>
        <v>4512</v>
      </c>
      <c r="AN149">
        <v>2256</v>
      </c>
      <c r="AO149">
        <f t="shared" si="87"/>
        <v>27215.48</v>
      </c>
      <c r="AP149">
        <f t="shared" si="88"/>
        <v>12.063599290780141</v>
      </c>
      <c r="AQ149" s="6">
        <f t="shared" si="89"/>
        <v>12</v>
      </c>
      <c r="AR149" s="6">
        <f t="shared" si="90"/>
        <v>13</v>
      </c>
    </row>
    <row r="150" spans="1:44" x14ac:dyDescent="0.2">
      <c r="A150" s="2"/>
      <c r="B150" s="2"/>
      <c r="C150" s="2"/>
      <c r="D150" s="55" t="s">
        <v>81</v>
      </c>
      <c r="E150" s="2">
        <v>13</v>
      </c>
      <c r="F150" s="2">
        <v>2</v>
      </c>
      <c r="G150" s="2">
        <v>11</v>
      </c>
      <c r="H150">
        <f>F150*I150</f>
        <v>4486</v>
      </c>
      <c r="I150">
        <v>2243</v>
      </c>
      <c r="J150">
        <f t="shared" si="77"/>
        <v>22541.96</v>
      </c>
      <c r="K150">
        <f t="shared" si="78"/>
        <v>10.049915292019616</v>
      </c>
      <c r="L150" s="6">
        <f t="shared" si="79"/>
        <v>10</v>
      </c>
      <c r="M150" s="6">
        <f t="shared" si="80"/>
        <v>11</v>
      </c>
      <c r="N150" s="2"/>
      <c r="O150" s="2"/>
      <c r="P150" s="2"/>
      <c r="Q150" s="2"/>
      <c r="R150" s="2"/>
      <c r="S150" s="2"/>
      <c r="T150" s="55" t="s">
        <v>81</v>
      </c>
      <c r="U150" s="2">
        <v>13</v>
      </c>
      <c r="V150" s="2">
        <v>2</v>
      </c>
      <c r="W150" s="2">
        <v>5</v>
      </c>
      <c r="X150">
        <f t="shared" si="81"/>
        <v>7748</v>
      </c>
      <c r="Y150">
        <v>3874</v>
      </c>
      <c r="Z150">
        <f t="shared" si="82"/>
        <v>23460.76</v>
      </c>
      <c r="AA150">
        <f t="shared" si="83"/>
        <v>6.0559525038719668</v>
      </c>
      <c r="AB150" s="6">
        <f t="shared" si="84"/>
        <v>6</v>
      </c>
      <c r="AC150" s="6">
        <f t="shared" si="85"/>
        <v>7</v>
      </c>
      <c r="AD150" s="2"/>
      <c r="AE150" s="2"/>
      <c r="AF150" s="2"/>
      <c r="AG150" s="2"/>
      <c r="AH150" s="2"/>
      <c r="AI150" s="55" t="s">
        <v>81</v>
      </c>
      <c r="AJ150" s="2">
        <v>13</v>
      </c>
      <c r="AK150" s="2">
        <v>2</v>
      </c>
      <c r="AL150" s="2">
        <v>15</v>
      </c>
      <c r="AM150">
        <f t="shared" si="86"/>
        <v>3726</v>
      </c>
      <c r="AN150">
        <v>1863</v>
      </c>
      <c r="AO150">
        <f t="shared" si="87"/>
        <v>27215.48</v>
      </c>
      <c r="AP150">
        <f t="shared" si="88"/>
        <v>14.608416532474504</v>
      </c>
      <c r="AQ150" s="6">
        <f t="shared" si="89"/>
        <v>14</v>
      </c>
      <c r="AR150" s="6">
        <f t="shared" si="90"/>
        <v>15</v>
      </c>
    </row>
    <row r="151" spans="1:44" x14ac:dyDescent="0.2">
      <c r="A151" s="2"/>
      <c r="B151" s="2"/>
      <c r="C151" s="2"/>
      <c r="D151" s="55" t="s">
        <v>82</v>
      </c>
      <c r="E151" s="2">
        <v>13</v>
      </c>
      <c r="F151" s="2">
        <v>2</v>
      </c>
      <c r="G151" s="2">
        <v>12</v>
      </c>
      <c r="H151">
        <f t="shared" si="76"/>
        <v>3760</v>
      </c>
      <c r="I151">
        <v>1880</v>
      </c>
      <c r="J151">
        <f t="shared" si="77"/>
        <v>22541.96</v>
      </c>
      <c r="K151">
        <f t="shared" si="78"/>
        <v>11.990404255319149</v>
      </c>
      <c r="L151" s="6">
        <f t="shared" si="79"/>
        <v>11</v>
      </c>
      <c r="M151" s="6">
        <f t="shared" si="80"/>
        <v>12</v>
      </c>
      <c r="N151" s="2"/>
      <c r="O151" s="2"/>
      <c r="P151" s="2"/>
      <c r="Q151" s="2"/>
      <c r="R151" s="2"/>
      <c r="S151" s="2"/>
      <c r="T151" s="55" t="s">
        <v>82</v>
      </c>
      <c r="U151" s="2">
        <v>13</v>
      </c>
      <c r="V151" s="2">
        <v>2</v>
      </c>
      <c r="W151" s="2">
        <v>6</v>
      </c>
      <c r="X151">
        <f t="shared" si="81"/>
        <v>7034</v>
      </c>
      <c r="Y151">
        <v>3517</v>
      </c>
      <c r="Z151">
        <f t="shared" si="82"/>
        <v>23460.76</v>
      </c>
      <c r="AA151">
        <f t="shared" si="83"/>
        <v>6.670673869775376</v>
      </c>
      <c r="AB151" s="6">
        <f t="shared" si="84"/>
        <v>6</v>
      </c>
      <c r="AC151" s="6">
        <f t="shared" si="85"/>
        <v>7</v>
      </c>
      <c r="AD151" s="2"/>
      <c r="AE151" s="2"/>
      <c r="AF151" s="2"/>
      <c r="AG151" s="2"/>
      <c r="AH151" s="2"/>
      <c r="AI151" s="55" t="s">
        <v>82</v>
      </c>
      <c r="AJ151" s="2">
        <v>13</v>
      </c>
      <c r="AK151" s="2">
        <v>2</v>
      </c>
      <c r="AL151" s="2">
        <v>20</v>
      </c>
      <c r="AM151">
        <f t="shared" si="86"/>
        <v>2828</v>
      </c>
      <c r="AN151">
        <v>1414</v>
      </c>
      <c r="AO151">
        <f t="shared" si="87"/>
        <v>27215.48</v>
      </c>
      <c r="AP151">
        <f t="shared" si="88"/>
        <v>19.247157001414426</v>
      </c>
      <c r="AQ151" s="6">
        <f t="shared" si="89"/>
        <v>19</v>
      </c>
      <c r="AR151" s="6">
        <f t="shared" si="90"/>
        <v>20</v>
      </c>
    </row>
    <row r="152" spans="1:44" x14ac:dyDescent="0.2">
      <c r="A152" s="2"/>
      <c r="B152" s="2"/>
      <c r="C152" s="2"/>
      <c r="D152" s="55" t="s">
        <v>83</v>
      </c>
      <c r="E152" s="2">
        <v>13</v>
      </c>
      <c r="F152" s="2">
        <v>2</v>
      </c>
      <c r="G152" s="2">
        <v>16</v>
      </c>
      <c r="H152">
        <f t="shared" si="76"/>
        <v>2984</v>
      </c>
      <c r="I152">
        <v>1492</v>
      </c>
      <c r="J152">
        <f t="shared" si="77"/>
        <v>22541.96</v>
      </c>
      <c r="K152">
        <f t="shared" si="78"/>
        <v>15.108552278820374</v>
      </c>
      <c r="L152" s="6">
        <f t="shared" si="79"/>
        <v>15</v>
      </c>
      <c r="M152" s="6">
        <f t="shared" si="80"/>
        <v>16</v>
      </c>
      <c r="N152" s="2"/>
      <c r="O152" s="2"/>
      <c r="P152" s="2"/>
      <c r="Q152" s="2"/>
      <c r="R152" s="2"/>
      <c r="S152" s="2"/>
      <c r="T152" s="55" t="s">
        <v>83</v>
      </c>
      <c r="U152" s="2">
        <v>13</v>
      </c>
      <c r="V152" s="2">
        <v>2</v>
      </c>
      <c r="W152" s="2">
        <v>6</v>
      </c>
      <c r="X152">
        <f t="shared" si="81"/>
        <v>6172</v>
      </c>
      <c r="Y152">
        <v>3086</v>
      </c>
      <c r="Z152">
        <f t="shared" si="82"/>
        <v>23460.76</v>
      </c>
      <c r="AA152">
        <f t="shared" si="83"/>
        <v>7.602320155541153</v>
      </c>
      <c r="AB152" s="6">
        <f t="shared" si="84"/>
        <v>7</v>
      </c>
      <c r="AC152" s="6">
        <f t="shared" si="85"/>
        <v>8</v>
      </c>
      <c r="AD152" s="2"/>
      <c r="AE152" s="2"/>
      <c r="AF152" s="2"/>
      <c r="AG152" s="2"/>
      <c r="AH152" s="2"/>
      <c r="AI152" s="55" t="s">
        <v>83</v>
      </c>
      <c r="AJ152" s="2">
        <v>13</v>
      </c>
      <c r="AK152" s="2">
        <v>2</v>
      </c>
      <c r="AL152" s="2">
        <v>25</v>
      </c>
      <c r="AM152">
        <f t="shared" si="86"/>
        <v>2260</v>
      </c>
      <c r="AN152">
        <v>1130</v>
      </c>
      <c r="AO152">
        <f t="shared" si="87"/>
        <v>27215.48</v>
      </c>
      <c r="AP152">
        <f t="shared" si="88"/>
        <v>24.08449557522124</v>
      </c>
      <c r="AQ152" s="6">
        <f t="shared" si="89"/>
        <v>24</v>
      </c>
      <c r="AR152" s="6">
        <f t="shared" si="90"/>
        <v>25</v>
      </c>
    </row>
    <row r="153" spans="1:44" x14ac:dyDescent="0.2">
      <c r="A153" s="2"/>
      <c r="B153" s="2"/>
      <c r="C153" s="2"/>
      <c r="D153" s="55" t="s">
        <v>84</v>
      </c>
      <c r="E153" s="2">
        <v>13</v>
      </c>
      <c r="F153" s="2">
        <v>2</v>
      </c>
      <c r="G153" s="2">
        <v>19</v>
      </c>
      <c r="H153">
        <f t="shared" si="76"/>
        <v>2420</v>
      </c>
      <c r="I153">
        <v>1210</v>
      </c>
      <c r="J153">
        <f t="shared" si="77"/>
        <v>22541.96</v>
      </c>
      <c r="K153">
        <f t="shared" si="78"/>
        <v>18.629719008264463</v>
      </c>
      <c r="L153" s="6">
        <f t="shared" si="79"/>
        <v>18</v>
      </c>
      <c r="M153" s="6">
        <f t="shared" si="80"/>
        <v>19</v>
      </c>
      <c r="N153" s="2"/>
      <c r="O153" s="2"/>
      <c r="P153" s="2"/>
      <c r="Q153" s="2"/>
      <c r="R153" s="2"/>
      <c r="S153" s="2"/>
      <c r="T153" s="55" t="s">
        <v>84</v>
      </c>
      <c r="U153" s="2">
        <v>13</v>
      </c>
      <c r="V153" s="2">
        <v>2</v>
      </c>
      <c r="W153" s="2">
        <v>6</v>
      </c>
      <c r="X153">
        <f t="shared" si="81"/>
        <v>5344</v>
      </c>
      <c r="Y153">
        <v>2672</v>
      </c>
      <c r="Z153">
        <f t="shared" si="82"/>
        <v>23460.76</v>
      </c>
      <c r="AA153">
        <f t="shared" si="83"/>
        <v>8.7802245508982022</v>
      </c>
      <c r="AB153" s="6">
        <f t="shared" si="84"/>
        <v>8</v>
      </c>
      <c r="AC153" s="6">
        <f t="shared" si="85"/>
        <v>9</v>
      </c>
      <c r="AD153" s="2"/>
      <c r="AE153" s="2"/>
      <c r="AF153" s="2"/>
      <c r="AG153" s="2"/>
      <c r="AH153" s="2"/>
      <c r="AI153" s="55" t="s">
        <v>84</v>
      </c>
      <c r="AJ153" s="2">
        <v>13</v>
      </c>
      <c r="AK153" s="2">
        <v>2</v>
      </c>
      <c r="AL153" s="2">
        <v>35</v>
      </c>
      <c r="AM153">
        <f t="shared" si="86"/>
        <v>1590</v>
      </c>
      <c r="AN153">
        <v>795</v>
      </c>
      <c r="AO153">
        <f t="shared" si="87"/>
        <v>27215.48</v>
      </c>
      <c r="AP153">
        <f t="shared" si="88"/>
        <v>34.233308176100628</v>
      </c>
      <c r="AQ153" s="6">
        <f t="shared" si="89"/>
        <v>34</v>
      </c>
      <c r="AR153" s="6">
        <f t="shared" si="90"/>
        <v>35</v>
      </c>
    </row>
    <row r="154" spans="1:44" x14ac:dyDescent="0.2">
      <c r="A154" s="2"/>
      <c r="B154" s="2"/>
      <c r="C154" s="2"/>
      <c r="D154" s="55" t="s">
        <v>85</v>
      </c>
      <c r="E154" s="2">
        <v>13</v>
      </c>
      <c r="F154" s="2">
        <v>2</v>
      </c>
      <c r="G154" s="2">
        <v>25</v>
      </c>
      <c r="H154">
        <f t="shared" si="76"/>
        <v>1832</v>
      </c>
      <c r="I154">
        <v>916</v>
      </c>
      <c r="J154">
        <f t="shared" si="77"/>
        <v>22541.96</v>
      </c>
      <c r="K154">
        <f t="shared" si="78"/>
        <v>24.609126637554585</v>
      </c>
      <c r="L154" s="6">
        <f t="shared" si="79"/>
        <v>24</v>
      </c>
      <c r="M154" s="6">
        <f t="shared" si="80"/>
        <v>25</v>
      </c>
      <c r="N154" s="2"/>
      <c r="O154" s="2"/>
      <c r="P154" s="2"/>
      <c r="Q154" s="2"/>
      <c r="R154" s="2"/>
      <c r="S154" s="2"/>
      <c r="T154" s="55" t="s">
        <v>85</v>
      </c>
      <c r="U154" s="2">
        <v>13</v>
      </c>
      <c r="V154" s="2">
        <v>2</v>
      </c>
      <c r="W154" s="2">
        <v>6</v>
      </c>
      <c r="X154">
        <f t="shared" si="81"/>
        <v>4636</v>
      </c>
      <c r="Y154">
        <v>2318</v>
      </c>
      <c r="Z154">
        <f t="shared" si="82"/>
        <v>23460.76</v>
      </c>
      <c r="AA154">
        <f t="shared" si="83"/>
        <v>10.121121656600517</v>
      </c>
      <c r="AB154" s="6">
        <f t="shared" si="84"/>
        <v>10</v>
      </c>
      <c r="AC154" s="6">
        <f t="shared" si="85"/>
        <v>11</v>
      </c>
      <c r="AD154" s="2"/>
      <c r="AE154" s="2"/>
      <c r="AF154" s="2"/>
      <c r="AG154" s="2"/>
      <c r="AH154" s="2"/>
      <c r="AI154" s="55" t="s">
        <v>85</v>
      </c>
      <c r="AJ154" s="2">
        <v>13</v>
      </c>
      <c r="AK154" s="2">
        <v>2</v>
      </c>
      <c r="AL154" s="2">
        <v>50</v>
      </c>
      <c r="AM154">
        <f t="shared" si="86"/>
        <v>1100</v>
      </c>
      <c r="AN154">
        <v>550</v>
      </c>
      <c r="AO154">
        <f t="shared" si="87"/>
        <v>27215.48</v>
      </c>
      <c r="AP154">
        <f t="shared" si="88"/>
        <v>49.482690909090906</v>
      </c>
      <c r="AQ154" s="6">
        <f t="shared" si="89"/>
        <v>49</v>
      </c>
      <c r="AR154" s="6">
        <f t="shared" si="90"/>
        <v>50</v>
      </c>
    </row>
    <row r="155" spans="1:44" x14ac:dyDescent="0.2">
      <c r="A155" s="2"/>
      <c r="B155" s="2"/>
      <c r="C155" s="2"/>
      <c r="D155" s="55" t="s">
        <v>86</v>
      </c>
      <c r="E155" s="2">
        <v>13</v>
      </c>
      <c r="F155" s="2">
        <v>2</v>
      </c>
      <c r="G155" s="2">
        <v>34</v>
      </c>
      <c r="H155">
        <f t="shared" si="76"/>
        <v>1356</v>
      </c>
      <c r="I155">
        <v>678</v>
      </c>
      <c r="J155">
        <f t="shared" si="77"/>
        <v>22541.96</v>
      </c>
      <c r="K155">
        <f t="shared" si="78"/>
        <v>33.247728613569322</v>
      </c>
      <c r="L155" s="6">
        <f t="shared" si="79"/>
        <v>33</v>
      </c>
      <c r="M155" s="6">
        <f t="shared" si="80"/>
        <v>34</v>
      </c>
      <c r="N155" s="2"/>
      <c r="O155" s="2"/>
      <c r="P155" s="2"/>
      <c r="Q155" s="2"/>
      <c r="R155" s="2"/>
      <c r="S155" s="2"/>
      <c r="T155" s="55" t="s">
        <v>86</v>
      </c>
      <c r="U155" s="2">
        <v>13</v>
      </c>
      <c r="V155" s="2">
        <v>2</v>
      </c>
      <c r="W155" s="2">
        <v>6</v>
      </c>
      <c r="X155">
        <f t="shared" si="81"/>
        <v>3786</v>
      </c>
      <c r="Y155">
        <v>1893</v>
      </c>
      <c r="Z155">
        <f t="shared" si="82"/>
        <v>23460.76</v>
      </c>
      <c r="AA155">
        <f t="shared" si="83"/>
        <v>12.393428420496566</v>
      </c>
      <c r="AB155" s="6">
        <f t="shared" si="84"/>
        <v>12</v>
      </c>
      <c r="AC155" s="6">
        <f t="shared" si="85"/>
        <v>13</v>
      </c>
      <c r="AD155" s="2"/>
      <c r="AE155" s="2"/>
      <c r="AF155" s="2"/>
      <c r="AG155" s="2"/>
      <c r="AH155" s="2"/>
      <c r="AI155" s="55" t="s">
        <v>86</v>
      </c>
      <c r="AJ155" s="2">
        <v>13</v>
      </c>
      <c r="AK155" s="2">
        <v>2</v>
      </c>
      <c r="AL155" s="2">
        <v>74</v>
      </c>
      <c r="AM155">
        <f t="shared" si="86"/>
        <v>736</v>
      </c>
      <c r="AN155">
        <v>368</v>
      </c>
      <c r="AO155">
        <f t="shared" si="87"/>
        <v>27215.48</v>
      </c>
      <c r="AP155">
        <f t="shared" si="88"/>
        <v>73.955108695652171</v>
      </c>
      <c r="AQ155" s="6">
        <f t="shared" si="89"/>
        <v>73</v>
      </c>
      <c r="AR155" s="6">
        <f t="shared" si="90"/>
        <v>74</v>
      </c>
    </row>
    <row r="156" spans="1:44" x14ac:dyDescent="0.2">
      <c r="A156" s="2"/>
      <c r="B156" s="2"/>
      <c r="C156" s="2"/>
      <c r="D156" s="55" t="s">
        <v>87</v>
      </c>
      <c r="E156" s="2">
        <v>13</v>
      </c>
      <c r="F156" s="2">
        <v>1</v>
      </c>
      <c r="G156" s="2">
        <v>53</v>
      </c>
      <c r="H156">
        <f t="shared" si="76"/>
        <v>432</v>
      </c>
      <c r="I156">
        <v>432</v>
      </c>
      <c r="J156">
        <f t="shared" si="77"/>
        <v>22541.96</v>
      </c>
      <c r="K156">
        <f t="shared" si="78"/>
        <v>52.180462962962963</v>
      </c>
      <c r="L156" s="6">
        <f t="shared" si="79"/>
        <v>52</v>
      </c>
      <c r="M156" s="6">
        <f t="shared" si="80"/>
        <v>53</v>
      </c>
      <c r="N156" s="2"/>
      <c r="O156" s="2"/>
      <c r="P156" s="2"/>
      <c r="Q156" s="2"/>
      <c r="R156" s="2"/>
      <c r="S156" s="2"/>
      <c r="T156" s="55" t="s">
        <v>87</v>
      </c>
      <c r="U156" s="2">
        <v>13</v>
      </c>
      <c r="V156" s="2">
        <v>1</v>
      </c>
      <c r="W156" s="2">
        <v>7</v>
      </c>
      <c r="X156">
        <f t="shared" si="81"/>
        <v>1555</v>
      </c>
      <c r="Y156">
        <v>1555</v>
      </c>
      <c r="Z156">
        <f t="shared" si="82"/>
        <v>23460.76</v>
      </c>
      <c r="AA156">
        <f t="shared" si="83"/>
        <v>15.087305466237941</v>
      </c>
      <c r="AB156" s="6">
        <f t="shared" si="84"/>
        <v>15</v>
      </c>
      <c r="AC156" s="6">
        <f t="shared" si="85"/>
        <v>16</v>
      </c>
      <c r="AD156" s="2"/>
      <c r="AE156" s="2"/>
      <c r="AF156" s="2"/>
      <c r="AG156" s="2"/>
      <c r="AH156" s="2"/>
      <c r="AI156" s="55" t="s">
        <v>87</v>
      </c>
      <c r="AJ156" s="2">
        <v>13</v>
      </c>
      <c r="AK156" s="2">
        <v>1</v>
      </c>
      <c r="AL156" s="2">
        <v>125</v>
      </c>
      <c r="AM156">
        <f t="shared" si="86"/>
        <v>218</v>
      </c>
      <c r="AN156">
        <v>218</v>
      </c>
      <c r="AO156">
        <f t="shared" si="87"/>
        <v>27215.48</v>
      </c>
      <c r="AP156">
        <f t="shared" si="88"/>
        <v>124.84165137614679</v>
      </c>
      <c r="AQ156" s="6">
        <f t="shared" si="89"/>
        <v>124</v>
      </c>
      <c r="AR156" s="6">
        <f t="shared" si="90"/>
        <v>125</v>
      </c>
    </row>
    <row r="157" spans="1:44" x14ac:dyDescent="0.2">
      <c r="F157" t="s">
        <v>30</v>
      </c>
      <c r="H157">
        <f>SUM(H132:H156)</f>
        <v>563549</v>
      </c>
      <c r="I157">
        <f>SUM(I132:I156)</f>
        <v>99538</v>
      </c>
      <c r="V157" t="s">
        <v>30</v>
      </c>
      <c r="X157">
        <f>SUM(X132:X156)</f>
        <v>586519</v>
      </c>
      <c r="Y157">
        <f>SUM(Y132:Y156)</f>
        <v>96247</v>
      </c>
      <c r="AK157" t="s">
        <v>30</v>
      </c>
      <c r="AM157">
        <f>SUM(AM132:AM156)</f>
        <v>680387</v>
      </c>
      <c r="AN157">
        <f>SUM(AN132:AN156)</f>
        <v>99894</v>
      </c>
    </row>
    <row r="166" spans="20:62" x14ac:dyDescent="0.2">
      <c r="T166">
        <v>704</v>
      </c>
      <c r="U166">
        <v>1568</v>
      </c>
      <c r="V166">
        <v>2346</v>
      </c>
      <c r="W166">
        <v>3149</v>
      </c>
      <c r="X166">
        <v>3818</v>
      </c>
      <c r="Y166">
        <v>4455</v>
      </c>
      <c r="Z166">
        <v>4832</v>
      </c>
      <c r="AA166">
        <v>5195</v>
      </c>
      <c r="AB166">
        <v>5362</v>
      </c>
      <c r="AC166">
        <v>5576</v>
      </c>
      <c r="AD166">
        <v>5519</v>
      </c>
      <c r="AE166">
        <v>5571</v>
      </c>
      <c r="AF166">
        <v>5417</v>
      </c>
      <c r="AG166">
        <v>5315</v>
      </c>
      <c r="AH166">
        <v>5006</v>
      </c>
      <c r="AI166">
        <v>4830</v>
      </c>
      <c r="AJ166">
        <v>4510</v>
      </c>
      <c r="AK166">
        <v>4159</v>
      </c>
      <c r="AL166">
        <v>3874</v>
      </c>
      <c r="AM166">
        <v>3517</v>
      </c>
      <c r="AN166">
        <v>3086</v>
      </c>
      <c r="AO166">
        <v>2672</v>
      </c>
      <c r="AP166">
        <v>2318</v>
      </c>
      <c r="AQ166">
        <v>1893</v>
      </c>
      <c r="AR166">
        <v>1555</v>
      </c>
    </row>
    <row r="173" spans="20:62" x14ac:dyDescent="0.2">
      <c r="AL173">
        <v>2257</v>
      </c>
      <c r="AM173">
        <v>4350</v>
      </c>
      <c r="AN173">
        <v>5691</v>
      </c>
      <c r="AO173">
        <v>6647</v>
      </c>
      <c r="AP173">
        <v>7173</v>
      </c>
      <c r="AQ173">
        <v>7379</v>
      </c>
      <c r="AR173">
        <v>7411</v>
      </c>
      <c r="AS173">
        <v>7007</v>
      </c>
      <c r="AT173">
        <v>6819</v>
      </c>
      <c r="AU173">
        <v>6386</v>
      </c>
      <c r="AV173">
        <v>5842</v>
      </c>
      <c r="AW173">
        <v>5375</v>
      </c>
      <c r="AX173">
        <v>4857</v>
      </c>
      <c r="AY173">
        <v>4332</v>
      </c>
      <c r="AZ173">
        <v>3837</v>
      </c>
      <c r="BA173">
        <v>3220</v>
      </c>
      <c r="BB173">
        <v>2717</v>
      </c>
      <c r="BC173">
        <v>2256</v>
      </c>
      <c r="BD173">
        <v>1863</v>
      </c>
      <c r="BE173">
        <v>1414</v>
      </c>
      <c r="BF173">
        <v>1130</v>
      </c>
      <c r="BG173">
        <v>795</v>
      </c>
      <c r="BH173">
        <v>550</v>
      </c>
      <c r="BI173">
        <v>368</v>
      </c>
      <c r="BJ173">
        <v>218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8"/>
  <sheetViews>
    <sheetView workbookViewId="0">
      <selection activeCell="C1" sqref="C1"/>
    </sheetView>
  </sheetViews>
  <sheetFormatPr baseColWidth="10" defaultRowHeight="16" x14ac:dyDescent="0.2"/>
  <cols>
    <col min="4" max="4" width="13.5" customWidth="1"/>
    <col min="5" max="5" width="13" customWidth="1"/>
    <col min="6" max="6" width="10.5" customWidth="1"/>
    <col min="7" max="7" width="9.1640625" customWidth="1"/>
    <col min="8" max="8" width="12.33203125" customWidth="1"/>
    <col min="9" max="9" width="18.5" customWidth="1"/>
    <col min="10" max="10" width="21.1640625" customWidth="1"/>
    <col min="15" max="15" width="12.83203125" customWidth="1"/>
    <col min="16" max="16" width="8.1640625" customWidth="1"/>
    <col min="17" max="17" width="10" customWidth="1"/>
    <col min="18" max="18" width="9.33203125" customWidth="1"/>
    <col min="19" max="19" width="15.33203125" customWidth="1"/>
    <col min="20" max="20" width="15.1640625" customWidth="1"/>
    <col min="35" max="35" width="13" customWidth="1"/>
  </cols>
  <sheetData>
    <row r="1" spans="1:44" x14ac:dyDescent="0.2">
      <c r="A1" s="3" t="s">
        <v>35</v>
      </c>
      <c r="B1" s="3" t="s">
        <v>36</v>
      </c>
      <c r="Q1" s="3" t="s">
        <v>35</v>
      </c>
      <c r="R1" s="3" t="s">
        <v>38</v>
      </c>
      <c r="AF1" s="3" t="s">
        <v>35</v>
      </c>
      <c r="AG1" s="3" t="s">
        <v>39</v>
      </c>
    </row>
    <row r="2" spans="1:44" x14ac:dyDescent="0.2">
      <c r="A2" s="3" t="s">
        <v>11</v>
      </c>
      <c r="B2" s="3" t="s">
        <v>91</v>
      </c>
      <c r="Q2" s="3" t="s">
        <v>11</v>
      </c>
      <c r="R2" s="3" t="s">
        <v>91</v>
      </c>
      <c r="AF2" s="3" t="s">
        <v>11</v>
      </c>
      <c r="AG2" s="3" t="s">
        <v>91</v>
      </c>
    </row>
    <row r="4" spans="1:44" x14ac:dyDescent="0.2">
      <c r="A4" t="s">
        <v>15</v>
      </c>
      <c r="B4" s="3">
        <v>1000000</v>
      </c>
      <c r="D4" t="s">
        <v>16</v>
      </c>
      <c r="Q4" t="s">
        <v>15</v>
      </c>
      <c r="R4" s="3">
        <v>1000000</v>
      </c>
      <c r="T4" t="s">
        <v>16</v>
      </c>
      <c r="AF4" t="s">
        <v>15</v>
      </c>
      <c r="AG4" s="3">
        <v>1000000</v>
      </c>
      <c r="AI4" t="s">
        <v>16</v>
      </c>
    </row>
    <row r="5" spans="1:44" x14ac:dyDescent="0.2">
      <c r="E5" t="s">
        <v>13</v>
      </c>
      <c r="F5" t="s">
        <v>14</v>
      </c>
      <c r="G5" t="s">
        <v>31</v>
      </c>
      <c r="H5" t="s">
        <v>29</v>
      </c>
      <c r="I5" t="s">
        <v>17</v>
      </c>
      <c r="J5" t="s">
        <v>32</v>
      </c>
      <c r="U5" t="s">
        <v>13</v>
      </c>
      <c r="V5" t="s">
        <v>14</v>
      </c>
      <c r="W5" t="s">
        <v>31</v>
      </c>
      <c r="X5" t="s">
        <v>29</v>
      </c>
      <c r="Y5" t="s">
        <v>17</v>
      </c>
      <c r="Z5" t="s">
        <v>32</v>
      </c>
      <c r="AJ5" t="s">
        <v>13</v>
      </c>
      <c r="AK5" t="s">
        <v>14</v>
      </c>
      <c r="AL5" t="s">
        <v>31</v>
      </c>
      <c r="AM5" t="s">
        <v>29</v>
      </c>
      <c r="AN5" t="s">
        <v>17</v>
      </c>
      <c r="AO5" t="s">
        <v>32</v>
      </c>
    </row>
    <row r="6" spans="1:44" x14ac:dyDescent="0.2">
      <c r="D6" s="4" t="s">
        <v>19</v>
      </c>
      <c r="E6" s="2">
        <f>ROUNDUP(LOG(I6,2), 0)</f>
        <v>12</v>
      </c>
      <c r="F6" s="4">
        <v>29</v>
      </c>
      <c r="G6" s="4">
        <v>16</v>
      </c>
      <c r="H6">
        <f>F6*I6</f>
        <v>63626</v>
      </c>
      <c r="I6" s="4">
        <v>2194</v>
      </c>
      <c r="J6">
        <f>H$16/10</f>
        <v>34451.9</v>
      </c>
      <c r="K6">
        <f>J6/I6</f>
        <v>15.702780309936191</v>
      </c>
      <c r="L6" s="6">
        <f>_xlfn.FLOOR.PRECISE(K6)</f>
        <v>15</v>
      </c>
      <c r="M6" s="6">
        <f>ROUNDUP(K6,0)</f>
        <v>16</v>
      </c>
      <c r="T6" s="4" t="s">
        <v>19</v>
      </c>
      <c r="U6" s="2">
        <f>ROUNDUP(LOG(Y6,2), 0)</f>
        <v>10</v>
      </c>
      <c r="V6" s="4">
        <v>94</v>
      </c>
      <c r="W6" s="4">
        <v>29</v>
      </c>
      <c r="X6">
        <f>V6*Y6</f>
        <v>63544</v>
      </c>
      <c r="Y6" s="4">
        <v>676</v>
      </c>
      <c r="Z6">
        <f>X$16/10</f>
        <v>19341.099999999999</v>
      </c>
      <c r="AA6">
        <f>Z6/Y6</f>
        <v>28.61109467455621</v>
      </c>
      <c r="AB6" s="6">
        <f>_xlfn.FLOOR.PRECISE(AA6)</f>
        <v>28</v>
      </c>
      <c r="AC6" s="6">
        <f>ROUNDUP(AA6,0)</f>
        <v>29</v>
      </c>
      <c r="AI6" s="4" t="s">
        <v>19</v>
      </c>
      <c r="AJ6" s="2">
        <f>ROUNDUP(LOG(AN6,2), 0)</f>
        <v>12</v>
      </c>
      <c r="AK6" s="4">
        <v>29</v>
      </c>
      <c r="AL6" s="4">
        <v>16</v>
      </c>
      <c r="AM6">
        <f>AK6*AN6</f>
        <v>69310</v>
      </c>
      <c r="AN6" s="4">
        <v>2390</v>
      </c>
      <c r="AO6">
        <f>AM$16/10</f>
        <v>36108.9</v>
      </c>
      <c r="AP6">
        <f>AO6/AN6</f>
        <v>15.108326359832636</v>
      </c>
      <c r="AQ6" s="6">
        <f>_xlfn.FLOOR.PRECISE(AP6)</f>
        <v>15</v>
      </c>
      <c r="AR6" s="6">
        <f>ROUNDUP(AP6,0)</f>
        <v>16</v>
      </c>
    </row>
    <row r="7" spans="1:44" x14ac:dyDescent="0.2">
      <c r="D7" s="4" t="s">
        <v>20</v>
      </c>
      <c r="E7" s="2">
        <f t="shared" ref="E7:E15" si="0">ROUNDUP(LOG(I7,2), 0)</f>
        <v>12</v>
      </c>
      <c r="F7" s="4">
        <v>18</v>
      </c>
      <c r="G7" s="4">
        <v>12</v>
      </c>
      <c r="H7">
        <f t="shared" ref="H7:H15" si="1">F7*I7</f>
        <v>54216</v>
      </c>
      <c r="I7" s="4">
        <v>3012</v>
      </c>
      <c r="J7">
        <f t="shared" ref="J7:J15" si="2">H$16/10</f>
        <v>34451.9</v>
      </c>
      <c r="K7">
        <f t="shared" ref="K7:K15" si="3">J7/I7</f>
        <v>11.438213811420983</v>
      </c>
      <c r="L7" s="6">
        <f t="shared" ref="L7:L15" si="4">_xlfn.FLOOR.PRECISE(K7)</f>
        <v>11</v>
      </c>
      <c r="M7" s="6">
        <f t="shared" ref="M7:M15" si="5">ROUNDUP(K7,0)</f>
        <v>12</v>
      </c>
      <c r="T7" s="4" t="s">
        <v>20</v>
      </c>
      <c r="U7" s="2">
        <f t="shared" ref="U7:U15" si="6">ROUNDUP(LOG(Y7,2), 0)</f>
        <v>11</v>
      </c>
      <c r="V7" s="4">
        <v>20</v>
      </c>
      <c r="W7" s="4">
        <v>18</v>
      </c>
      <c r="X7">
        <f t="shared" ref="X7:X15" si="7">V7*Y7</f>
        <v>21820</v>
      </c>
      <c r="Y7" s="4">
        <v>1091</v>
      </c>
      <c r="Z7">
        <f t="shared" ref="Z7:Z15" si="8">X$16/10</f>
        <v>19341.099999999999</v>
      </c>
      <c r="AA7">
        <f t="shared" ref="AA7:AA15" si="9">Z7/Y7</f>
        <v>17.727864344637947</v>
      </c>
      <c r="AB7" s="6">
        <f t="shared" ref="AB7:AB15" si="10">_xlfn.FLOOR.PRECISE(AA7)</f>
        <v>17</v>
      </c>
      <c r="AC7" s="6">
        <f t="shared" ref="AC7:AC15" si="11">ROUNDUP(AA7,0)</f>
        <v>18</v>
      </c>
      <c r="AI7" s="4" t="s">
        <v>20</v>
      </c>
      <c r="AJ7" s="2">
        <f t="shared" ref="AJ7:AJ15" si="12">ROUNDUP(LOG(AN7,2), 0)</f>
        <v>12</v>
      </c>
      <c r="AK7" s="4">
        <v>13</v>
      </c>
      <c r="AL7" s="4">
        <v>11</v>
      </c>
      <c r="AM7">
        <f t="shared" ref="AM7:AM15" si="13">AK7*AN7</f>
        <v>43524</v>
      </c>
      <c r="AN7" s="4">
        <v>3348</v>
      </c>
      <c r="AO7">
        <f t="shared" ref="AO7:AO15" si="14">AM$16/10</f>
        <v>36108.9</v>
      </c>
      <c r="AP7">
        <f t="shared" ref="AP7:AP15" si="15">AO7/AN7</f>
        <v>10.785215053763441</v>
      </c>
      <c r="AQ7" s="6">
        <f t="shared" ref="AQ7:AQ15" si="16">_xlfn.FLOOR.PRECISE(AP7)</f>
        <v>10</v>
      </c>
      <c r="AR7" s="6">
        <f t="shared" ref="AR7:AR15" si="17">ROUNDUP(AP7,0)</f>
        <v>11</v>
      </c>
    </row>
    <row r="8" spans="1:44" x14ac:dyDescent="0.2">
      <c r="D8" s="4" t="s">
        <v>21</v>
      </c>
      <c r="E8" s="2">
        <f t="shared" si="0"/>
        <v>12</v>
      </c>
      <c r="F8" s="4">
        <v>13</v>
      </c>
      <c r="G8" s="4">
        <v>9</v>
      </c>
      <c r="H8">
        <f t="shared" si="1"/>
        <v>51948</v>
      </c>
      <c r="I8" s="4">
        <v>3996</v>
      </c>
      <c r="J8">
        <f t="shared" si="2"/>
        <v>34451.9</v>
      </c>
      <c r="K8">
        <f t="shared" si="3"/>
        <v>8.6215965965965964</v>
      </c>
      <c r="L8" s="6">
        <f t="shared" si="4"/>
        <v>8</v>
      </c>
      <c r="M8" s="6">
        <f t="shared" si="5"/>
        <v>9</v>
      </c>
      <c r="T8" s="4" t="s">
        <v>21</v>
      </c>
      <c r="U8" s="2">
        <f t="shared" si="6"/>
        <v>11</v>
      </c>
      <c r="V8" s="4">
        <v>14</v>
      </c>
      <c r="W8" s="4">
        <v>13</v>
      </c>
      <c r="X8">
        <f t="shared" si="7"/>
        <v>21770</v>
      </c>
      <c r="Y8" s="4">
        <v>1555</v>
      </c>
      <c r="Z8">
        <f t="shared" si="8"/>
        <v>19341.099999999999</v>
      </c>
      <c r="AA8">
        <f t="shared" si="9"/>
        <v>12.438006430868166</v>
      </c>
      <c r="AB8" s="6">
        <f t="shared" si="10"/>
        <v>12</v>
      </c>
      <c r="AC8" s="6">
        <f t="shared" si="11"/>
        <v>13</v>
      </c>
      <c r="AI8" s="4" t="s">
        <v>21</v>
      </c>
      <c r="AJ8" s="2">
        <f t="shared" si="12"/>
        <v>13</v>
      </c>
      <c r="AK8" s="4">
        <v>11</v>
      </c>
      <c r="AL8" s="4">
        <v>9</v>
      </c>
      <c r="AM8">
        <f t="shared" si="13"/>
        <v>47058</v>
      </c>
      <c r="AN8" s="4">
        <v>4278</v>
      </c>
      <c r="AO8">
        <f t="shared" si="14"/>
        <v>36108.9</v>
      </c>
      <c r="AP8">
        <f t="shared" si="15"/>
        <v>8.4406030855539971</v>
      </c>
      <c r="AQ8" s="6">
        <f t="shared" si="16"/>
        <v>8</v>
      </c>
      <c r="AR8" s="6">
        <f t="shared" si="17"/>
        <v>9</v>
      </c>
    </row>
    <row r="9" spans="1:44" x14ac:dyDescent="0.2">
      <c r="D9" s="4" t="s">
        <v>22</v>
      </c>
      <c r="E9" s="2">
        <f t="shared" si="0"/>
        <v>13</v>
      </c>
      <c r="F9">
        <v>10</v>
      </c>
      <c r="G9" s="4">
        <v>8</v>
      </c>
      <c r="H9">
        <f t="shared" si="1"/>
        <v>46840</v>
      </c>
      <c r="I9">
        <v>4684</v>
      </c>
      <c r="J9">
        <f t="shared" si="2"/>
        <v>34451.9</v>
      </c>
      <c r="K9">
        <f t="shared" si="3"/>
        <v>7.3552305721605471</v>
      </c>
      <c r="L9" s="6">
        <f t="shared" si="4"/>
        <v>7</v>
      </c>
      <c r="M9" s="6">
        <f t="shared" si="5"/>
        <v>8</v>
      </c>
      <c r="T9" s="4" t="s">
        <v>22</v>
      </c>
      <c r="U9" s="2">
        <f t="shared" si="6"/>
        <v>12</v>
      </c>
      <c r="V9">
        <v>10</v>
      </c>
      <c r="W9" s="4">
        <v>10</v>
      </c>
      <c r="X9">
        <f t="shared" si="7"/>
        <v>21350</v>
      </c>
      <c r="Y9">
        <v>2135</v>
      </c>
      <c r="Z9">
        <f t="shared" si="8"/>
        <v>19341.099999999999</v>
      </c>
      <c r="AA9">
        <f t="shared" si="9"/>
        <v>9.0590632318501161</v>
      </c>
      <c r="AB9" s="6">
        <f t="shared" si="10"/>
        <v>9</v>
      </c>
      <c r="AC9" s="6">
        <f t="shared" si="11"/>
        <v>10</v>
      </c>
      <c r="AI9" s="4" t="s">
        <v>22</v>
      </c>
      <c r="AJ9" s="2">
        <f t="shared" si="12"/>
        <v>13</v>
      </c>
      <c r="AK9">
        <v>10</v>
      </c>
      <c r="AL9" s="4">
        <v>8</v>
      </c>
      <c r="AM9">
        <f t="shared" si="13"/>
        <v>50360</v>
      </c>
      <c r="AN9">
        <v>5036</v>
      </c>
      <c r="AO9">
        <f t="shared" si="14"/>
        <v>36108.9</v>
      </c>
      <c r="AP9">
        <f t="shared" si="15"/>
        <v>7.1701548848292296</v>
      </c>
      <c r="AQ9" s="6">
        <f t="shared" si="16"/>
        <v>7</v>
      </c>
      <c r="AR9" s="6">
        <f t="shared" si="17"/>
        <v>8</v>
      </c>
    </row>
    <row r="10" spans="1:44" x14ac:dyDescent="0.2">
      <c r="D10" s="4" t="s">
        <v>23</v>
      </c>
      <c r="E10" s="2">
        <f t="shared" si="0"/>
        <v>13</v>
      </c>
      <c r="F10">
        <v>8</v>
      </c>
      <c r="G10" s="4">
        <v>7</v>
      </c>
      <c r="H10">
        <f t="shared" si="1"/>
        <v>40888</v>
      </c>
      <c r="I10">
        <v>5111</v>
      </c>
      <c r="J10">
        <f t="shared" si="2"/>
        <v>34451.9</v>
      </c>
      <c r="K10">
        <f t="shared" si="3"/>
        <v>6.7407356681666997</v>
      </c>
      <c r="L10" s="6">
        <f t="shared" si="4"/>
        <v>6</v>
      </c>
      <c r="M10" s="6">
        <f t="shared" si="5"/>
        <v>7</v>
      </c>
      <c r="T10" s="4" t="s">
        <v>23</v>
      </c>
      <c r="U10" s="2">
        <f t="shared" si="6"/>
        <v>12</v>
      </c>
      <c r="V10">
        <v>7</v>
      </c>
      <c r="W10" s="4">
        <v>8</v>
      </c>
      <c r="X10">
        <f t="shared" si="7"/>
        <v>17374</v>
      </c>
      <c r="Y10">
        <v>2482</v>
      </c>
      <c r="Z10">
        <f t="shared" si="8"/>
        <v>19341.099999999999</v>
      </c>
      <c r="AA10">
        <f t="shared" si="9"/>
        <v>7.7925463336019334</v>
      </c>
      <c r="AB10" s="6">
        <f t="shared" si="10"/>
        <v>7</v>
      </c>
      <c r="AC10" s="6">
        <f t="shared" si="11"/>
        <v>8</v>
      </c>
      <c r="AI10" s="4" t="s">
        <v>23</v>
      </c>
      <c r="AJ10" s="2">
        <f t="shared" si="12"/>
        <v>13</v>
      </c>
      <c r="AK10">
        <v>7</v>
      </c>
      <c r="AL10" s="4">
        <v>7</v>
      </c>
      <c r="AM10">
        <f t="shared" si="13"/>
        <v>38297</v>
      </c>
      <c r="AN10">
        <v>5471</v>
      </c>
      <c r="AO10">
        <f t="shared" si="14"/>
        <v>36108.9</v>
      </c>
      <c r="AP10">
        <f t="shared" si="15"/>
        <v>6.6000548345823438</v>
      </c>
      <c r="AQ10" s="6">
        <f t="shared" si="16"/>
        <v>6</v>
      </c>
      <c r="AR10" s="6">
        <f t="shared" si="17"/>
        <v>7</v>
      </c>
    </row>
    <row r="11" spans="1:44" x14ac:dyDescent="0.2">
      <c r="D11" s="4" t="s">
        <v>24</v>
      </c>
      <c r="E11" s="2">
        <f t="shared" si="0"/>
        <v>13</v>
      </c>
      <c r="F11">
        <v>6</v>
      </c>
      <c r="G11" s="4">
        <v>7</v>
      </c>
      <c r="H11">
        <f t="shared" si="1"/>
        <v>32262</v>
      </c>
      <c r="I11">
        <v>5377</v>
      </c>
      <c r="J11">
        <f t="shared" si="2"/>
        <v>34451.9</v>
      </c>
      <c r="K11">
        <f t="shared" si="3"/>
        <v>6.4072717128510321</v>
      </c>
      <c r="L11" s="6">
        <f t="shared" si="4"/>
        <v>6</v>
      </c>
      <c r="M11" s="6">
        <f t="shared" si="5"/>
        <v>7</v>
      </c>
      <c r="T11" s="4" t="s">
        <v>24</v>
      </c>
      <c r="U11" s="2">
        <f t="shared" si="6"/>
        <v>12</v>
      </c>
      <c r="V11">
        <v>5</v>
      </c>
      <c r="W11" s="4">
        <v>7</v>
      </c>
      <c r="X11">
        <f t="shared" si="7"/>
        <v>14095</v>
      </c>
      <c r="Y11">
        <v>2819</v>
      </c>
      <c r="Z11">
        <f t="shared" si="8"/>
        <v>19341.099999999999</v>
      </c>
      <c r="AA11">
        <f t="shared" si="9"/>
        <v>6.8609790705924079</v>
      </c>
      <c r="AB11" s="6">
        <f t="shared" si="10"/>
        <v>6</v>
      </c>
      <c r="AC11" s="6">
        <f t="shared" si="11"/>
        <v>7</v>
      </c>
      <c r="AI11" s="4" t="s">
        <v>24</v>
      </c>
      <c r="AJ11" s="2">
        <f t="shared" si="12"/>
        <v>13</v>
      </c>
      <c r="AK11">
        <v>6</v>
      </c>
      <c r="AL11" s="4">
        <v>7</v>
      </c>
      <c r="AM11">
        <f t="shared" si="13"/>
        <v>34290</v>
      </c>
      <c r="AN11">
        <v>5715</v>
      </c>
      <c r="AO11">
        <f t="shared" si="14"/>
        <v>36108.9</v>
      </c>
      <c r="AP11">
        <f t="shared" si="15"/>
        <v>6.3182677165354333</v>
      </c>
      <c r="AQ11" s="6">
        <f t="shared" si="16"/>
        <v>6</v>
      </c>
      <c r="AR11" s="6">
        <f t="shared" si="17"/>
        <v>7</v>
      </c>
    </row>
    <row r="12" spans="1:44" x14ac:dyDescent="0.2">
      <c r="D12" s="4" t="s">
        <v>25</v>
      </c>
      <c r="E12" s="2">
        <f t="shared" si="0"/>
        <v>13</v>
      </c>
      <c r="F12">
        <v>4</v>
      </c>
      <c r="G12" s="4">
        <v>7</v>
      </c>
      <c r="H12">
        <f t="shared" si="1"/>
        <v>21456</v>
      </c>
      <c r="I12">
        <v>5364</v>
      </c>
      <c r="J12">
        <f t="shared" si="2"/>
        <v>34451.9</v>
      </c>
      <c r="K12">
        <f t="shared" si="3"/>
        <v>6.4228001491424314</v>
      </c>
      <c r="L12" s="6">
        <f t="shared" si="4"/>
        <v>6</v>
      </c>
      <c r="M12" s="6">
        <f t="shared" si="5"/>
        <v>7</v>
      </c>
      <c r="T12" s="4" t="s">
        <v>25</v>
      </c>
      <c r="U12" s="2">
        <f t="shared" si="6"/>
        <v>12</v>
      </c>
      <c r="V12">
        <v>4</v>
      </c>
      <c r="W12" s="4">
        <v>7</v>
      </c>
      <c r="X12">
        <f t="shared" si="7"/>
        <v>12352</v>
      </c>
      <c r="Y12">
        <v>3088</v>
      </c>
      <c r="Z12">
        <f t="shared" si="8"/>
        <v>19341.099999999999</v>
      </c>
      <c r="AA12">
        <f t="shared" si="9"/>
        <v>6.2633095854922276</v>
      </c>
      <c r="AB12" s="6">
        <f t="shared" si="10"/>
        <v>6</v>
      </c>
      <c r="AC12" s="6">
        <f t="shared" si="11"/>
        <v>7</v>
      </c>
      <c r="AI12" s="4" t="s">
        <v>25</v>
      </c>
      <c r="AJ12" s="2">
        <f t="shared" si="12"/>
        <v>13</v>
      </c>
      <c r="AK12">
        <v>5</v>
      </c>
      <c r="AL12" s="4">
        <v>6</v>
      </c>
      <c r="AM12">
        <f t="shared" si="13"/>
        <v>30655</v>
      </c>
      <c r="AN12">
        <v>6131</v>
      </c>
      <c r="AO12">
        <f t="shared" si="14"/>
        <v>36108.9</v>
      </c>
      <c r="AP12">
        <f t="shared" si="15"/>
        <v>5.8895612461262443</v>
      </c>
      <c r="AQ12" s="6">
        <f t="shared" si="16"/>
        <v>5</v>
      </c>
      <c r="AR12" s="6">
        <f t="shared" si="17"/>
        <v>6</v>
      </c>
    </row>
    <row r="13" spans="1:44" x14ac:dyDescent="0.2">
      <c r="D13" s="4" t="s">
        <v>26</v>
      </c>
      <c r="E13" s="2">
        <f t="shared" si="0"/>
        <v>13</v>
      </c>
      <c r="F13">
        <v>3</v>
      </c>
      <c r="G13" s="4">
        <v>7</v>
      </c>
      <c r="H13">
        <f t="shared" si="1"/>
        <v>16647</v>
      </c>
      <c r="I13">
        <v>5549</v>
      </c>
      <c r="J13">
        <f t="shared" si="2"/>
        <v>34451.9</v>
      </c>
      <c r="K13">
        <f t="shared" si="3"/>
        <v>6.2086682285096417</v>
      </c>
      <c r="L13" s="6">
        <f t="shared" si="4"/>
        <v>6</v>
      </c>
      <c r="M13" s="6">
        <f t="shared" si="5"/>
        <v>7</v>
      </c>
      <c r="T13" s="4" t="s">
        <v>26</v>
      </c>
      <c r="U13" s="2">
        <f t="shared" si="6"/>
        <v>12</v>
      </c>
      <c r="V13">
        <v>3</v>
      </c>
      <c r="W13" s="4">
        <v>6</v>
      </c>
      <c r="X13">
        <f t="shared" si="7"/>
        <v>10038</v>
      </c>
      <c r="Y13">
        <v>3346</v>
      </c>
      <c r="Z13">
        <f t="shared" si="8"/>
        <v>19341.099999999999</v>
      </c>
      <c r="AA13">
        <f t="shared" si="9"/>
        <v>5.7803646144650322</v>
      </c>
      <c r="AB13" s="6">
        <f t="shared" si="10"/>
        <v>5</v>
      </c>
      <c r="AC13" s="6">
        <f t="shared" si="11"/>
        <v>6</v>
      </c>
      <c r="AI13" s="4" t="s">
        <v>26</v>
      </c>
      <c r="AJ13" s="2">
        <f t="shared" si="12"/>
        <v>13</v>
      </c>
      <c r="AK13">
        <v>4</v>
      </c>
      <c r="AL13" s="4">
        <v>7</v>
      </c>
      <c r="AM13">
        <f t="shared" si="13"/>
        <v>23916</v>
      </c>
      <c r="AN13">
        <v>5979</v>
      </c>
      <c r="AO13">
        <f t="shared" si="14"/>
        <v>36108.9</v>
      </c>
      <c r="AP13">
        <f t="shared" si="15"/>
        <v>6.0392875062719522</v>
      </c>
      <c r="AQ13" s="6">
        <f t="shared" si="16"/>
        <v>6</v>
      </c>
      <c r="AR13" s="6">
        <f t="shared" si="17"/>
        <v>7</v>
      </c>
    </row>
    <row r="14" spans="1:44" x14ac:dyDescent="0.2">
      <c r="D14" s="4" t="s">
        <v>27</v>
      </c>
      <c r="E14" s="2">
        <f t="shared" si="0"/>
        <v>13</v>
      </c>
      <c r="F14">
        <v>2</v>
      </c>
      <c r="G14" s="4">
        <v>7</v>
      </c>
      <c r="H14">
        <f t="shared" si="1"/>
        <v>11202</v>
      </c>
      <c r="I14">
        <v>5601</v>
      </c>
      <c r="J14">
        <f t="shared" si="2"/>
        <v>34451.9</v>
      </c>
      <c r="K14">
        <f t="shared" si="3"/>
        <v>6.15102660239243</v>
      </c>
      <c r="L14" s="6">
        <f t="shared" si="4"/>
        <v>6</v>
      </c>
      <c r="M14" s="6">
        <f t="shared" si="5"/>
        <v>7</v>
      </c>
      <c r="T14" s="4" t="s">
        <v>27</v>
      </c>
      <c r="U14" s="2">
        <f t="shared" si="6"/>
        <v>12</v>
      </c>
      <c r="V14">
        <v>2</v>
      </c>
      <c r="W14" s="4">
        <v>6</v>
      </c>
      <c r="X14">
        <f t="shared" si="7"/>
        <v>7228</v>
      </c>
      <c r="Y14">
        <v>3614</v>
      </c>
      <c r="Z14">
        <f t="shared" si="8"/>
        <v>19341.099999999999</v>
      </c>
      <c r="AA14">
        <f t="shared" si="9"/>
        <v>5.3517155506364134</v>
      </c>
      <c r="AB14" s="6">
        <f t="shared" si="10"/>
        <v>5</v>
      </c>
      <c r="AC14" s="6">
        <f t="shared" si="11"/>
        <v>6</v>
      </c>
      <c r="AI14" s="4" t="s">
        <v>27</v>
      </c>
      <c r="AJ14" s="2">
        <f t="shared" si="12"/>
        <v>13</v>
      </c>
      <c r="AK14">
        <v>3</v>
      </c>
      <c r="AL14" s="4">
        <v>7</v>
      </c>
      <c r="AM14">
        <f t="shared" si="13"/>
        <v>17865</v>
      </c>
      <c r="AN14">
        <v>5955</v>
      </c>
      <c r="AO14">
        <f t="shared" si="14"/>
        <v>36108.9</v>
      </c>
      <c r="AP14">
        <f t="shared" si="15"/>
        <v>6.0636272040302268</v>
      </c>
      <c r="AQ14" s="6">
        <f t="shared" si="16"/>
        <v>6</v>
      </c>
      <c r="AR14" s="6">
        <f t="shared" si="17"/>
        <v>7</v>
      </c>
    </row>
    <row r="15" spans="1:44" x14ac:dyDescent="0.2">
      <c r="D15" s="4" t="s">
        <v>28</v>
      </c>
      <c r="E15" s="2">
        <f t="shared" si="0"/>
        <v>13</v>
      </c>
      <c r="F15">
        <v>1</v>
      </c>
      <c r="G15" s="4">
        <v>7</v>
      </c>
      <c r="H15">
        <f t="shared" si="1"/>
        <v>5434</v>
      </c>
      <c r="I15">
        <v>5434</v>
      </c>
      <c r="J15">
        <f t="shared" si="2"/>
        <v>34451.9</v>
      </c>
      <c r="K15">
        <f t="shared" si="3"/>
        <v>6.3400625690099375</v>
      </c>
      <c r="L15" s="6">
        <f t="shared" si="4"/>
        <v>6</v>
      </c>
      <c r="M15" s="6">
        <f t="shared" si="5"/>
        <v>7</v>
      </c>
      <c r="T15" s="4" t="s">
        <v>28</v>
      </c>
      <c r="U15" s="2">
        <f t="shared" si="6"/>
        <v>12</v>
      </c>
      <c r="V15">
        <v>1</v>
      </c>
      <c r="W15" s="4">
        <v>6</v>
      </c>
      <c r="X15">
        <f t="shared" si="7"/>
        <v>3840</v>
      </c>
      <c r="Y15">
        <v>3840</v>
      </c>
      <c r="Z15">
        <f t="shared" si="8"/>
        <v>19341.099999999999</v>
      </c>
      <c r="AA15">
        <f t="shared" si="9"/>
        <v>5.0367447916666661</v>
      </c>
      <c r="AB15" s="6">
        <f t="shared" si="10"/>
        <v>5</v>
      </c>
      <c r="AC15" s="6">
        <f t="shared" si="11"/>
        <v>6</v>
      </c>
      <c r="AI15" s="4" t="s">
        <v>28</v>
      </c>
      <c r="AJ15" s="2">
        <f t="shared" si="12"/>
        <v>13</v>
      </c>
      <c r="AK15">
        <v>1</v>
      </c>
      <c r="AL15" s="4">
        <v>7</v>
      </c>
      <c r="AM15">
        <f t="shared" si="13"/>
        <v>5814</v>
      </c>
      <c r="AN15">
        <v>5814</v>
      </c>
      <c r="AO15">
        <f t="shared" si="14"/>
        <v>36108.9</v>
      </c>
      <c r="AP15">
        <f t="shared" si="15"/>
        <v>6.2106811145510834</v>
      </c>
      <c r="AQ15" s="6">
        <f t="shared" si="16"/>
        <v>6</v>
      </c>
      <c r="AR15" s="6">
        <f t="shared" si="17"/>
        <v>7</v>
      </c>
    </row>
    <row r="16" spans="1:44" x14ac:dyDescent="0.2">
      <c r="F16" t="s">
        <v>30</v>
      </c>
      <c r="H16">
        <f>SUM(H6:H15)</f>
        <v>344519</v>
      </c>
      <c r="I16">
        <f>SUM(I6:I15)</f>
        <v>46322</v>
      </c>
      <c r="V16" t="s">
        <v>30</v>
      </c>
      <c r="X16">
        <f>SUM(X6:X15)</f>
        <v>193411</v>
      </c>
      <c r="Y16">
        <f>SUM(Y6:Y15)</f>
        <v>24646</v>
      </c>
      <c r="AK16" t="s">
        <v>30</v>
      </c>
      <c r="AM16">
        <f>SUM(AM6:AM15)</f>
        <v>361089</v>
      </c>
      <c r="AN16">
        <f>SUM(AN6:AN15)</f>
        <v>50117</v>
      </c>
    </row>
    <row r="18" spans="1:44" x14ac:dyDescent="0.2">
      <c r="A18" t="s">
        <v>71</v>
      </c>
    </row>
    <row r="19" spans="1:44" x14ac:dyDescent="0.2">
      <c r="A19" t="s">
        <v>15</v>
      </c>
      <c r="B19" s="3">
        <v>1000000</v>
      </c>
      <c r="D19" t="s">
        <v>16</v>
      </c>
      <c r="Q19" t="s">
        <v>15</v>
      </c>
      <c r="R19" s="3">
        <v>1000000</v>
      </c>
      <c r="T19" t="s">
        <v>16</v>
      </c>
      <c r="AF19" t="s">
        <v>15</v>
      </c>
      <c r="AG19" s="3">
        <v>1000000</v>
      </c>
      <c r="AI19" t="s">
        <v>16</v>
      </c>
    </row>
    <row r="20" spans="1:44" x14ac:dyDescent="0.2">
      <c r="E20" t="s">
        <v>13</v>
      </c>
      <c r="F20" t="s">
        <v>14</v>
      </c>
      <c r="G20" t="s">
        <v>31</v>
      </c>
      <c r="H20" t="s">
        <v>29</v>
      </c>
      <c r="I20" t="s">
        <v>17</v>
      </c>
      <c r="J20" t="s">
        <v>32</v>
      </c>
      <c r="U20" t="s">
        <v>13</v>
      </c>
      <c r="V20" t="s">
        <v>14</v>
      </c>
      <c r="W20" t="s">
        <v>31</v>
      </c>
      <c r="X20" t="s">
        <v>29</v>
      </c>
      <c r="Y20" t="s">
        <v>17</v>
      </c>
      <c r="Z20" t="s">
        <v>32</v>
      </c>
      <c r="AJ20" t="s">
        <v>13</v>
      </c>
      <c r="AK20" t="s">
        <v>14</v>
      </c>
      <c r="AL20" t="s">
        <v>31</v>
      </c>
      <c r="AM20" t="s">
        <v>29</v>
      </c>
      <c r="AN20" t="s">
        <v>17</v>
      </c>
      <c r="AO20" t="s">
        <v>32</v>
      </c>
    </row>
    <row r="21" spans="1:44" x14ac:dyDescent="0.2">
      <c r="D21" s="4" t="s">
        <v>19</v>
      </c>
      <c r="E21" s="2">
        <f>ROUNDUP(LOG(I21,2), 0)-3</f>
        <v>9</v>
      </c>
      <c r="F21" s="4">
        <v>17</v>
      </c>
      <c r="G21" s="4">
        <v>13</v>
      </c>
      <c r="H21">
        <f>F21*I21</f>
        <v>37298</v>
      </c>
      <c r="I21" s="4">
        <v>2194</v>
      </c>
      <c r="J21">
        <f>H$33/10</f>
        <v>28268.799999999999</v>
      </c>
      <c r="K21">
        <f>J21/I21</f>
        <v>12.884594348222425</v>
      </c>
      <c r="L21" s="6">
        <f>_xlfn.FLOOR.PRECISE(K21)</f>
        <v>12</v>
      </c>
      <c r="M21" s="6">
        <f>ROUNDUP(K21,0)</f>
        <v>13</v>
      </c>
      <c r="T21" s="4" t="s">
        <v>19</v>
      </c>
      <c r="U21" s="2">
        <f>ROUNDUP(LOG(Y21,2), 0)-3</f>
        <v>7</v>
      </c>
      <c r="V21" s="4">
        <v>46</v>
      </c>
      <c r="W21" s="4">
        <v>30</v>
      </c>
      <c r="X21">
        <f>V21*Y21</f>
        <v>31096</v>
      </c>
      <c r="Y21" s="4">
        <v>676</v>
      </c>
      <c r="Z21">
        <f>X$33/10</f>
        <v>20045.599999999999</v>
      </c>
      <c r="AA21">
        <f>Z21/Y21</f>
        <v>29.653254437869819</v>
      </c>
      <c r="AB21" s="6">
        <f>_xlfn.FLOOR.PRECISE(AA21)</f>
        <v>29</v>
      </c>
      <c r="AC21" s="6">
        <f>ROUNDUP(AA21,0)</f>
        <v>30</v>
      </c>
      <c r="AI21" s="4" t="s">
        <v>19</v>
      </c>
      <c r="AJ21" s="2">
        <f>ROUNDUP(LOG(AN21,2), 0)-3</f>
        <v>9</v>
      </c>
      <c r="AK21" s="4">
        <v>38</v>
      </c>
      <c r="AL21" s="4">
        <v>17</v>
      </c>
      <c r="AM21">
        <f>AK21*AN21</f>
        <v>90820</v>
      </c>
      <c r="AN21" s="4">
        <v>2390</v>
      </c>
      <c r="AO21">
        <f>AM$33/10</f>
        <v>38987.9</v>
      </c>
      <c r="AP21">
        <f>AO21/AN21</f>
        <v>16.312928870292886</v>
      </c>
      <c r="AQ21" s="6">
        <f>_xlfn.FLOOR.PRECISE(AP21)</f>
        <v>16</v>
      </c>
      <c r="AR21" s="6">
        <f>ROUNDUP(AP21,0)</f>
        <v>17</v>
      </c>
    </row>
    <row r="22" spans="1:44" x14ac:dyDescent="0.2">
      <c r="D22" s="4" t="s">
        <v>20</v>
      </c>
      <c r="E22" s="2">
        <f t="shared" ref="E22:E30" si="18">ROUNDUP(LOG(I22,2), 0)-3</f>
        <v>9</v>
      </c>
      <c r="F22" s="4">
        <v>15</v>
      </c>
      <c r="G22" s="4">
        <v>10</v>
      </c>
      <c r="H22">
        <f t="shared" ref="H22:H30" si="19">F22*I22</f>
        <v>45180</v>
      </c>
      <c r="I22" s="4">
        <v>3012</v>
      </c>
      <c r="J22">
        <f t="shared" ref="J22:J30" si="20">H$33/10</f>
        <v>28268.799999999999</v>
      </c>
      <c r="K22">
        <f t="shared" ref="K22:K30" si="21">J22/I22</f>
        <v>9.3853917662682598</v>
      </c>
      <c r="L22" s="6">
        <f t="shared" ref="L22:L30" si="22">_xlfn.FLOOR.PRECISE(K22)</f>
        <v>9</v>
      </c>
      <c r="M22" s="6">
        <f t="shared" ref="M22:M30" si="23">ROUNDUP(K22,0)</f>
        <v>10</v>
      </c>
      <c r="T22" s="4" t="s">
        <v>20</v>
      </c>
      <c r="U22" s="2">
        <f t="shared" ref="U22:U30" si="24">ROUNDUP(LOG(Y22,2), 0)-3</f>
        <v>8</v>
      </c>
      <c r="V22" s="4">
        <v>36</v>
      </c>
      <c r="W22" s="4">
        <v>19</v>
      </c>
      <c r="X22">
        <f t="shared" ref="X22:X30" si="25">V22*Y22</f>
        <v>39276</v>
      </c>
      <c r="Y22" s="4">
        <v>1091</v>
      </c>
      <c r="Z22">
        <f t="shared" ref="Z22:Z30" si="26">X$33/10</f>
        <v>20045.599999999999</v>
      </c>
      <c r="AA22">
        <f t="shared" ref="AA22:AA30" si="27">Z22/Y22</f>
        <v>18.373602199816681</v>
      </c>
      <c r="AB22" s="6">
        <f t="shared" ref="AB22:AB30" si="28">_xlfn.FLOOR.PRECISE(AA22)</f>
        <v>18</v>
      </c>
      <c r="AC22" s="6">
        <f t="shared" ref="AC22:AC30" si="29">ROUNDUP(AA22,0)</f>
        <v>19</v>
      </c>
      <c r="AI22" s="4" t="s">
        <v>20</v>
      </c>
      <c r="AJ22" s="2">
        <f t="shared" ref="AJ22:AJ30" si="30">ROUNDUP(LOG(AN22,2), 0)-3</f>
        <v>9</v>
      </c>
      <c r="AK22" s="4">
        <v>21</v>
      </c>
      <c r="AL22" s="4">
        <v>12</v>
      </c>
      <c r="AM22">
        <f t="shared" ref="AM22:AM30" si="31">AK22*AN22</f>
        <v>71064</v>
      </c>
      <c r="AN22" s="4">
        <v>3384</v>
      </c>
      <c r="AO22">
        <f t="shared" ref="AO22:AO30" si="32">AM$33/10</f>
        <v>38987.9</v>
      </c>
      <c r="AP22">
        <f t="shared" ref="AP22:AP30" si="33">AO22/AN22</f>
        <v>11.521247044917258</v>
      </c>
      <c r="AQ22" s="6">
        <f t="shared" ref="AQ22:AQ30" si="34">_xlfn.FLOOR.PRECISE(AP22)</f>
        <v>11</v>
      </c>
      <c r="AR22" s="6">
        <f t="shared" ref="AR22:AR30" si="35">ROUNDUP(AP22,0)</f>
        <v>12</v>
      </c>
    </row>
    <row r="23" spans="1:44" x14ac:dyDescent="0.2">
      <c r="D23" s="4" t="s">
        <v>21</v>
      </c>
      <c r="E23" s="2">
        <f t="shared" si="18"/>
        <v>9</v>
      </c>
      <c r="F23" s="4">
        <v>10</v>
      </c>
      <c r="G23" s="4">
        <v>8</v>
      </c>
      <c r="H23">
        <f t="shared" si="19"/>
        <v>39960</v>
      </c>
      <c r="I23" s="4">
        <v>3996</v>
      </c>
      <c r="J23">
        <f t="shared" si="20"/>
        <v>28268.799999999999</v>
      </c>
      <c r="K23">
        <f t="shared" si="21"/>
        <v>7.0742742742742744</v>
      </c>
      <c r="L23" s="6">
        <f t="shared" si="22"/>
        <v>7</v>
      </c>
      <c r="M23" s="6">
        <f t="shared" si="23"/>
        <v>8</v>
      </c>
      <c r="T23" s="4" t="s">
        <v>21</v>
      </c>
      <c r="U23" s="2">
        <f t="shared" si="24"/>
        <v>8</v>
      </c>
      <c r="V23" s="4">
        <v>23</v>
      </c>
      <c r="W23" s="4">
        <v>13</v>
      </c>
      <c r="X23">
        <f t="shared" si="25"/>
        <v>35765</v>
      </c>
      <c r="Y23" s="4">
        <v>1555</v>
      </c>
      <c r="Z23">
        <f t="shared" si="26"/>
        <v>20045.599999999999</v>
      </c>
      <c r="AA23">
        <f t="shared" si="27"/>
        <v>12.891061093247588</v>
      </c>
      <c r="AB23" s="6">
        <f t="shared" si="28"/>
        <v>12</v>
      </c>
      <c r="AC23" s="6">
        <f t="shared" si="29"/>
        <v>13</v>
      </c>
      <c r="AI23" s="4" t="s">
        <v>21</v>
      </c>
      <c r="AJ23" s="2">
        <f t="shared" si="30"/>
        <v>10</v>
      </c>
      <c r="AK23" s="4">
        <v>13</v>
      </c>
      <c r="AL23" s="4">
        <v>10</v>
      </c>
      <c r="AM23">
        <f t="shared" si="31"/>
        <v>55614</v>
      </c>
      <c r="AN23" s="4">
        <v>4278</v>
      </c>
      <c r="AO23">
        <f t="shared" si="32"/>
        <v>38987.9</v>
      </c>
      <c r="AP23">
        <f t="shared" si="33"/>
        <v>9.1135811126694719</v>
      </c>
      <c r="AQ23" s="6">
        <f t="shared" si="34"/>
        <v>9</v>
      </c>
      <c r="AR23" s="6">
        <f t="shared" si="35"/>
        <v>10</v>
      </c>
    </row>
    <row r="24" spans="1:44" x14ac:dyDescent="0.2">
      <c r="D24" s="4" t="s">
        <v>22</v>
      </c>
      <c r="E24" s="2">
        <f t="shared" si="18"/>
        <v>10</v>
      </c>
      <c r="F24">
        <v>8</v>
      </c>
      <c r="G24" s="4">
        <v>7</v>
      </c>
      <c r="H24">
        <f t="shared" si="19"/>
        <v>37472</v>
      </c>
      <c r="I24">
        <v>4684</v>
      </c>
      <c r="J24">
        <f t="shared" si="20"/>
        <v>28268.799999999999</v>
      </c>
      <c r="K24">
        <f t="shared" si="21"/>
        <v>6.0351836037574724</v>
      </c>
      <c r="L24" s="6">
        <f t="shared" si="22"/>
        <v>6</v>
      </c>
      <c r="M24" s="6">
        <f t="shared" si="23"/>
        <v>7</v>
      </c>
      <c r="T24" s="4" t="s">
        <v>22</v>
      </c>
      <c r="U24" s="2">
        <f t="shared" si="24"/>
        <v>9</v>
      </c>
      <c r="V24">
        <v>11</v>
      </c>
      <c r="W24" s="4">
        <v>10</v>
      </c>
      <c r="X24">
        <f t="shared" si="25"/>
        <v>23485</v>
      </c>
      <c r="Y24">
        <v>2135</v>
      </c>
      <c r="Z24">
        <f t="shared" si="26"/>
        <v>20045.599999999999</v>
      </c>
      <c r="AA24">
        <f t="shared" si="27"/>
        <v>9.3890398126463701</v>
      </c>
      <c r="AB24" s="6">
        <f t="shared" si="28"/>
        <v>9</v>
      </c>
      <c r="AC24" s="6">
        <f t="shared" si="29"/>
        <v>10</v>
      </c>
      <c r="AI24" s="4" t="s">
        <v>22</v>
      </c>
      <c r="AJ24" s="2">
        <f t="shared" si="30"/>
        <v>10</v>
      </c>
      <c r="AK24">
        <v>9</v>
      </c>
      <c r="AL24" s="4">
        <v>8</v>
      </c>
      <c r="AM24">
        <f t="shared" si="31"/>
        <v>45324</v>
      </c>
      <c r="AN24">
        <v>5036</v>
      </c>
      <c r="AO24">
        <f t="shared" si="32"/>
        <v>38987.9</v>
      </c>
      <c r="AP24">
        <f t="shared" si="33"/>
        <v>7.7418387609213664</v>
      </c>
      <c r="AQ24" s="6">
        <f t="shared" si="34"/>
        <v>7</v>
      </c>
      <c r="AR24" s="6">
        <f t="shared" si="35"/>
        <v>8</v>
      </c>
    </row>
    <row r="25" spans="1:44" x14ac:dyDescent="0.2">
      <c r="D25" s="4" t="s">
        <v>23</v>
      </c>
      <c r="E25" s="2">
        <f t="shared" si="18"/>
        <v>10</v>
      </c>
      <c r="F25">
        <v>7</v>
      </c>
      <c r="G25" s="4">
        <v>6</v>
      </c>
      <c r="H25">
        <f t="shared" si="19"/>
        <v>35777</v>
      </c>
      <c r="I25">
        <v>5111</v>
      </c>
      <c r="J25">
        <f t="shared" si="20"/>
        <v>28268.799999999999</v>
      </c>
      <c r="K25">
        <f t="shared" si="21"/>
        <v>5.5309724124437487</v>
      </c>
      <c r="L25" s="6">
        <f t="shared" si="22"/>
        <v>5</v>
      </c>
      <c r="M25" s="6">
        <f t="shared" si="23"/>
        <v>6</v>
      </c>
      <c r="T25" s="4" t="s">
        <v>23</v>
      </c>
      <c r="U25" s="2">
        <f t="shared" si="24"/>
        <v>9</v>
      </c>
      <c r="V25">
        <v>7</v>
      </c>
      <c r="W25" s="4">
        <v>9</v>
      </c>
      <c r="X25">
        <f t="shared" si="25"/>
        <v>17374</v>
      </c>
      <c r="Y25">
        <v>2482</v>
      </c>
      <c r="Z25">
        <f t="shared" si="26"/>
        <v>20045.599999999999</v>
      </c>
      <c r="AA25">
        <f t="shared" si="27"/>
        <v>8.0763900080580164</v>
      </c>
      <c r="AB25" s="6">
        <f t="shared" si="28"/>
        <v>8</v>
      </c>
      <c r="AC25" s="6">
        <f t="shared" si="29"/>
        <v>9</v>
      </c>
      <c r="AI25" s="4" t="s">
        <v>23</v>
      </c>
      <c r="AJ25" s="2">
        <f t="shared" si="30"/>
        <v>10</v>
      </c>
      <c r="AK25">
        <v>7</v>
      </c>
      <c r="AL25" s="4">
        <v>8</v>
      </c>
      <c r="AM25">
        <f t="shared" si="31"/>
        <v>38297</v>
      </c>
      <c r="AN25">
        <v>5471</v>
      </c>
      <c r="AO25">
        <f t="shared" si="32"/>
        <v>38987.9</v>
      </c>
      <c r="AP25">
        <f t="shared" si="33"/>
        <v>7.126284043136538</v>
      </c>
      <c r="AQ25" s="6">
        <f t="shared" si="34"/>
        <v>7</v>
      </c>
      <c r="AR25" s="6">
        <f t="shared" si="35"/>
        <v>8</v>
      </c>
    </row>
    <row r="26" spans="1:44" x14ac:dyDescent="0.2">
      <c r="D26" s="4" t="s">
        <v>24</v>
      </c>
      <c r="E26" s="2">
        <f t="shared" si="18"/>
        <v>10</v>
      </c>
      <c r="F26">
        <v>6</v>
      </c>
      <c r="G26" s="4">
        <v>6</v>
      </c>
      <c r="H26">
        <f t="shared" si="19"/>
        <v>32262</v>
      </c>
      <c r="I26">
        <v>5377</v>
      </c>
      <c r="J26">
        <f t="shared" si="20"/>
        <v>28268.799999999999</v>
      </c>
      <c r="K26">
        <f t="shared" si="21"/>
        <v>5.2573554026408775</v>
      </c>
      <c r="L26" s="6">
        <f t="shared" si="22"/>
        <v>5</v>
      </c>
      <c r="M26" s="6">
        <f t="shared" si="23"/>
        <v>6</v>
      </c>
      <c r="T26" s="4" t="s">
        <v>24</v>
      </c>
      <c r="U26" s="2">
        <f t="shared" si="24"/>
        <v>9</v>
      </c>
      <c r="V26">
        <v>6</v>
      </c>
      <c r="W26" s="4">
        <v>8</v>
      </c>
      <c r="X26">
        <f t="shared" si="25"/>
        <v>16914</v>
      </c>
      <c r="Y26">
        <v>2819</v>
      </c>
      <c r="Z26">
        <f t="shared" si="26"/>
        <v>20045.599999999999</v>
      </c>
      <c r="AA26">
        <f t="shared" si="27"/>
        <v>7.1108903866619366</v>
      </c>
      <c r="AB26" s="6">
        <f t="shared" si="28"/>
        <v>7</v>
      </c>
      <c r="AC26" s="6">
        <f t="shared" si="29"/>
        <v>8</v>
      </c>
      <c r="AI26" s="4" t="s">
        <v>24</v>
      </c>
      <c r="AJ26" s="2">
        <f t="shared" si="30"/>
        <v>10</v>
      </c>
      <c r="AK26">
        <v>5</v>
      </c>
      <c r="AL26" s="4">
        <v>7</v>
      </c>
      <c r="AM26">
        <f t="shared" si="31"/>
        <v>28575</v>
      </c>
      <c r="AN26">
        <v>5715</v>
      </c>
      <c r="AO26">
        <f t="shared" si="32"/>
        <v>38987.9</v>
      </c>
      <c r="AP26">
        <f t="shared" si="33"/>
        <v>6.8220297462817152</v>
      </c>
      <c r="AQ26" s="6">
        <f t="shared" si="34"/>
        <v>6</v>
      </c>
      <c r="AR26" s="6">
        <f t="shared" si="35"/>
        <v>7</v>
      </c>
    </row>
    <row r="27" spans="1:44" x14ac:dyDescent="0.2">
      <c r="D27" s="4" t="s">
        <v>25</v>
      </c>
      <c r="E27" s="2">
        <f t="shared" si="18"/>
        <v>10</v>
      </c>
      <c r="F27">
        <v>4</v>
      </c>
      <c r="G27" s="4">
        <v>6</v>
      </c>
      <c r="H27">
        <f t="shared" si="19"/>
        <v>21456</v>
      </c>
      <c r="I27">
        <v>5364</v>
      </c>
      <c r="J27">
        <f t="shared" si="20"/>
        <v>28268.799999999999</v>
      </c>
      <c r="K27">
        <f t="shared" si="21"/>
        <v>5.2700969425801638</v>
      </c>
      <c r="L27" s="6">
        <f t="shared" si="22"/>
        <v>5</v>
      </c>
      <c r="M27" s="6">
        <f t="shared" si="23"/>
        <v>6</v>
      </c>
      <c r="T27" s="4" t="s">
        <v>25</v>
      </c>
      <c r="U27" s="2">
        <f t="shared" si="24"/>
        <v>9</v>
      </c>
      <c r="V27">
        <v>5</v>
      </c>
      <c r="W27" s="4">
        <v>7</v>
      </c>
      <c r="X27">
        <f t="shared" si="25"/>
        <v>15440</v>
      </c>
      <c r="Y27">
        <v>3088</v>
      </c>
      <c r="Z27">
        <f t="shared" si="26"/>
        <v>20045.599999999999</v>
      </c>
      <c r="AA27">
        <f t="shared" si="27"/>
        <v>6.491450777202072</v>
      </c>
      <c r="AB27" s="6">
        <f t="shared" si="28"/>
        <v>6</v>
      </c>
      <c r="AC27" s="6">
        <f t="shared" si="29"/>
        <v>7</v>
      </c>
      <c r="AI27" s="4" t="s">
        <v>25</v>
      </c>
      <c r="AJ27" s="2">
        <f t="shared" si="30"/>
        <v>10</v>
      </c>
      <c r="AK27">
        <v>4</v>
      </c>
      <c r="AL27" s="4">
        <v>7</v>
      </c>
      <c r="AM27">
        <f t="shared" si="31"/>
        <v>24524</v>
      </c>
      <c r="AN27">
        <v>6131</v>
      </c>
      <c r="AO27">
        <f t="shared" si="32"/>
        <v>38987.9</v>
      </c>
      <c r="AP27">
        <f t="shared" si="33"/>
        <v>6.3591420649160009</v>
      </c>
      <c r="AQ27" s="6">
        <f t="shared" si="34"/>
        <v>6</v>
      </c>
      <c r="AR27" s="6">
        <f t="shared" si="35"/>
        <v>7</v>
      </c>
    </row>
    <row r="28" spans="1:44" x14ac:dyDescent="0.2">
      <c r="D28" s="4" t="s">
        <v>26</v>
      </c>
      <c r="E28" s="2">
        <f t="shared" si="18"/>
        <v>10</v>
      </c>
      <c r="F28">
        <v>3</v>
      </c>
      <c r="G28" s="4">
        <v>6</v>
      </c>
      <c r="H28">
        <f t="shared" si="19"/>
        <v>16647</v>
      </c>
      <c r="I28">
        <v>5549</v>
      </c>
      <c r="J28">
        <f t="shared" si="20"/>
        <v>28268.799999999999</v>
      </c>
      <c r="K28">
        <f t="shared" si="21"/>
        <v>5.094395386556136</v>
      </c>
      <c r="L28" s="6">
        <f t="shared" si="22"/>
        <v>5</v>
      </c>
      <c r="M28" s="6">
        <f t="shared" si="23"/>
        <v>6</v>
      </c>
      <c r="T28" s="4" t="s">
        <v>26</v>
      </c>
      <c r="U28" s="2">
        <f t="shared" si="24"/>
        <v>9</v>
      </c>
      <c r="V28">
        <v>3</v>
      </c>
      <c r="W28" s="4">
        <v>6</v>
      </c>
      <c r="X28">
        <f t="shared" si="25"/>
        <v>10038</v>
      </c>
      <c r="Y28">
        <v>3346</v>
      </c>
      <c r="Z28">
        <f t="shared" si="26"/>
        <v>20045.599999999999</v>
      </c>
      <c r="AA28">
        <f t="shared" si="27"/>
        <v>5.9909145248057376</v>
      </c>
      <c r="AB28" s="6">
        <f t="shared" si="28"/>
        <v>5</v>
      </c>
      <c r="AC28" s="6">
        <f t="shared" si="29"/>
        <v>6</v>
      </c>
      <c r="AI28" s="4" t="s">
        <v>26</v>
      </c>
      <c r="AJ28" s="2">
        <f t="shared" si="30"/>
        <v>10</v>
      </c>
      <c r="AK28">
        <v>3</v>
      </c>
      <c r="AL28" s="4">
        <v>7</v>
      </c>
      <c r="AM28">
        <f t="shared" si="31"/>
        <v>17937</v>
      </c>
      <c r="AN28">
        <v>5979</v>
      </c>
      <c r="AO28">
        <f t="shared" si="32"/>
        <v>38987.9</v>
      </c>
      <c r="AP28">
        <f t="shared" si="33"/>
        <v>6.5208061548753973</v>
      </c>
      <c r="AQ28" s="6">
        <f t="shared" si="34"/>
        <v>6</v>
      </c>
      <c r="AR28" s="6">
        <f t="shared" si="35"/>
        <v>7</v>
      </c>
    </row>
    <row r="29" spans="1:44" x14ac:dyDescent="0.2">
      <c r="D29" s="4" t="s">
        <v>27</v>
      </c>
      <c r="E29" s="2">
        <f t="shared" si="18"/>
        <v>10</v>
      </c>
      <c r="F29">
        <v>2</v>
      </c>
      <c r="G29" s="4">
        <v>6</v>
      </c>
      <c r="H29">
        <f t="shared" si="19"/>
        <v>11202</v>
      </c>
      <c r="I29">
        <v>5601</v>
      </c>
      <c r="J29">
        <f t="shared" si="20"/>
        <v>28268.799999999999</v>
      </c>
      <c r="K29">
        <f t="shared" si="21"/>
        <v>5.0470987323692196</v>
      </c>
      <c r="L29" s="6">
        <f t="shared" si="22"/>
        <v>5</v>
      </c>
      <c r="M29" s="6">
        <f t="shared" si="23"/>
        <v>6</v>
      </c>
      <c r="T29" s="4" t="s">
        <v>27</v>
      </c>
      <c r="U29" s="2">
        <f t="shared" si="24"/>
        <v>9</v>
      </c>
      <c r="V29">
        <v>2</v>
      </c>
      <c r="W29" s="4">
        <v>6</v>
      </c>
      <c r="X29">
        <f t="shared" si="25"/>
        <v>7228</v>
      </c>
      <c r="Y29">
        <v>3614</v>
      </c>
      <c r="Z29">
        <f t="shared" si="26"/>
        <v>20045.599999999999</v>
      </c>
      <c r="AA29">
        <f t="shared" si="27"/>
        <v>5.5466519092418372</v>
      </c>
      <c r="AB29" s="6">
        <f t="shared" si="28"/>
        <v>5</v>
      </c>
      <c r="AC29" s="6">
        <f t="shared" si="29"/>
        <v>6</v>
      </c>
      <c r="AI29" s="4" t="s">
        <v>27</v>
      </c>
      <c r="AJ29" s="2">
        <f t="shared" si="30"/>
        <v>10</v>
      </c>
      <c r="AK29">
        <v>2</v>
      </c>
      <c r="AL29" s="4">
        <v>7</v>
      </c>
      <c r="AM29">
        <f t="shared" si="31"/>
        <v>11910</v>
      </c>
      <c r="AN29">
        <v>5955</v>
      </c>
      <c r="AO29">
        <f t="shared" si="32"/>
        <v>38987.9</v>
      </c>
      <c r="AP29">
        <f t="shared" si="33"/>
        <v>6.5470864819479431</v>
      </c>
      <c r="AQ29" s="6">
        <f t="shared" si="34"/>
        <v>6</v>
      </c>
      <c r="AR29" s="6">
        <f t="shared" si="35"/>
        <v>7</v>
      </c>
    </row>
    <row r="30" spans="1:44" x14ac:dyDescent="0.2">
      <c r="D30" s="4" t="s">
        <v>28</v>
      </c>
      <c r="E30" s="2">
        <f t="shared" si="18"/>
        <v>10</v>
      </c>
      <c r="F30">
        <v>1</v>
      </c>
      <c r="G30" s="4">
        <v>6</v>
      </c>
      <c r="H30">
        <f t="shared" si="19"/>
        <v>5434</v>
      </c>
      <c r="I30">
        <v>5434</v>
      </c>
      <c r="J30">
        <f t="shared" si="20"/>
        <v>28268.799999999999</v>
      </c>
      <c r="K30">
        <f t="shared" si="21"/>
        <v>5.2022083179977914</v>
      </c>
      <c r="L30" s="6">
        <f t="shared" si="22"/>
        <v>5</v>
      </c>
      <c r="M30" s="6">
        <f t="shared" si="23"/>
        <v>6</v>
      </c>
      <c r="T30" s="4" t="s">
        <v>28</v>
      </c>
      <c r="U30" s="2">
        <f t="shared" si="24"/>
        <v>9</v>
      </c>
      <c r="V30">
        <v>1</v>
      </c>
      <c r="W30" s="4">
        <v>6</v>
      </c>
      <c r="X30">
        <f t="shared" si="25"/>
        <v>3840</v>
      </c>
      <c r="Y30">
        <v>3840</v>
      </c>
      <c r="Z30">
        <f t="shared" si="26"/>
        <v>20045.599999999999</v>
      </c>
      <c r="AA30">
        <f t="shared" si="27"/>
        <v>5.2202083333333329</v>
      </c>
      <c r="AB30" s="6">
        <f t="shared" si="28"/>
        <v>5</v>
      </c>
      <c r="AC30" s="6">
        <f t="shared" si="29"/>
        <v>6</v>
      </c>
      <c r="AI30" s="4" t="s">
        <v>28</v>
      </c>
      <c r="AJ30" s="2">
        <f t="shared" si="30"/>
        <v>10</v>
      </c>
      <c r="AK30">
        <v>1</v>
      </c>
      <c r="AL30" s="4">
        <v>7</v>
      </c>
      <c r="AM30">
        <f t="shared" si="31"/>
        <v>5814</v>
      </c>
      <c r="AN30">
        <v>5814</v>
      </c>
      <c r="AO30">
        <f t="shared" si="32"/>
        <v>38987.9</v>
      </c>
      <c r="AP30">
        <f t="shared" si="33"/>
        <v>6.7058651530787756</v>
      </c>
      <c r="AQ30" s="6">
        <f t="shared" si="34"/>
        <v>6</v>
      </c>
      <c r="AR30" s="6">
        <f t="shared" si="35"/>
        <v>7</v>
      </c>
    </row>
    <row r="31" spans="1:44" x14ac:dyDescent="0.2">
      <c r="D31" s="4"/>
      <c r="E31" s="2"/>
      <c r="G31" s="4"/>
      <c r="L31" s="6"/>
      <c r="M31" s="6"/>
      <c r="T31" s="4"/>
      <c r="U31" s="2"/>
      <c r="W31" s="4"/>
      <c r="AB31" s="6"/>
      <c r="AC31" s="6"/>
      <c r="AI31" s="4"/>
      <c r="AJ31" s="2"/>
      <c r="AL31" s="4"/>
      <c r="AQ31" s="6"/>
      <c r="AR31" s="6"/>
    </row>
    <row r="32" spans="1:44" x14ac:dyDescent="0.2">
      <c r="D32" s="4"/>
      <c r="E32" s="2"/>
      <c r="G32" s="4"/>
      <c r="L32" s="6"/>
      <c r="M32" s="6"/>
      <c r="T32" s="4"/>
      <c r="U32" s="2"/>
      <c r="W32" s="4"/>
      <c r="AB32" s="6"/>
      <c r="AC32" s="6"/>
      <c r="AI32" s="4"/>
      <c r="AJ32" s="2"/>
      <c r="AL32" s="4"/>
      <c r="AQ32" s="6"/>
      <c r="AR32" s="6"/>
    </row>
    <row r="33" spans="1:44" x14ac:dyDescent="0.2">
      <c r="F33" t="s">
        <v>30</v>
      </c>
      <c r="H33">
        <f>SUM(H21:H30)</f>
        <v>282688</v>
      </c>
      <c r="I33">
        <f>SUM(I21:I30)</f>
        <v>46322</v>
      </c>
      <c r="V33" t="s">
        <v>30</v>
      </c>
      <c r="X33">
        <f>SUM(X21:X30)</f>
        <v>200456</v>
      </c>
      <c r="Y33">
        <f>SUM(Y21:Y30)</f>
        <v>24646</v>
      </c>
      <c r="AK33" t="s">
        <v>30</v>
      </c>
      <c r="AM33">
        <f>SUM(AM21:AM30)</f>
        <v>389879</v>
      </c>
      <c r="AN33">
        <f>SUM(AN21:AN30)</f>
        <v>50153</v>
      </c>
    </row>
    <row r="34" spans="1:44" x14ac:dyDescent="0.2">
      <c r="A34" t="s">
        <v>72</v>
      </c>
    </row>
    <row r="35" spans="1:44" x14ac:dyDescent="0.2">
      <c r="A35" t="s">
        <v>15</v>
      </c>
      <c r="B35" s="3">
        <v>1000000</v>
      </c>
      <c r="D35" t="s">
        <v>16</v>
      </c>
      <c r="Q35" t="s">
        <v>15</v>
      </c>
      <c r="R35" s="3">
        <v>1000000</v>
      </c>
      <c r="T35" t="s">
        <v>16</v>
      </c>
      <c r="AF35" t="s">
        <v>15</v>
      </c>
      <c r="AG35" s="3">
        <v>1000000</v>
      </c>
      <c r="AI35" t="s">
        <v>16</v>
      </c>
    </row>
    <row r="36" spans="1:44" x14ac:dyDescent="0.2">
      <c r="E36" t="s">
        <v>13</v>
      </c>
      <c r="F36" t="s">
        <v>14</v>
      </c>
      <c r="G36" t="s">
        <v>31</v>
      </c>
      <c r="H36" t="s">
        <v>29</v>
      </c>
      <c r="I36" t="s">
        <v>17</v>
      </c>
      <c r="J36" t="s">
        <v>32</v>
      </c>
      <c r="U36" t="s">
        <v>13</v>
      </c>
      <c r="V36" t="s">
        <v>14</v>
      </c>
      <c r="W36" t="s">
        <v>31</v>
      </c>
      <c r="X36" t="s">
        <v>29</v>
      </c>
      <c r="Y36" t="s">
        <v>17</v>
      </c>
      <c r="Z36" t="s">
        <v>32</v>
      </c>
      <c r="AJ36" t="s">
        <v>13</v>
      </c>
      <c r="AK36" t="s">
        <v>14</v>
      </c>
      <c r="AL36" t="s">
        <v>31</v>
      </c>
      <c r="AM36" t="s">
        <v>29</v>
      </c>
      <c r="AN36" t="s">
        <v>17</v>
      </c>
      <c r="AO36" t="s">
        <v>32</v>
      </c>
    </row>
    <row r="37" spans="1:44" x14ac:dyDescent="0.2">
      <c r="D37" s="4" t="s">
        <v>19</v>
      </c>
      <c r="E37" s="2">
        <f t="shared" ref="E37:E46" si="36">ROUNDUP(LOG(I37,2), 0) + 3</f>
        <v>15</v>
      </c>
      <c r="F37" s="4">
        <v>44</v>
      </c>
      <c r="G37" s="4">
        <v>19</v>
      </c>
      <c r="H37">
        <f t="shared" ref="H37:H46" si="37">F37*I37</f>
        <v>96536</v>
      </c>
      <c r="I37" s="4">
        <v>2194</v>
      </c>
      <c r="J37">
        <f t="shared" ref="J37:J46" si="38">H$47/10</f>
        <v>39611</v>
      </c>
      <c r="K37">
        <f t="shared" ref="K37:K46" si="39">J37/I37</f>
        <v>18.054238833181405</v>
      </c>
      <c r="L37" s="6">
        <f t="shared" ref="L37:L46" si="40">_xlfn.FLOOR.PRECISE(K37)</f>
        <v>18</v>
      </c>
      <c r="M37" s="6">
        <f t="shared" ref="M37:M46" si="41">ROUNDUP(K37,0)</f>
        <v>19</v>
      </c>
      <c r="T37" s="4" t="s">
        <v>19</v>
      </c>
      <c r="U37" s="2">
        <f t="shared" ref="U37:U46" si="42">ROUNDUP(LOG(Y37,2), 0) + 3</f>
        <v>13</v>
      </c>
      <c r="V37" s="4">
        <v>52</v>
      </c>
      <c r="W37" s="4">
        <v>30</v>
      </c>
      <c r="X37">
        <f t="shared" ref="X37:X46" si="43">V37*Y37</f>
        <v>35152</v>
      </c>
      <c r="Y37" s="4">
        <v>676</v>
      </c>
      <c r="Z37">
        <f t="shared" ref="Z37:Z46" si="44">X$47/10</f>
        <v>20218.900000000001</v>
      </c>
      <c r="AA37">
        <f t="shared" ref="AA37:AA46" si="45">Z37/Y37</f>
        <v>29.909615384615385</v>
      </c>
      <c r="AB37" s="6">
        <f t="shared" ref="AB37:AB46" si="46">_xlfn.FLOOR.PRECISE(AA37)</f>
        <v>29</v>
      </c>
      <c r="AC37" s="6">
        <f t="shared" ref="AC37:AC46" si="47">ROUNDUP(AA37,0)</f>
        <v>30</v>
      </c>
      <c r="AI37" s="4" t="s">
        <v>19</v>
      </c>
      <c r="AJ37" s="2">
        <f t="shared" ref="AJ37:AJ46" si="48">ROUNDUP(LOG(AN37,2), 0) + 3</f>
        <v>15</v>
      </c>
      <c r="AK37" s="4">
        <v>59</v>
      </c>
      <c r="AL37" s="4">
        <v>21</v>
      </c>
      <c r="AM37">
        <f t="shared" ref="AM37:AM46" si="49">AK37*AN37</f>
        <v>141010</v>
      </c>
      <c r="AN37" s="4">
        <v>2390</v>
      </c>
      <c r="AO37">
        <f t="shared" ref="AO37:AO46" si="50">AM$47/10</f>
        <v>47816.4</v>
      </c>
      <c r="AP37">
        <f t="shared" ref="AP37:AP46" si="51">AO37/AN37</f>
        <v>20.006861924686191</v>
      </c>
      <c r="AQ37" s="6">
        <f t="shared" ref="AQ37:AQ46" si="52">_xlfn.FLOOR.PRECISE(AP37)</f>
        <v>20</v>
      </c>
      <c r="AR37" s="6">
        <f t="shared" ref="AR37:AR46" si="53">ROUNDUP(AP37,0)</f>
        <v>21</v>
      </c>
    </row>
    <row r="38" spans="1:44" x14ac:dyDescent="0.2">
      <c r="D38" s="4" t="s">
        <v>20</v>
      </c>
      <c r="E38" s="2">
        <f t="shared" si="36"/>
        <v>15</v>
      </c>
      <c r="F38" s="4">
        <v>27</v>
      </c>
      <c r="G38" s="4">
        <v>14</v>
      </c>
      <c r="H38">
        <f t="shared" si="37"/>
        <v>81324</v>
      </c>
      <c r="I38" s="4">
        <v>3012</v>
      </c>
      <c r="J38">
        <f t="shared" si="38"/>
        <v>39611</v>
      </c>
      <c r="K38">
        <f t="shared" si="39"/>
        <v>13.151062416998672</v>
      </c>
      <c r="L38" s="6">
        <f t="shared" si="40"/>
        <v>13</v>
      </c>
      <c r="M38" s="6">
        <f t="shared" si="41"/>
        <v>14</v>
      </c>
      <c r="T38" s="4" t="s">
        <v>20</v>
      </c>
      <c r="U38" s="2">
        <f t="shared" si="42"/>
        <v>14</v>
      </c>
      <c r="V38" s="4">
        <v>30</v>
      </c>
      <c r="W38" s="4">
        <v>19</v>
      </c>
      <c r="X38">
        <f t="shared" si="43"/>
        <v>32730</v>
      </c>
      <c r="Y38" s="4">
        <v>1091</v>
      </c>
      <c r="Z38">
        <f t="shared" si="44"/>
        <v>20218.900000000001</v>
      </c>
      <c r="AA38">
        <f t="shared" si="45"/>
        <v>18.532447296058663</v>
      </c>
      <c r="AB38" s="6">
        <f t="shared" si="46"/>
        <v>18</v>
      </c>
      <c r="AC38" s="6">
        <f t="shared" si="47"/>
        <v>19</v>
      </c>
      <c r="AI38" s="4" t="s">
        <v>20</v>
      </c>
      <c r="AJ38" s="2">
        <f t="shared" si="48"/>
        <v>15</v>
      </c>
      <c r="AK38" s="4">
        <v>27</v>
      </c>
      <c r="AL38" s="4">
        <v>15</v>
      </c>
      <c r="AM38">
        <f t="shared" si="49"/>
        <v>91368</v>
      </c>
      <c r="AN38" s="4">
        <v>3384</v>
      </c>
      <c r="AO38">
        <f t="shared" si="50"/>
        <v>47816.4</v>
      </c>
      <c r="AP38">
        <f t="shared" si="51"/>
        <v>14.130141843971632</v>
      </c>
      <c r="AQ38" s="6">
        <f t="shared" si="52"/>
        <v>14</v>
      </c>
      <c r="AR38" s="6">
        <f t="shared" si="53"/>
        <v>15</v>
      </c>
    </row>
    <row r="39" spans="1:44" x14ac:dyDescent="0.2">
      <c r="D39" s="4" t="s">
        <v>21</v>
      </c>
      <c r="E39" s="2">
        <f t="shared" si="36"/>
        <v>15</v>
      </c>
      <c r="F39" s="4">
        <v>12</v>
      </c>
      <c r="G39" s="4">
        <v>10</v>
      </c>
      <c r="H39">
        <f t="shared" si="37"/>
        <v>47952</v>
      </c>
      <c r="I39" s="4">
        <v>3996</v>
      </c>
      <c r="J39">
        <f t="shared" si="38"/>
        <v>39611</v>
      </c>
      <c r="K39">
        <f t="shared" si="39"/>
        <v>9.9126626626626635</v>
      </c>
      <c r="L39" s="6">
        <f t="shared" si="40"/>
        <v>9</v>
      </c>
      <c r="M39" s="6">
        <f t="shared" si="41"/>
        <v>10</v>
      </c>
      <c r="T39" s="4" t="s">
        <v>21</v>
      </c>
      <c r="U39" s="2">
        <f t="shared" si="42"/>
        <v>14</v>
      </c>
      <c r="V39" s="4">
        <v>14</v>
      </c>
      <c r="W39" s="4">
        <v>14</v>
      </c>
      <c r="X39">
        <f t="shared" si="43"/>
        <v>21770</v>
      </c>
      <c r="Y39" s="4">
        <v>1555</v>
      </c>
      <c r="Z39">
        <f t="shared" si="44"/>
        <v>20218.900000000001</v>
      </c>
      <c r="AA39">
        <f t="shared" si="45"/>
        <v>13.00250803858521</v>
      </c>
      <c r="AB39" s="6">
        <f t="shared" si="46"/>
        <v>13</v>
      </c>
      <c r="AC39" s="6">
        <f t="shared" si="47"/>
        <v>14</v>
      </c>
      <c r="AI39" s="4" t="s">
        <v>21</v>
      </c>
      <c r="AJ39" s="2">
        <f t="shared" si="48"/>
        <v>16</v>
      </c>
      <c r="AK39" s="4">
        <v>17</v>
      </c>
      <c r="AL39" s="4">
        <v>12</v>
      </c>
      <c r="AM39">
        <f t="shared" si="49"/>
        <v>72726</v>
      </c>
      <c r="AN39" s="4">
        <v>4278</v>
      </c>
      <c r="AO39">
        <f t="shared" si="50"/>
        <v>47816.4</v>
      </c>
      <c r="AP39">
        <f t="shared" si="51"/>
        <v>11.177279102384292</v>
      </c>
      <c r="AQ39" s="6">
        <f t="shared" si="52"/>
        <v>11</v>
      </c>
      <c r="AR39" s="6">
        <f t="shared" si="53"/>
        <v>12</v>
      </c>
    </row>
    <row r="40" spans="1:44" x14ac:dyDescent="0.2">
      <c r="D40" s="4" t="s">
        <v>22</v>
      </c>
      <c r="E40" s="2">
        <f t="shared" si="36"/>
        <v>16</v>
      </c>
      <c r="F40">
        <v>9</v>
      </c>
      <c r="G40" s="4">
        <v>9</v>
      </c>
      <c r="H40">
        <f t="shared" si="37"/>
        <v>42156</v>
      </c>
      <c r="I40">
        <v>4684</v>
      </c>
      <c r="J40">
        <f t="shared" si="38"/>
        <v>39611</v>
      </c>
      <c r="K40">
        <f t="shared" si="39"/>
        <v>8.4566609735268994</v>
      </c>
      <c r="L40" s="6">
        <f t="shared" si="40"/>
        <v>8</v>
      </c>
      <c r="M40" s="6">
        <f t="shared" si="41"/>
        <v>9</v>
      </c>
      <c r="T40" s="4" t="s">
        <v>22</v>
      </c>
      <c r="U40" s="2">
        <f t="shared" si="42"/>
        <v>15</v>
      </c>
      <c r="V40">
        <v>13</v>
      </c>
      <c r="W40" s="4">
        <v>10</v>
      </c>
      <c r="X40">
        <f t="shared" si="43"/>
        <v>27755</v>
      </c>
      <c r="Y40">
        <v>2135</v>
      </c>
      <c r="Z40">
        <f t="shared" si="44"/>
        <v>20218.900000000001</v>
      </c>
      <c r="AA40">
        <f t="shared" si="45"/>
        <v>9.4702107728337239</v>
      </c>
      <c r="AB40" s="6">
        <f t="shared" si="46"/>
        <v>9</v>
      </c>
      <c r="AC40" s="6">
        <f t="shared" si="47"/>
        <v>10</v>
      </c>
      <c r="AI40" s="4" t="s">
        <v>22</v>
      </c>
      <c r="AJ40" s="2">
        <f t="shared" si="48"/>
        <v>16</v>
      </c>
      <c r="AK40">
        <v>8</v>
      </c>
      <c r="AL40" s="4">
        <v>10</v>
      </c>
      <c r="AM40">
        <f t="shared" si="49"/>
        <v>40288</v>
      </c>
      <c r="AN40">
        <v>5036</v>
      </c>
      <c r="AO40">
        <f t="shared" si="50"/>
        <v>47816.4</v>
      </c>
      <c r="AP40">
        <f t="shared" si="51"/>
        <v>9.4949166004765697</v>
      </c>
      <c r="AQ40" s="6">
        <f t="shared" si="52"/>
        <v>9</v>
      </c>
      <c r="AR40" s="6">
        <f t="shared" si="53"/>
        <v>10</v>
      </c>
    </row>
    <row r="41" spans="1:44" x14ac:dyDescent="0.2">
      <c r="D41" s="4" t="s">
        <v>23</v>
      </c>
      <c r="E41" s="2">
        <f t="shared" si="36"/>
        <v>16</v>
      </c>
      <c r="F41">
        <v>7</v>
      </c>
      <c r="G41" s="4">
        <v>8</v>
      </c>
      <c r="H41">
        <f t="shared" si="37"/>
        <v>35777</v>
      </c>
      <c r="I41">
        <v>5111</v>
      </c>
      <c r="J41">
        <f t="shared" si="38"/>
        <v>39611</v>
      </c>
      <c r="K41">
        <f t="shared" si="39"/>
        <v>7.7501467423204851</v>
      </c>
      <c r="L41" s="6">
        <f t="shared" si="40"/>
        <v>7</v>
      </c>
      <c r="M41" s="6">
        <f t="shared" si="41"/>
        <v>8</v>
      </c>
      <c r="T41" s="4" t="s">
        <v>23</v>
      </c>
      <c r="U41" s="2">
        <f t="shared" si="42"/>
        <v>15</v>
      </c>
      <c r="V41">
        <v>9</v>
      </c>
      <c r="W41" s="4">
        <v>9</v>
      </c>
      <c r="X41">
        <f t="shared" si="43"/>
        <v>22338</v>
      </c>
      <c r="Y41">
        <v>2482</v>
      </c>
      <c r="Z41">
        <f t="shared" si="44"/>
        <v>20218.900000000001</v>
      </c>
      <c r="AA41">
        <f t="shared" si="45"/>
        <v>8.14621273166801</v>
      </c>
      <c r="AB41" s="6">
        <f t="shared" si="46"/>
        <v>8</v>
      </c>
      <c r="AC41" s="6">
        <f t="shared" si="47"/>
        <v>9</v>
      </c>
      <c r="AI41" s="4" t="s">
        <v>23</v>
      </c>
      <c r="AJ41" s="2">
        <f t="shared" si="48"/>
        <v>16</v>
      </c>
      <c r="AK41">
        <v>7</v>
      </c>
      <c r="AL41" s="4">
        <v>9</v>
      </c>
      <c r="AM41">
        <f t="shared" si="49"/>
        <v>38297</v>
      </c>
      <c r="AN41">
        <v>5471</v>
      </c>
      <c r="AO41">
        <f t="shared" si="50"/>
        <v>47816.4</v>
      </c>
      <c r="AP41">
        <f t="shared" si="51"/>
        <v>8.7399744105282409</v>
      </c>
      <c r="AQ41" s="6">
        <f t="shared" si="52"/>
        <v>8</v>
      </c>
      <c r="AR41" s="6">
        <f t="shared" si="53"/>
        <v>9</v>
      </c>
    </row>
    <row r="42" spans="1:44" x14ac:dyDescent="0.2">
      <c r="D42" s="4" t="s">
        <v>24</v>
      </c>
      <c r="E42" s="2">
        <f t="shared" si="36"/>
        <v>16</v>
      </c>
      <c r="F42">
        <v>6</v>
      </c>
      <c r="G42" s="4">
        <v>8</v>
      </c>
      <c r="H42">
        <f t="shared" si="37"/>
        <v>32262</v>
      </c>
      <c r="I42">
        <v>5377</v>
      </c>
      <c r="J42">
        <f t="shared" si="38"/>
        <v>39611</v>
      </c>
      <c r="K42">
        <f t="shared" si="39"/>
        <v>7.3667472568346666</v>
      </c>
      <c r="L42" s="6">
        <f t="shared" si="40"/>
        <v>7</v>
      </c>
      <c r="M42" s="6">
        <f t="shared" si="41"/>
        <v>8</v>
      </c>
      <c r="T42" s="4" t="s">
        <v>24</v>
      </c>
      <c r="U42" s="2">
        <f t="shared" si="42"/>
        <v>15</v>
      </c>
      <c r="V42">
        <v>8</v>
      </c>
      <c r="W42" s="4">
        <v>8</v>
      </c>
      <c r="X42">
        <f t="shared" si="43"/>
        <v>22552</v>
      </c>
      <c r="Y42">
        <v>2819</v>
      </c>
      <c r="Z42">
        <f t="shared" si="44"/>
        <v>20218.900000000001</v>
      </c>
      <c r="AA42">
        <f t="shared" si="45"/>
        <v>7.1723660872649884</v>
      </c>
      <c r="AB42" s="6">
        <f t="shared" si="46"/>
        <v>7</v>
      </c>
      <c r="AC42" s="6">
        <f t="shared" si="47"/>
        <v>8</v>
      </c>
      <c r="AI42" s="4" t="s">
        <v>24</v>
      </c>
      <c r="AJ42" s="2">
        <f t="shared" si="48"/>
        <v>16</v>
      </c>
      <c r="AK42">
        <v>6</v>
      </c>
      <c r="AL42" s="4">
        <v>9</v>
      </c>
      <c r="AM42">
        <f t="shared" si="49"/>
        <v>34290</v>
      </c>
      <c r="AN42">
        <v>5715</v>
      </c>
      <c r="AO42">
        <f t="shared" si="50"/>
        <v>47816.4</v>
      </c>
      <c r="AP42">
        <f t="shared" si="51"/>
        <v>8.366824146981628</v>
      </c>
      <c r="AQ42" s="6">
        <f t="shared" si="52"/>
        <v>8</v>
      </c>
      <c r="AR42" s="6">
        <f t="shared" si="53"/>
        <v>9</v>
      </c>
    </row>
    <row r="43" spans="1:44" x14ac:dyDescent="0.2">
      <c r="D43" s="4" t="s">
        <v>25</v>
      </c>
      <c r="E43" s="2">
        <f t="shared" si="36"/>
        <v>16</v>
      </c>
      <c r="F43">
        <v>5</v>
      </c>
      <c r="G43" s="4">
        <v>8</v>
      </c>
      <c r="H43">
        <f t="shared" si="37"/>
        <v>26820</v>
      </c>
      <c r="I43">
        <v>5364</v>
      </c>
      <c r="J43">
        <f t="shared" si="38"/>
        <v>39611</v>
      </c>
      <c r="K43">
        <f t="shared" si="39"/>
        <v>7.3846010439970176</v>
      </c>
      <c r="L43" s="6">
        <f t="shared" si="40"/>
        <v>7</v>
      </c>
      <c r="M43" s="6">
        <f t="shared" si="41"/>
        <v>8</v>
      </c>
      <c r="T43" s="4" t="s">
        <v>25</v>
      </c>
      <c r="U43" s="2">
        <f t="shared" si="42"/>
        <v>15</v>
      </c>
      <c r="V43">
        <v>5</v>
      </c>
      <c r="W43" s="4">
        <v>7</v>
      </c>
      <c r="X43">
        <f t="shared" si="43"/>
        <v>15440</v>
      </c>
      <c r="Y43">
        <v>3088</v>
      </c>
      <c r="Z43">
        <f t="shared" si="44"/>
        <v>20218.900000000001</v>
      </c>
      <c r="AA43">
        <f t="shared" si="45"/>
        <v>6.5475712435233167</v>
      </c>
      <c r="AB43" s="6">
        <f t="shared" si="46"/>
        <v>6</v>
      </c>
      <c r="AC43" s="6">
        <f t="shared" si="47"/>
        <v>7</v>
      </c>
      <c r="AI43" s="4" t="s">
        <v>25</v>
      </c>
      <c r="AJ43" s="2">
        <f t="shared" si="48"/>
        <v>16</v>
      </c>
      <c r="AK43">
        <v>4</v>
      </c>
      <c r="AL43" s="4">
        <v>8</v>
      </c>
      <c r="AM43">
        <f t="shared" si="49"/>
        <v>24524</v>
      </c>
      <c r="AN43">
        <v>6131</v>
      </c>
      <c r="AO43">
        <f t="shared" si="50"/>
        <v>47816.4</v>
      </c>
      <c r="AP43">
        <f t="shared" si="51"/>
        <v>7.7991192301419021</v>
      </c>
      <c r="AQ43" s="6">
        <f t="shared" si="52"/>
        <v>7</v>
      </c>
      <c r="AR43" s="6">
        <f t="shared" si="53"/>
        <v>8</v>
      </c>
    </row>
    <row r="44" spans="1:44" x14ac:dyDescent="0.2">
      <c r="D44" s="4" t="s">
        <v>26</v>
      </c>
      <c r="E44" s="2">
        <f t="shared" si="36"/>
        <v>16</v>
      </c>
      <c r="F44">
        <v>3</v>
      </c>
      <c r="G44" s="4">
        <v>8</v>
      </c>
      <c r="H44">
        <f t="shared" si="37"/>
        <v>16647</v>
      </c>
      <c r="I44">
        <v>5549</v>
      </c>
      <c r="J44">
        <f t="shared" si="38"/>
        <v>39611</v>
      </c>
      <c r="K44">
        <f t="shared" si="39"/>
        <v>7.1384033159127771</v>
      </c>
      <c r="L44" s="6">
        <f t="shared" si="40"/>
        <v>7</v>
      </c>
      <c r="M44" s="6">
        <f t="shared" si="41"/>
        <v>8</v>
      </c>
      <c r="T44" s="4" t="s">
        <v>26</v>
      </c>
      <c r="U44" s="2">
        <f t="shared" si="42"/>
        <v>15</v>
      </c>
      <c r="V44">
        <v>4</v>
      </c>
      <c r="W44" s="4">
        <v>7</v>
      </c>
      <c r="X44">
        <f t="shared" si="43"/>
        <v>13384</v>
      </c>
      <c r="Y44">
        <v>3346</v>
      </c>
      <c r="Z44">
        <f t="shared" si="44"/>
        <v>20218.900000000001</v>
      </c>
      <c r="AA44">
        <f t="shared" si="45"/>
        <v>6.042707710699343</v>
      </c>
      <c r="AB44" s="6">
        <f t="shared" si="46"/>
        <v>6</v>
      </c>
      <c r="AC44" s="6">
        <f t="shared" si="47"/>
        <v>7</v>
      </c>
      <c r="AI44" s="4" t="s">
        <v>26</v>
      </c>
      <c r="AJ44" s="2">
        <f t="shared" si="48"/>
        <v>16</v>
      </c>
      <c r="AK44">
        <v>3</v>
      </c>
      <c r="AL44" s="4">
        <v>8</v>
      </c>
      <c r="AM44">
        <f t="shared" si="49"/>
        <v>17937</v>
      </c>
      <c r="AN44">
        <v>5979</v>
      </c>
      <c r="AO44">
        <f t="shared" si="50"/>
        <v>47816.4</v>
      </c>
      <c r="AP44">
        <f t="shared" si="51"/>
        <v>7.997390868038134</v>
      </c>
      <c r="AQ44" s="6">
        <f t="shared" si="52"/>
        <v>7</v>
      </c>
      <c r="AR44" s="6">
        <f t="shared" si="53"/>
        <v>8</v>
      </c>
    </row>
    <row r="45" spans="1:44" x14ac:dyDescent="0.2">
      <c r="D45" s="4" t="s">
        <v>27</v>
      </c>
      <c r="E45" s="2">
        <f t="shared" si="36"/>
        <v>16</v>
      </c>
      <c r="F45">
        <v>2</v>
      </c>
      <c r="G45" s="4">
        <v>8</v>
      </c>
      <c r="H45">
        <f t="shared" si="37"/>
        <v>11202</v>
      </c>
      <c r="I45">
        <v>5601</v>
      </c>
      <c r="J45">
        <f t="shared" si="38"/>
        <v>39611</v>
      </c>
      <c r="K45">
        <f t="shared" si="39"/>
        <v>7.0721299767898591</v>
      </c>
      <c r="L45" s="6">
        <f t="shared" si="40"/>
        <v>7</v>
      </c>
      <c r="M45" s="6">
        <f t="shared" si="41"/>
        <v>8</v>
      </c>
      <c r="T45" s="4" t="s">
        <v>27</v>
      </c>
      <c r="U45" s="2">
        <f t="shared" si="42"/>
        <v>15</v>
      </c>
      <c r="V45">
        <v>2</v>
      </c>
      <c r="W45" s="4">
        <v>6</v>
      </c>
      <c r="X45">
        <f t="shared" si="43"/>
        <v>7228</v>
      </c>
      <c r="Y45">
        <v>3614</v>
      </c>
      <c r="Z45">
        <f t="shared" si="44"/>
        <v>20218.900000000001</v>
      </c>
      <c r="AA45">
        <f t="shared" si="45"/>
        <v>5.5946043165467634</v>
      </c>
      <c r="AB45" s="6">
        <f t="shared" si="46"/>
        <v>5</v>
      </c>
      <c r="AC45" s="6">
        <f t="shared" si="47"/>
        <v>6</v>
      </c>
      <c r="AI45" s="4" t="s">
        <v>27</v>
      </c>
      <c r="AJ45" s="2">
        <f t="shared" si="48"/>
        <v>16</v>
      </c>
      <c r="AK45">
        <v>2</v>
      </c>
      <c r="AL45" s="4">
        <v>9</v>
      </c>
      <c r="AM45">
        <f t="shared" si="49"/>
        <v>11910</v>
      </c>
      <c r="AN45">
        <v>5955</v>
      </c>
      <c r="AO45">
        <f t="shared" si="50"/>
        <v>47816.4</v>
      </c>
      <c r="AP45">
        <f t="shared" si="51"/>
        <v>8.0296221662468508</v>
      </c>
      <c r="AQ45" s="6">
        <f t="shared" si="52"/>
        <v>8</v>
      </c>
      <c r="AR45" s="6">
        <f t="shared" si="53"/>
        <v>9</v>
      </c>
    </row>
    <row r="46" spans="1:44" x14ac:dyDescent="0.2">
      <c r="D46" s="4" t="s">
        <v>28</v>
      </c>
      <c r="E46" s="2">
        <f t="shared" si="36"/>
        <v>16</v>
      </c>
      <c r="F46">
        <v>1</v>
      </c>
      <c r="G46" s="4">
        <v>8</v>
      </c>
      <c r="H46">
        <f t="shared" si="37"/>
        <v>5434</v>
      </c>
      <c r="I46">
        <v>5434</v>
      </c>
      <c r="J46">
        <f t="shared" si="38"/>
        <v>39611</v>
      </c>
      <c r="K46">
        <f t="shared" si="39"/>
        <v>7.2894736842105265</v>
      </c>
      <c r="L46" s="6">
        <f t="shared" si="40"/>
        <v>7</v>
      </c>
      <c r="M46" s="6">
        <f t="shared" si="41"/>
        <v>8</v>
      </c>
      <c r="T46" s="4" t="s">
        <v>28</v>
      </c>
      <c r="U46" s="2">
        <f t="shared" si="42"/>
        <v>15</v>
      </c>
      <c r="V46">
        <v>1</v>
      </c>
      <c r="W46" s="4">
        <v>6</v>
      </c>
      <c r="X46">
        <f t="shared" si="43"/>
        <v>3840</v>
      </c>
      <c r="Y46">
        <v>3840</v>
      </c>
      <c r="Z46">
        <f t="shared" si="44"/>
        <v>20218.900000000001</v>
      </c>
      <c r="AA46">
        <f t="shared" si="45"/>
        <v>5.2653385416666669</v>
      </c>
      <c r="AB46" s="6">
        <f t="shared" si="46"/>
        <v>5</v>
      </c>
      <c r="AC46" s="6">
        <f t="shared" si="47"/>
        <v>6</v>
      </c>
      <c r="AI46" s="4" t="s">
        <v>28</v>
      </c>
      <c r="AJ46" s="2">
        <f t="shared" si="48"/>
        <v>16</v>
      </c>
      <c r="AK46">
        <v>1</v>
      </c>
      <c r="AL46" s="4">
        <v>9</v>
      </c>
      <c r="AM46">
        <f t="shared" si="49"/>
        <v>5814</v>
      </c>
      <c r="AN46">
        <v>5814</v>
      </c>
      <c r="AO46">
        <f t="shared" si="50"/>
        <v>47816.4</v>
      </c>
      <c r="AP46">
        <f t="shared" si="51"/>
        <v>8.2243550051599588</v>
      </c>
      <c r="AQ46" s="6">
        <f t="shared" si="52"/>
        <v>8</v>
      </c>
      <c r="AR46" s="6">
        <f t="shared" si="53"/>
        <v>9</v>
      </c>
    </row>
    <row r="47" spans="1:44" x14ac:dyDescent="0.2">
      <c r="F47" t="s">
        <v>30</v>
      </c>
      <c r="H47">
        <f>SUM(H37:H46)</f>
        <v>396110</v>
      </c>
      <c r="I47">
        <f>SUM(I37:I46)</f>
        <v>46322</v>
      </c>
      <c r="V47" t="s">
        <v>30</v>
      </c>
      <c r="X47">
        <f>SUM(X37:X46)</f>
        <v>202189</v>
      </c>
      <c r="Y47">
        <f>SUM(Y37:Y46)</f>
        <v>24646</v>
      </c>
      <c r="AK47" t="s">
        <v>30</v>
      </c>
      <c r="AM47">
        <f>SUM(AM37:AM46)</f>
        <v>478164</v>
      </c>
      <c r="AN47">
        <f>SUM(AN37:AN46)</f>
        <v>50153</v>
      </c>
    </row>
    <row r="48" spans="1:44" x14ac:dyDescent="0.2">
      <c r="A48" s="2" t="s">
        <v>90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x14ac:dyDescent="0.2">
      <c r="A49" s="2" t="s">
        <v>15</v>
      </c>
      <c r="B49" s="54">
        <v>1000000</v>
      </c>
      <c r="C49" s="2"/>
      <c r="D49" s="2" t="s">
        <v>16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 t="s">
        <v>15</v>
      </c>
      <c r="R49" s="54">
        <v>1000000</v>
      </c>
      <c r="S49" s="2"/>
      <c r="T49" s="2" t="s">
        <v>16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 t="s">
        <v>15</v>
      </c>
      <c r="AG49" s="54">
        <v>1000000</v>
      </c>
      <c r="AH49" s="2"/>
      <c r="AI49" s="2" t="s">
        <v>16</v>
      </c>
      <c r="AJ49" s="2"/>
      <c r="AK49" s="2"/>
      <c r="AL49" s="2"/>
      <c r="AM49" s="2"/>
      <c r="AN49" s="2"/>
      <c r="AO49" s="2"/>
      <c r="AP49" s="2"/>
      <c r="AQ49" s="2"/>
      <c r="AR49" s="2"/>
    </row>
    <row r="50" spans="1:44" x14ac:dyDescent="0.2">
      <c r="A50" s="2"/>
      <c r="B50" s="2"/>
      <c r="C50" s="2"/>
      <c r="D50" s="2"/>
      <c r="E50" s="2" t="s">
        <v>13</v>
      </c>
      <c r="F50" s="2" t="s">
        <v>14</v>
      </c>
      <c r="G50" s="2" t="s">
        <v>31</v>
      </c>
      <c r="H50" s="2" t="s">
        <v>29</v>
      </c>
      <c r="I50" s="2" t="s">
        <v>17</v>
      </c>
      <c r="J50" s="2" t="s">
        <v>32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 t="s">
        <v>13</v>
      </c>
      <c r="V50" s="2" t="s">
        <v>14</v>
      </c>
      <c r="W50" s="2" t="s">
        <v>31</v>
      </c>
      <c r="X50" s="2" t="s">
        <v>29</v>
      </c>
      <c r="Y50" s="2" t="s">
        <v>17</v>
      </c>
      <c r="Z50" s="2" t="s">
        <v>32</v>
      </c>
      <c r="AA50" s="2"/>
      <c r="AB50" s="2"/>
      <c r="AC50" s="2"/>
      <c r="AD50" s="2"/>
      <c r="AE50" s="2"/>
      <c r="AF50" s="2"/>
      <c r="AG50" s="2"/>
      <c r="AH50" s="2"/>
      <c r="AI50" s="2"/>
      <c r="AJ50" s="2" t="s">
        <v>13</v>
      </c>
      <c r="AK50" s="2" t="s">
        <v>14</v>
      </c>
      <c r="AL50" s="2" t="s">
        <v>31</v>
      </c>
      <c r="AM50" s="2" t="s">
        <v>29</v>
      </c>
      <c r="AN50" s="2" t="s">
        <v>17</v>
      </c>
      <c r="AO50" s="2" t="s">
        <v>32</v>
      </c>
      <c r="AP50" s="2"/>
      <c r="AQ50" s="2"/>
      <c r="AR50" s="2"/>
    </row>
    <row r="51" spans="1:44" x14ac:dyDescent="0.2">
      <c r="A51" s="2"/>
      <c r="B51" s="2"/>
      <c r="C51" s="2"/>
      <c r="D51" s="55" t="s">
        <v>19</v>
      </c>
      <c r="E51" s="2">
        <v>15</v>
      </c>
      <c r="F51" s="55">
        <v>44</v>
      </c>
      <c r="G51" s="55">
        <v>19</v>
      </c>
      <c r="H51" s="2">
        <v>96536</v>
      </c>
      <c r="I51" s="55">
        <v>2194</v>
      </c>
      <c r="J51" s="2">
        <v>39611</v>
      </c>
      <c r="K51" s="2">
        <v>18.054238829999999</v>
      </c>
      <c r="L51" s="56">
        <v>18</v>
      </c>
      <c r="M51" s="56">
        <v>19</v>
      </c>
      <c r="N51" s="2"/>
      <c r="O51" s="2"/>
      <c r="P51" s="2"/>
      <c r="Q51" s="2"/>
      <c r="R51" s="2"/>
      <c r="S51" s="2"/>
      <c r="T51" s="55" t="s">
        <v>19</v>
      </c>
      <c r="U51" s="2">
        <v>13</v>
      </c>
      <c r="V51" s="55">
        <v>52</v>
      </c>
      <c r="W51" s="55">
        <v>30</v>
      </c>
      <c r="X51" s="2">
        <v>35152</v>
      </c>
      <c r="Y51" s="55">
        <v>676</v>
      </c>
      <c r="Z51" s="2">
        <v>20218.900000000001</v>
      </c>
      <c r="AA51" s="2">
        <v>29.909615380000002</v>
      </c>
      <c r="AB51" s="56">
        <v>29</v>
      </c>
      <c r="AC51" s="56">
        <v>30</v>
      </c>
      <c r="AD51" s="2"/>
      <c r="AE51" s="2"/>
      <c r="AF51" s="2"/>
      <c r="AG51" s="2"/>
      <c r="AH51" s="2"/>
      <c r="AI51" s="55" t="s">
        <v>19</v>
      </c>
      <c r="AJ51" s="2">
        <v>15</v>
      </c>
      <c r="AK51" s="55">
        <v>59</v>
      </c>
      <c r="AL51" s="55">
        <v>21</v>
      </c>
      <c r="AM51" s="2">
        <v>141010</v>
      </c>
      <c r="AN51" s="55">
        <v>2390</v>
      </c>
      <c r="AO51" s="2">
        <v>47816.4</v>
      </c>
      <c r="AP51" s="2">
        <v>20.006861919999999</v>
      </c>
      <c r="AQ51" s="56">
        <v>20</v>
      </c>
      <c r="AR51" s="56">
        <v>21</v>
      </c>
    </row>
    <row r="52" spans="1:44" x14ac:dyDescent="0.2">
      <c r="A52" s="2"/>
      <c r="B52" s="2"/>
      <c r="C52" s="2"/>
      <c r="D52" s="55" t="s">
        <v>20</v>
      </c>
      <c r="E52" s="2">
        <v>15</v>
      </c>
      <c r="F52" s="55">
        <v>27</v>
      </c>
      <c r="G52" s="55">
        <v>14</v>
      </c>
      <c r="H52" s="2">
        <v>81324</v>
      </c>
      <c r="I52" s="55">
        <v>3012</v>
      </c>
      <c r="J52" s="2">
        <v>39611</v>
      </c>
      <c r="K52" s="2">
        <v>13.151062420000001</v>
      </c>
      <c r="L52" s="56">
        <v>13</v>
      </c>
      <c r="M52" s="56">
        <v>14</v>
      </c>
      <c r="N52" s="2"/>
      <c r="O52" s="2"/>
      <c r="P52" s="2"/>
      <c r="Q52" s="2"/>
      <c r="R52" s="2"/>
      <c r="S52" s="2"/>
      <c r="T52" s="55" t="s">
        <v>20</v>
      </c>
      <c r="U52" s="2">
        <v>14</v>
      </c>
      <c r="V52" s="55">
        <v>30</v>
      </c>
      <c r="W52" s="55">
        <v>19</v>
      </c>
      <c r="X52" s="2">
        <v>32730</v>
      </c>
      <c r="Y52" s="55">
        <v>1091</v>
      </c>
      <c r="Z52" s="2">
        <v>20218.900000000001</v>
      </c>
      <c r="AA52" s="2">
        <v>18.532447300000001</v>
      </c>
      <c r="AB52" s="56">
        <v>18</v>
      </c>
      <c r="AC52" s="56">
        <v>19</v>
      </c>
      <c r="AD52" s="2"/>
      <c r="AE52" s="2"/>
      <c r="AF52" s="2"/>
      <c r="AG52" s="2"/>
      <c r="AH52" s="2"/>
      <c r="AI52" s="55" t="s">
        <v>20</v>
      </c>
      <c r="AJ52" s="2">
        <v>15</v>
      </c>
      <c r="AK52" s="55">
        <v>27</v>
      </c>
      <c r="AL52" s="55">
        <v>15</v>
      </c>
      <c r="AM52" s="2">
        <v>91368</v>
      </c>
      <c r="AN52" s="55">
        <v>3384</v>
      </c>
      <c r="AO52" s="2">
        <v>47816.4</v>
      </c>
      <c r="AP52" s="2">
        <v>14.13014184</v>
      </c>
      <c r="AQ52" s="56">
        <v>14</v>
      </c>
      <c r="AR52" s="56">
        <v>15</v>
      </c>
    </row>
    <row r="53" spans="1:44" x14ac:dyDescent="0.2">
      <c r="A53" s="2"/>
      <c r="B53" s="2"/>
      <c r="C53" s="2"/>
      <c r="D53" s="55" t="s">
        <v>21</v>
      </c>
      <c r="E53" s="2">
        <v>15</v>
      </c>
      <c r="F53" s="55">
        <v>12</v>
      </c>
      <c r="G53" s="55">
        <v>10</v>
      </c>
      <c r="H53" s="2">
        <v>47952</v>
      </c>
      <c r="I53" s="55">
        <v>3996</v>
      </c>
      <c r="J53" s="2">
        <v>39611</v>
      </c>
      <c r="K53" s="2">
        <v>9.9126626630000008</v>
      </c>
      <c r="L53" s="56">
        <v>9</v>
      </c>
      <c r="M53" s="56">
        <v>10</v>
      </c>
      <c r="N53" s="2"/>
      <c r="O53" s="2"/>
      <c r="P53" s="2"/>
      <c r="Q53" s="2"/>
      <c r="R53" s="2"/>
      <c r="S53" s="2"/>
      <c r="T53" s="55" t="s">
        <v>21</v>
      </c>
      <c r="U53" s="2">
        <v>14</v>
      </c>
      <c r="V53" s="55">
        <v>14</v>
      </c>
      <c r="W53" s="55">
        <v>14</v>
      </c>
      <c r="X53" s="2">
        <v>21770</v>
      </c>
      <c r="Y53" s="55">
        <v>1555</v>
      </c>
      <c r="Z53" s="2">
        <v>20218.900000000001</v>
      </c>
      <c r="AA53" s="2">
        <v>13.00250804</v>
      </c>
      <c r="AB53" s="56">
        <v>13</v>
      </c>
      <c r="AC53" s="56">
        <v>14</v>
      </c>
      <c r="AD53" s="2"/>
      <c r="AE53" s="2"/>
      <c r="AF53" s="2"/>
      <c r="AG53" s="2"/>
      <c r="AH53" s="2"/>
      <c r="AI53" s="55" t="s">
        <v>21</v>
      </c>
      <c r="AJ53" s="2">
        <v>16</v>
      </c>
      <c r="AK53" s="55">
        <v>17</v>
      </c>
      <c r="AL53" s="55">
        <v>12</v>
      </c>
      <c r="AM53" s="2">
        <v>72726</v>
      </c>
      <c r="AN53" s="55">
        <v>4278</v>
      </c>
      <c r="AO53" s="2">
        <v>47816.4</v>
      </c>
      <c r="AP53" s="2">
        <v>11.1772791</v>
      </c>
      <c r="AQ53" s="56">
        <v>11</v>
      </c>
      <c r="AR53" s="56">
        <v>12</v>
      </c>
    </row>
    <row r="54" spans="1:44" x14ac:dyDescent="0.2">
      <c r="A54" s="2"/>
      <c r="B54" s="2"/>
      <c r="C54" s="2"/>
      <c r="D54" s="55" t="s">
        <v>22</v>
      </c>
      <c r="E54" s="2">
        <v>16</v>
      </c>
      <c r="F54" s="2">
        <v>9</v>
      </c>
      <c r="G54" s="55">
        <v>9</v>
      </c>
      <c r="H54" s="2">
        <v>42156</v>
      </c>
      <c r="I54" s="2">
        <v>4684</v>
      </c>
      <c r="J54" s="2">
        <v>39611</v>
      </c>
      <c r="K54" s="2">
        <v>8.4566609740000001</v>
      </c>
      <c r="L54" s="56">
        <v>8</v>
      </c>
      <c r="M54" s="56">
        <v>9</v>
      </c>
      <c r="N54" s="2"/>
      <c r="O54" s="2"/>
      <c r="P54" s="2"/>
      <c r="Q54" s="2"/>
      <c r="R54" s="2"/>
      <c r="S54" s="2"/>
      <c r="T54" s="55" t="s">
        <v>22</v>
      </c>
      <c r="U54" s="2">
        <v>15</v>
      </c>
      <c r="V54" s="2">
        <v>13</v>
      </c>
      <c r="W54" s="55">
        <v>10</v>
      </c>
      <c r="X54" s="2">
        <v>27755</v>
      </c>
      <c r="Y54" s="2">
        <v>2135</v>
      </c>
      <c r="Z54" s="2">
        <v>20218.900000000001</v>
      </c>
      <c r="AA54" s="2">
        <v>9.4702107729999998</v>
      </c>
      <c r="AB54" s="56">
        <v>9</v>
      </c>
      <c r="AC54" s="56">
        <v>10</v>
      </c>
      <c r="AD54" s="2"/>
      <c r="AE54" s="2"/>
      <c r="AF54" s="2"/>
      <c r="AG54" s="2"/>
      <c r="AH54" s="2"/>
      <c r="AI54" s="55" t="s">
        <v>22</v>
      </c>
      <c r="AJ54" s="2">
        <v>16</v>
      </c>
      <c r="AK54" s="2">
        <v>8</v>
      </c>
      <c r="AL54" s="55">
        <v>10</v>
      </c>
      <c r="AM54" s="2">
        <v>40288</v>
      </c>
      <c r="AN54" s="2">
        <v>5036</v>
      </c>
      <c r="AO54" s="2">
        <v>47816.4</v>
      </c>
      <c r="AP54" s="2">
        <v>9.4949165999999998</v>
      </c>
      <c r="AQ54" s="56">
        <v>9</v>
      </c>
      <c r="AR54" s="56">
        <v>10</v>
      </c>
    </row>
    <row r="55" spans="1:44" x14ac:dyDescent="0.2">
      <c r="A55" s="2"/>
      <c r="B55" s="2"/>
      <c r="C55" s="2"/>
      <c r="D55" s="55" t="s">
        <v>23</v>
      </c>
      <c r="E55" s="2">
        <v>16</v>
      </c>
      <c r="F55" s="2">
        <v>7</v>
      </c>
      <c r="G55" s="55">
        <v>8</v>
      </c>
      <c r="H55" s="2">
        <v>35777</v>
      </c>
      <c r="I55" s="2">
        <v>5111</v>
      </c>
      <c r="J55" s="2">
        <v>39611</v>
      </c>
      <c r="K55" s="2">
        <v>7.7501467420000001</v>
      </c>
      <c r="L55" s="56">
        <v>7</v>
      </c>
      <c r="M55" s="56">
        <v>8</v>
      </c>
      <c r="N55" s="2"/>
      <c r="O55" s="2"/>
      <c r="P55" s="2"/>
      <c r="Q55" s="2"/>
      <c r="R55" s="2"/>
      <c r="S55" s="2"/>
      <c r="T55" s="55" t="s">
        <v>23</v>
      </c>
      <c r="U55" s="2">
        <v>15</v>
      </c>
      <c r="V55" s="2">
        <v>9</v>
      </c>
      <c r="W55" s="55">
        <v>9</v>
      </c>
      <c r="X55" s="2">
        <v>22338</v>
      </c>
      <c r="Y55" s="2">
        <v>2482</v>
      </c>
      <c r="Z55" s="2">
        <v>20218.900000000001</v>
      </c>
      <c r="AA55" s="2">
        <v>8.1462127320000004</v>
      </c>
      <c r="AB55" s="56">
        <v>8</v>
      </c>
      <c r="AC55" s="56">
        <v>9</v>
      </c>
      <c r="AD55" s="2"/>
      <c r="AE55" s="2"/>
      <c r="AF55" s="2"/>
      <c r="AG55" s="2"/>
      <c r="AH55" s="2"/>
      <c r="AI55" s="55" t="s">
        <v>23</v>
      </c>
      <c r="AJ55" s="2">
        <v>16</v>
      </c>
      <c r="AK55" s="2">
        <v>7</v>
      </c>
      <c r="AL55" s="55">
        <v>9</v>
      </c>
      <c r="AM55" s="2">
        <v>38297</v>
      </c>
      <c r="AN55" s="2">
        <v>5471</v>
      </c>
      <c r="AO55" s="2">
        <v>47816.4</v>
      </c>
      <c r="AP55" s="2">
        <v>8.7399744110000004</v>
      </c>
      <c r="AQ55" s="56">
        <v>8</v>
      </c>
      <c r="AR55" s="56">
        <v>9</v>
      </c>
    </row>
    <row r="56" spans="1:44" x14ac:dyDescent="0.2">
      <c r="A56" s="2"/>
      <c r="B56" s="2"/>
      <c r="C56" s="2"/>
      <c r="D56" s="55" t="s">
        <v>24</v>
      </c>
      <c r="E56" s="2">
        <v>16</v>
      </c>
      <c r="F56" s="2">
        <v>6</v>
      </c>
      <c r="G56" s="55">
        <v>8</v>
      </c>
      <c r="H56" s="2">
        <v>32262</v>
      </c>
      <c r="I56" s="2">
        <v>5377</v>
      </c>
      <c r="J56" s="2">
        <v>39611</v>
      </c>
      <c r="K56" s="2">
        <v>7.3667472570000001</v>
      </c>
      <c r="L56" s="56">
        <v>7</v>
      </c>
      <c r="M56" s="56">
        <v>8</v>
      </c>
      <c r="N56" s="2"/>
      <c r="O56" s="2"/>
      <c r="P56" s="2"/>
      <c r="Q56" s="2"/>
      <c r="R56" s="2"/>
      <c r="S56" s="2"/>
      <c r="T56" s="55" t="s">
        <v>24</v>
      </c>
      <c r="U56" s="2">
        <v>15</v>
      </c>
      <c r="V56" s="2">
        <v>8</v>
      </c>
      <c r="W56" s="55">
        <v>8</v>
      </c>
      <c r="X56" s="2">
        <v>22552</v>
      </c>
      <c r="Y56" s="2">
        <v>2819</v>
      </c>
      <c r="Z56" s="2">
        <v>20218.900000000001</v>
      </c>
      <c r="AA56" s="2">
        <v>7.1723660870000003</v>
      </c>
      <c r="AB56" s="56">
        <v>7</v>
      </c>
      <c r="AC56" s="56">
        <v>8</v>
      </c>
      <c r="AD56" s="2"/>
      <c r="AE56" s="2"/>
      <c r="AF56" s="2"/>
      <c r="AG56" s="2"/>
      <c r="AH56" s="2"/>
      <c r="AI56" s="55" t="s">
        <v>24</v>
      </c>
      <c r="AJ56" s="2">
        <v>16</v>
      </c>
      <c r="AK56" s="2">
        <v>6</v>
      </c>
      <c r="AL56" s="55">
        <v>9</v>
      </c>
      <c r="AM56" s="2">
        <v>34290</v>
      </c>
      <c r="AN56" s="2">
        <v>5715</v>
      </c>
      <c r="AO56" s="2">
        <v>47816.4</v>
      </c>
      <c r="AP56" s="2">
        <v>8.3668241470000009</v>
      </c>
      <c r="AQ56" s="56">
        <v>8</v>
      </c>
      <c r="AR56" s="56">
        <v>9</v>
      </c>
    </row>
    <row r="57" spans="1:44" x14ac:dyDescent="0.2">
      <c r="A57" s="2"/>
      <c r="B57" s="2"/>
      <c r="C57" s="2"/>
      <c r="D57" s="55" t="s">
        <v>25</v>
      </c>
      <c r="E57" s="2">
        <v>16</v>
      </c>
      <c r="F57" s="2">
        <v>5</v>
      </c>
      <c r="G57" s="55">
        <v>8</v>
      </c>
      <c r="H57" s="2">
        <v>26820</v>
      </c>
      <c r="I57" s="2">
        <v>5364</v>
      </c>
      <c r="J57" s="2">
        <v>39611</v>
      </c>
      <c r="K57" s="2">
        <v>7.3846010440000001</v>
      </c>
      <c r="L57" s="56">
        <v>7</v>
      </c>
      <c r="M57" s="56">
        <v>8</v>
      </c>
      <c r="N57" s="2"/>
      <c r="O57" s="2"/>
      <c r="P57" s="2"/>
      <c r="Q57" s="2"/>
      <c r="R57" s="2"/>
      <c r="S57" s="2"/>
      <c r="T57" s="55" t="s">
        <v>25</v>
      </c>
      <c r="U57" s="2">
        <v>15</v>
      </c>
      <c r="V57" s="2">
        <v>5</v>
      </c>
      <c r="W57" s="55">
        <v>7</v>
      </c>
      <c r="X57" s="2">
        <v>15440</v>
      </c>
      <c r="Y57" s="2">
        <v>3088</v>
      </c>
      <c r="Z57" s="2">
        <v>20218.900000000001</v>
      </c>
      <c r="AA57" s="2">
        <v>6.5475712440000002</v>
      </c>
      <c r="AB57" s="56">
        <v>6</v>
      </c>
      <c r="AC57" s="56">
        <v>7</v>
      </c>
      <c r="AD57" s="2"/>
      <c r="AE57" s="2"/>
      <c r="AF57" s="2"/>
      <c r="AG57" s="2"/>
      <c r="AH57" s="2"/>
      <c r="AI57" s="55" t="s">
        <v>25</v>
      </c>
      <c r="AJ57" s="2">
        <v>16</v>
      </c>
      <c r="AK57" s="2">
        <v>4</v>
      </c>
      <c r="AL57" s="55">
        <v>8</v>
      </c>
      <c r="AM57" s="2">
        <v>24524</v>
      </c>
      <c r="AN57" s="2">
        <v>6131</v>
      </c>
      <c r="AO57" s="2">
        <v>47816.4</v>
      </c>
      <c r="AP57" s="2">
        <v>7.7991192299999996</v>
      </c>
      <c r="AQ57" s="56">
        <v>7</v>
      </c>
      <c r="AR57" s="56">
        <v>8</v>
      </c>
    </row>
    <row r="58" spans="1:44" x14ac:dyDescent="0.2">
      <c r="A58" s="2"/>
      <c r="B58" s="2"/>
      <c r="C58" s="2"/>
      <c r="D58" s="55" t="s">
        <v>26</v>
      </c>
      <c r="E58" s="2">
        <v>16</v>
      </c>
      <c r="F58" s="2">
        <v>3</v>
      </c>
      <c r="G58" s="55">
        <v>8</v>
      </c>
      <c r="H58" s="2">
        <v>16647</v>
      </c>
      <c r="I58" s="2">
        <v>5549</v>
      </c>
      <c r="J58" s="2">
        <v>39611</v>
      </c>
      <c r="K58" s="2">
        <v>7.1384033159999998</v>
      </c>
      <c r="L58" s="56">
        <v>7</v>
      </c>
      <c r="M58" s="56">
        <v>8</v>
      </c>
      <c r="N58" s="2"/>
      <c r="O58" s="2"/>
      <c r="P58" s="2"/>
      <c r="Q58" s="2"/>
      <c r="R58" s="2"/>
      <c r="S58" s="2"/>
      <c r="T58" s="55" t="s">
        <v>26</v>
      </c>
      <c r="U58" s="2">
        <v>15</v>
      </c>
      <c r="V58" s="2">
        <v>4</v>
      </c>
      <c r="W58" s="55">
        <v>7</v>
      </c>
      <c r="X58" s="2">
        <v>13384</v>
      </c>
      <c r="Y58" s="2">
        <v>3346</v>
      </c>
      <c r="Z58" s="2">
        <v>20218.900000000001</v>
      </c>
      <c r="AA58" s="2">
        <v>6.0427077110000003</v>
      </c>
      <c r="AB58" s="56">
        <v>6</v>
      </c>
      <c r="AC58" s="56">
        <v>7</v>
      </c>
      <c r="AD58" s="2"/>
      <c r="AE58" s="2"/>
      <c r="AF58" s="2"/>
      <c r="AG58" s="2"/>
      <c r="AH58" s="2"/>
      <c r="AI58" s="55" t="s">
        <v>26</v>
      </c>
      <c r="AJ58" s="2">
        <v>16</v>
      </c>
      <c r="AK58" s="2">
        <v>3</v>
      </c>
      <c r="AL58" s="55">
        <v>8</v>
      </c>
      <c r="AM58" s="2">
        <v>17937</v>
      </c>
      <c r="AN58" s="2">
        <v>5979</v>
      </c>
      <c r="AO58" s="2">
        <v>47816.4</v>
      </c>
      <c r="AP58" s="2">
        <v>7.9973908680000001</v>
      </c>
      <c r="AQ58" s="56">
        <v>7</v>
      </c>
      <c r="AR58" s="56">
        <v>8</v>
      </c>
    </row>
    <row r="59" spans="1:44" x14ac:dyDescent="0.2">
      <c r="A59" s="2"/>
      <c r="B59" s="2"/>
      <c r="C59" s="2"/>
      <c r="D59" s="55" t="s">
        <v>27</v>
      </c>
      <c r="E59" s="2">
        <v>16</v>
      </c>
      <c r="F59" s="2">
        <v>2</v>
      </c>
      <c r="G59" s="55">
        <v>8</v>
      </c>
      <c r="H59" s="2">
        <v>11202</v>
      </c>
      <c r="I59" s="2">
        <v>5601</v>
      </c>
      <c r="J59" s="2">
        <v>39611</v>
      </c>
      <c r="K59" s="2">
        <v>7.0721299770000003</v>
      </c>
      <c r="L59" s="56">
        <v>7</v>
      </c>
      <c r="M59" s="56">
        <v>8</v>
      </c>
      <c r="N59" s="2"/>
      <c r="O59" s="2"/>
      <c r="P59" s="2"/>
      <c r="Q59" s="2"/>
      <c r="R59" s="2"/>
      <c r="S59" s="2"/>
      <c r="T59" s="55" t="s">
        <v>27</v>
      </c>
      <c r="U59" s="2">
        <v>15</v>
      </c>
      <c r="V59" s="2">
        <v>2</v>
      </c>
      <c r="W59" s="55">
        <v>6</v>
      </c>
      <c r="X59" s="2">
        <v>7228</v>
      </c>
      <c r="Y59" s="2">
        <v>3614</v>
      </c>
      <c r="Z59" s="2">
        <v>20218.900000000001</v>
      </c>
      <c r="AA59" s="2">
        <v>5.5946043169999999</v>
      </c>
      <c r="AB59" s="56">
        <v>5</v>
      </c>
      <c r="AC59" s="56">
        <v>6</v>
      </c>
      <c r="AD59" s="2"/>
      <c r="AE59" s="2"/>
      <c r="AF59" s="2"/>
      <c r="AG59" s="2"/>
      <c r="AH59" s="2"/>
      <c r="AI59" s="55" t="s">
        <v>27</v>
      </c>
      <c r="AJ59" s="2">
        <v>16</v>
      </c>
      <c r="AK59" s="2">
        <v>2</v>
      </c>
      <c r="AL59" s="55">
        <v>9</v>
      </c>
      <c r="AM59" s="2">
        <v>11910</v>
      </c>
      <c r="AN59" s="2">
        <v>5955</v>
      </c>
      <c r="AO59" s="2">
        <v>47816.4</v>
      </c>
      <c r="AP59" s="2">
        <v>8.0296221659999993</v>
      </c>
      <c r="AQ59" s="56">
        <v>8</v>
      </c>
      <c r="AR59" s="56">
        <v>9</v>
      </c>
    </row>
    <row r="60" spans="1:44" x14ac:dyDescent="0.2">
      <c r="A60" s="2"/>
      <c r="B60" s="2"/>
      <c r="C60" s="2"/>
      <c r="D60" s="55" t="s">
        <v>28</v>
      </c>
      <c r="E60" s="2">
        <v>16</v>
      </c>
      <c r="F60" s="2">
        <v>1</v>
      </c>
      <c r="G60" s="55">
        <v>8</v>
      </c>
      <c r="H60" s="2">
        <v>5434</v>
      </c>
      <c r="I60" s="2">
        <v>5434</v>
      </c>
      <c r="J60" s="2">
        <v>39611</v>
      </c>
      <c r="K60" s="2">
        <v>7.2894736839999998</v>
      </c>
      <c r="L60" s="56">
        <v>7</v>
      </c>
      <c r="M60" s="56">
        <v>8</v>
      </c>
      <c r="N60" s="2"/>
      <c r="O60" s="2"/>
      <c r="P60" s="2"/>
      <c r="Q60" s="2"/>
      <c r="R60" s="2"/>
      <c r="S60" s="2"/>
      <c r="T60" s="55" t="s">
        <v>28</v>
      </c>
      <c r="U60" s="2">
        <v>15</v>
      </c>
      <c r="V60" s="2">
        <v>1</v>
      </c>
      <c r="W60" s="55">
        <v>6</v>
      </c>
      <c r="X60" s="2">
        <v>3840</v>
      </c>
      <c r="Y60" s="2">
        <v>3840</v>
      </c>
      <c r="Z60" s="2">
        <v>20218.900000000001</v>
      </c>
      <c r="AA60" s="2">
        <v>5.2653385420000003</v>
      </c>
      <c r="AB60" s="56">
        <v>5</v>
      </c>
      <c r="AC60" s="56">
        <v>6</v>
      </c>
      <c r="AD60" s="2"/>
      <c r="AE60" s="2"/>
      <c r="AF60" s="2"/>
      <c r="AG60" s="2"/>
      <c r="AH60" s="2"/>
      <c r="AI60" s="55" t="s">
        <v>28</v>
      </c>
      <c r="AJ60" s="2">
        <v>16</v>
      </c>
      <c r="AK60" s="2">
        <v>1</v>
      </c>
      <c r="AL60" s="55">
        <v>9</v>
      </c>
      <c r="AM60" s="2">
        <v>5814</v>
      </c>
      <c r="AN60" s="2">
        <v>5814</v>
      </c>
      <c r="AO60" s="2">
        <v>47816.4</v>
      </c>
      <c r="AP60" s="2">
        <v>8.2243550049999996</v>
      </c>
      <c r="AQ60" s="56">
        <v>8</v>
      </c>
      <c r="AR60" s="56">
        <v>9</v>
      </c>
    </row>
    <row r="61" spans="1:44" x14ac:dyDescent="0.2">
      <c r="A61" s="2"/>
      <c r="B61" s="2"/>
      <c r="C61" s="2"/>
      <c r="D61" s="2"/>
      <c r="E61" s="2"/>
      <c r="F61" s="2" t="s">
        <v>30</v>
      </c>
      <c r="G61" s="2"/>
      <c r="H61" s="2">
        <v>396110</v>
      </c>
      <c r="I61" s="2">
        <v>46322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 t="s">
        <v>30</v>
      </c>
      <c r="W61" s="2"/>
      <c r="X61" s="2">
        <v>202189</v>
      </c>
      <c r="Y61" s="2">
        <v>24646</v>
      </c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 t="s">
        <v>30</v>
      </c>
      <c r="AL61" s="2"/>
      <c r="AM61" s="2">
        <v>478164</v>
      </c>
      <c r="AN61" s="2">
        <v>50153</v>
      </c>
      <c r="AO61" s="2"/>
      <c r="AP61" s="2"/>
      <c r="AQ61" s="2"/>
      <c r="AR61" s="2"/>
    </row>
    <row r="62" spans="1:44" x14ac:dyDescent="0.2">
      <c r="F62" t="s">
        <v>30</v>
      </c>
      <c r="H62">
        <f>SUM(H52:H61)</f>
        <v>695684</v>
      </c>
      <c r="I62">
        <f>SUM(I52:I61)</f>
        <v>90450</v>
      </c>
      <c r="V62" t="s">
        <v>30</v>
      </c>
      <c r="X62">
        <f>SUM(X52:X61)</f>
        <v>369226</v>
      </c>
      <c r="Y62">
        <f>SUM(Y52:Y61)</f>
        <v>48616</v>
      </c>
      <c r="AK62" t="s">
        <v>30</v>
      </c>
      <c r="AM62">
        <f>SUM(AM52:AM61)</f>
        <v>815318</v>
      </c>
      <c r="AN62">
        <f>SUM(AN52:AN61)</f>
        <v>97916</v>
      </c>
    </row>
    <row r="65" spans="1:44" x14ac:dyDescent="0.2">
      <c r="A65" s="2" t="s">
        <v>44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x14ac:dyDescent="0.2">
      <c r="A66" s="2" t="s">
        <v>15</v>
      </c>
      <c r="B66" s="54">
        <v>1000000</v>
      </c>
      <c r="C66" s="2"/>
      <c r="D66" s="2" t="s">
        <v>16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 t="s">
        <v>15</v>
      </c>
      <c r="R66" s="54">
        <v>1000000</v>
      </c>
      <c r="S66" s="2"/>
      <c r="T66" s="2" t="s">
        <v>16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 t="s">
        <v>15</v>
      </c>
      <c r="AG66" s="54">
        <v>1000000</v>
      </c>
      <c r="AH66" s="2"/>
      <c r="AI66" s="2" t="s">
        <v>16</v>
      </c>
      <c r="AJ66" s="2"/>
      <c r="AK66" s="2"/>
      <c r="AL66" s="2"/>
      <c r="AM66" s="2"/>
      <c r="AN66" s="2"/>
      <c r="AO66" s="2"/>
      <c r="AP66" s="2"/>
      <c r="AQ66" s="2"/>
      <c r="AR66" s="2"/>
    </row>
    <row r="67" spans="1:44" x14ac:dyDescent="0.2">
      <c r="A67" s="2"/>
      <c r="B67" s="2"/>
      <c r="C67" s="2"/>
      <c r="D67" s="2"/>
      <c r="E67" s="2" t="s">
        <v>13</v>
      </c>
      <c r="F67" s="2" t="s">
        <v>14</v>
      </c>
      <c r="G67" s="2" t="s">
        <v>31</v>
      </c>
      <c r="H67" s="2" t="s">
        <v>29</v>
      </c>
      <c r="I67" s="2" t="s">
        <v>17</v>
      </c>
      <c r="J67" s="2" t="s">
        <v>32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 t="s">
        <v>13</v>
      </c>
      <c r="V67" s="2" t="s">
        <v>14</v>
      </c>
      <c r="W67" s="2" t="s">
        <v>31</v>
      </c>
      <c r="X67" s="2" t="s">
        <v>29</v>
      </c>
      <c r="Y67" s="2" t="s">
        <v>17</v>
      </c>
      <c r="Z67" s="2" t="s">
        <v>32</v>
      </c>
      <c r="AA67" s="2"/>
      <c r="AB67" s="2"/>
      <c r="AC67" s="2"/>
      <c r="AD67" s="2"/>
      <c r="AE67" s="2"/>
      <c r="AF67" s="2"/>
      <c r="AG67" s="2"/>
      <c r="AH67" s="2"/>
      <c r="AI67" s="2"/>
      <c r="AJ67" s="2" t="s">
        <v>13</v>
      </c>
      <c r="AK67" s="2" t="s">
        <v>14</v>
      </c>
      <c r="AL67" s="2" t="s">
        <v>31</v>
      </c>
      <c r="AM67" s="2" t="s">
        <v>29</v>
      </c>
      <c r="AN67" s="2" t="s">
        <v>17</v>
      </c>
      <c r="AO67" s="2" t="s">
        <v>32</v>
      </c>
      <c r="AP67" s="2"/>
      <c r="AQ67" s="2"/>
      <c r="AR67" s="2"/>
    </row>
    <row r="68" spans="1:44" x14ac:dyDescent="0.2">
      <c r="A68" s="2"/>
      <c r="B68" s="2"/>
      <c r="C68" s="2"/>
      <c r="D68" s="55" t="s">
        <v>19</v>
      </c>
      <c r="E68" s="2">
        <v>15</v>
      </c>
      <c r="F68" s="55">
        <v>44</v>
      </c>
      <c r="G68" s="55">
        <v>19</v>
      </c>
      <c r="H68" s="2">
        <v>96536</v>
      </c>
      <c r="I68" s="55">
        <v>2194</v>
      </c>
      <c r="J68" s="2">
        <v>39611</v>
      </c>
      <c r="K68" s="2">
        <v>18.054238829999999</v>
      </c>
      <c r="L68" s="56">
        <v>18</v>
      </c>
      <c r="M68" s="56">
        <v>19</v>
      </c>
      <c r="N68" s="2"/>
      <c r="O68" s="2"/>
      <c r="P68" s="2"/>
      <c r="Q68" s="2"/>
      <c r="R68" s="2"/>
      <c r="S68" s="2"/>
      <c r="T68" s="55" t="s">
        <v>19</v>
      </c>
      <c r="U68" s="2">
        <v>13</v>
      </c>
      <c r="V68" s="55">
        <v>52</v>
      </c>
      <c r="W68" s="55">
        <v>30</v>
      </c>
      <c r="X68" s="2">
        <v>35152</v>
      </c>
      <c r="Y68" s="55">
        <v>676</v>
      </c>
      <c r="Z68" s="2">
        <v>20218.900000000001</v>
      </c>
      <c r="AA68" s="2">
        <v>29.909615380000002</v>
      </c>
      <c r="AB68" s="56">
        <v>29</v>
      </c>
      <c r="AC68" s="56">
        <v>30</v>
      </c>
      <c r="AD68" s="2"/>
      <c r="AE68" s="2"/>
      <c r="AF68" s="2"/>
      <c r="AG68" s="2"/>
      <c r="AH68" s="2"/>
      <c r="AI68" s="55" t="s">
        <v>19</v>
      </c>
      <c r="AJ68" s="2">
        <v>15</v>
      </c>
      <c r="AK68" s="55">
        <v>59</v>
      </c>
      <c r="AL68" s="55">
        <v>21</v>
      </c>
      <c r="AM68" s="2">
        <v>141010</v>
      </c>
      <c r="AN68" s="55">
        <v>2390</v>
      </c>
      <c r="AO68" s="2">
        <v>47816.4</v>
      </c>
      <c r="AP68" s="2">
        <v>20.006861919999999</v>
      </c>
      <c r="AQ68" s="56">
        <v>20</v>
      </c>
      <c r="AR68" s="56">
        <v>21</v>
      </c>
    </row>
    <row r="69" spans="1:44" x14ac:dyDescent="0.2">
      <c r="A69" s="2"/>
      <c r="B69" s="2"/>
      <c r="C69" s="2"/>
      <c r="D69" s="55" t="s">
        <v>20</v>
      </c>
      <c r="E69" s="2">
        <v>15</v>
      </c>
      <c r="F69" s="55">
        <v>27</v>
      </c>
      <c r="G69" s="55">
        <v>14</v>
      </c>
      <c r="H69" s="2">
        <v>81324</v>
      </c>
      <c r="I69" s="55">
        <v>3012</v>
      </c>
      <c r="J69" s="2">
        <v>39611</v>
      </c>
      <c r="K69" s="2">
        <v>13.151062420000001</v>
      </c>
      <c r="L69" s="56">
        <v>13</v>
      </c>
      <c r="M69" s="56">
        <v>14</v>
      </c>
      <c r="N69" s="2"/>
      <c r="O69" s="2"/>
      <c r="P69" s="2"/>
      <c r="Q69" s="2"/>
      <c r="R69" s="2"/>
      <c r="S69" s="2"/>
      <c r="T69" s="55" t="s">
        <v>20</v>
      </c>
      <c r="U69" s="2">
        <v>14</v>
      </c>
      <c r="V69" s="55">
        <v>30</v>
      </c>
      <c r="W69" s="55">
        <v>19</v>
      </c>
      <c r="X69" s="2">
        <v>32730</v>
      </c>
      <c r="Y69" s="55">
        <v>1091</v>
      </c>
      <c r="Z69" s="2">
        <v>20218.900000000001</v>
      </c>
      <c r="AA69" s="2">
        <v>18.532447300000001</v>
      </c>
      <c r="AB69" s="56">
        <v>18</v>
      </c>
      <c r="AC69" s="56">
        <v>19</v>
      </c>
      <c r="AD69" s="2"/>
      <c r="AE69" s="2"/>
      <c r="AF69" s="2"/>
      <c r="AG69" s="2"/>
      <c r="AH69" s="2"/>
      <c r="AI69" s="55" t="s">
        <v>20</v>
      </c>
      <c r="AJ69" s="2">
        <v>15</v>
      </c>
      <c r="AK69" s="55">
        <v>27</v>
      </c>
      <c r="AL69" s="55">
        <v>15</v>
      </c>
      <c r="AM69" s="2">
        <v>91368</v>
      </c>
      <c r="AN69" s="55">
        <v>3384</v>
      </c>
      <c r="AO69" s="2">
        <v>47816.4</v>
      </c>
      <c r="AP69" s="2">
        <v>14.13014184</v>
      </c>
      <c r="AQ69" s="56">
        <v>14</v>
      </c>
      <c r="AR69" s="56">
        <v>15</v>
      </c>
    </row>
    <row r="70" spans="1:44" x14ac:dyDescent="0.2">
      <c r="A70" s="2"/>
      <c r="B70" s="2"/>
      <c r="C70" s="2"/>
      <c r="D70" s="55" t="s">
        <v>21</v>
      </c>
      <c r="E70" s="2">
        <v>15</v>
      </c>
      <c r="F70" s="55">
        <v>12</v>
      </c>
      <c r="G70" s="55">
        <v>10</v>
      </c>
      <c r="H70" s="2">
        <v>47952</v>
      </c>
      <c r="I70" s="55">
        <v>3996</v>
      </c>
      <c r="J70" s="2">
        <v>39611</v>
      </c>
      <c r="K70" s="2">
        <v>9.9126626630000008</v>
      </c>
      <c r="L70" s="56">
        <v>9</v>
      </c>
      <c r="M70" s="56">
        <v>10</v>
      </c>
      <c r="N70" s="2"/>
      <c r="O70" s="2"/>
      <c r="P70" s="2"/>
      <c r="Q70" s="2"/>
      <c r="R70" s="2"/>
      <c r="S70" s="2"/>
      <c r="T70" s="55" t="s">
        <v>21</v>
      </c>
      <c r="U70" s="2">
        <v>14</v>
      </c>
      <c r="V70" s="55">
        <v>14</v>
      </c>
      <c r="W70" s="55">
        <v>14</v>
      </c>
      <c r="X70" s="2">
        <v>21770</v>
      </c>
      <c r="Y70" s="55">
        <v>1555</v>
      </c>
      <c r="Z70" s="2">
        <v>20218.900000000001</v>
      </c>
      <c r="AA70" s="2">
        <v>13.00250804</v>
      </c>
      <c r="AB70" s="56">
        <v>13</v>
      </c>
      <c r="AC70" s="56">
        <v>14</v>
      </c>
      <c r="AD70" s="2"/>
      <c r="AE70" s="2"/>
      <c r="AF70" s="2"/>
      <c r="AG70" s="2"/>
      <c r="AH70" s="2"/>
      <c r="AI70" s="55" t="s">
        <v>21</v>
      </c>
      <c r="AJ70" s="2">
        <v>16</v>
      </c>
      <c r="AK70" s="55">
        <v>17</v>
      </c>
      <c r="AL70" s="55">
        <v>12</v>
      </c>
      <c r="AM70" s="2">
        <v>72726</v>
      </c>
      <c r="AN70" s="55">
        <v>4278</v>
      </c>
      <c r="AO70" s="2">
        <v>47816.4</v>
      </c>
      <c r="AP70" s="2">
        <v>11.1772791</v>
      </c>
      <c r="AQ70" s="56">
        <v>11</v>
      </c>
      <c r="AR70" s="56">
        <v>12</v>
      </c>
    </row>
    <row r="71" spans="1:44" x14ac:dyDescent="0.2">
      <c r="A71" s="2"/>
      <c r="B71" s="2"/>
      <c r="C71" s="2"/>
      <c r="D71" s="55" t="s">
        <v>22</v>
      </c>
      <c r="E71" s="2">
        <v>16</v>
      </c>
      <c r="F71" s="2">
        <v>9</v>
      </c>
      <c r="G71" s="55">
        <v>9</v>
      </c>
      <c r="H71" s="2">
        <v>42156</v>
      </c>
      <c r="I71" s="2">
        <v>4684</v>
      </c>
      <c r="J71" s="2">
        <v>39611</v>
      </c>
      <c r="K71" s="2">
        <v>8.4566609740000001</v>
      </c>
      <c r="L71" s="56">
        <v>8</v>
      </c>
      <c r="M71" s="56">
        <v>9</v>
      </c>
      <c r="N71" s="2"/>
      <c r="O71" s="2"/>
      <c r="P71" s="2"/>
      <c r="Q71" s="2"/>
      <c r="R71" s="2"/>
      <c r="S71" s="2"/>
      <c r="T71" s="55" t="s">
        <v>22</v>
      </c>
      <c r="U71" s="2">
        <v>15</v>
      </c>
      <c r="V71" s="2">
        <v>13</v>
      </c>
      <c r="W71" s="55">
        <v>10</v>
      </c>
      <c r="X71" s="2">
        <v>27755</v>
      </c>
      <c r="Y71" s="2">
        <v>2135</v>
      </c>
      <c r="Z71" s="2">
        <v>20218.900000000001</v>
      </c>
      <c r="AA71" s="2">
        <v>9.4702107729999998</v>
      </c>
      <c r="AB71" s="56">
        <v>9</v>
      </c>
      <c r="AC71" s="56">
        <v>10</v>
      </c>
      <c r="AD71" s="2"/>
      <c r="AE71" s="2"/>
      <c r="AF71" s="2"/>
      <c r="AG71" s="2"/>
      <c r="AH71" s="2"/>
      <c r="AI71" s="55" t="s">
        <v>22</v>
      </c>
      <c r="AJ71" s="2">
        <v>16</v>
      </c>
      <c r="AK71" s="2">
        <v>8</v>
      </c>
      <c r="AL71" s="55">
        <v>10</v>
      </c>
      <c r="AM71" s="2">
        <v>40288</v>
      </c>
      <c r="AN71" s="2">
        <v>5036</v>
      </c>
      <c r="AO71" s="2">
        <v>47816.4</v>
      </c>
      <c r="AP71" s="2">
        <v>9.4949165999999998</v>
      </c>
      <c r="AQ71" s="56">
        <v>9</v>
      </c>
      <c r="AR71" s="56">
        <v>10</v>
      </c>
    </row>
    <row r="72" spans="1:44" x14ac:dyDescent="0.2">
      <c r="A72" s="2"/>
      <c r="B72" s="2"/>
      <c r="C72" s="2"/>
      <c r="D72" s="55" t="s">
        <v>23</v>
      </c>
      <c r="E72" s="2">
        <v>16</v>
      </c>
      <c r="F72" s="2">
        <v>7</v>
      </c>
      <c r="G72" s="55">
        <v>8</v>
      </c>
      <c r="H72" s="2">
        <v>35777</v>
      </c>
      <c r="I72" s="2">
        <v>5111</v>
      </c>
      <c r="J72" s="2">
        <v>39611</v>
      </c>
      <c r="K72" s="2">
        <v>7.7501467420000001</v>
      </c>
      <c r="L72" s="56">
        <v>7</v>
      </c>
      <c r="M72" s="56">
        <v>8</v>
      </c>
      <c r="N72" s="2"/>
      <c r="O72" s="2"/>
      <c r="P72" s="2"/>
      <c r="Q72" s="2"/>
      <c r="R72" s="2"/>
      <c r="S72" s="2"/>
      <c r="T72" s="55" t="s">
        <v>23</v>
      </c>
      <c r="U72" s="2">
        <v>15</v>
      </c>
      <c r="V72" s="2">
        <v>9</v>
      </c>
      <c r="W72" s="55">
        <v>9</v>
      </c>
      <c r="X72" s="2">
        <v>22338</v>
      </c>
      <c r="Y72" s="2">
        <v>2482</v>
      </c>
      <c r="Z72" s="2">
        <v>20218.900000000001</v>
      </c>
      <c r="AA72" s="2">
        <v>8.1462127320000004</v>
      </c>
      <c r="AB72" s="56">
        <v>8</v>
      </c>
      <c r="AC72" s="56">
        <v>9</v>
      </c>
      <c r="AD72" s="2"/>
      <c r="AE72" s="2"/>
      <c r="AF72" s="2"/>
      <c r="AG72" s="2"/>
      <c r="AH72" s="2"/>
      <c r="AI72" s="55" t="s">
        <v>23</v>
      </c>
      <c r="AJ72" s="2">
        <v>16</v>
      </c>
      <c r="AK72" s="2">
        <v>7</v>
      </c>
      <c r="AL72" s="55">
        <v>9</v>
      </c>
      <c r="AM72" s="2">
        <v>38297</v>
      </c>
      <c r="AN72" s="2">
        <v>5471</v>
      </c>
      <c r="AO72" s="2">
        <v>47816.4</v>
      </c>
      <c r="AP72" s="2">
        <v>8.7399744110000004</v>
      </c>
      <c r="AQ72" s="56">
        <v>8</v>
      </c>
      <c r="AR72" s="56">
        <v>9</v>
      </c>
    </row>
    <row r="73" spans="1:44" x14ac:dyDescent="0.2">
      <c r="A73" s="2"/>
      <c r="B73" s="2"/>
      <c r="C73" s="2"/>
      <c r="D73" s="55" t="s">
        <v>24</v>
      </c>
      <c r="E73" s="2">
        <v>16</v>
      </c>
      <c r="F73" s="2">
        <v>6</v>
      </c>
      <c r="G73" s="55">
        <v>8</v>
      </c>
      <c r="H73" s="2">
        <v>32262</v>
      </c>
      <c r="I73" s="2">
        <v>5377</v>
      </c>
      <c r="J73" s="2">
        <v>39611</v>
      </c>
      <c r="K73" s="2">
        <v>7.3667472570000001</v>
      </c>
      <c r="L73" s="56">
        <v>7</v>
      </c>
      <c r="M73" s="56">
        <v>8</v>
      </c>
      <c r="N73" s="2"/>
      <c r="O73" s="2"/>
      <c r="P73" s="2"/>
      <c r="Q73" s="2"/>
      <c r="R73" s="2"/>
      <c r="S73" s="2"/>
      <c r="T73" s="55" t="s">
        <v>24</v>
      </c>
      <c r="U73" s="2">
        <v>15</v>
      </c>
      <c r="V73" s="2">
        <v>8</v>
      </c>
      <c r="W73" s="55">
        <v>8</v>
      </c>
      <c r="X73" s="2">
        <v>22552</v>
      </c>
      <c r="Y73" s="2">
        <v>2819</v>
      </c>
      <c r="Z73" s="2">
        <v>20218.900000000001</v>
      </c>
      <c r="AA73" s="2">
        <v>7.1723660870000003</v>
      </c>
      <c r="AB73" s="56">
        <v>7</v>
      </c>
      <c r="AC73" s="56">
        <v>8</v>
      </c>
      <c r="AD73" s="2"/>
      <c r="AE73" s="2"/>
      <c r="AF73" s="2"/>
      <c r="AG73" s="2"/>
      <c r="AH73" s="2"/>
      <c r="AI73" s="55" t="s">
        <v>24</v>
      </c>
      <c r="AJ73" s="2">
        <v>16</v>
      </c>
      <c r="AK73" s="2">
        <v>6</v>
      </c>
      <c r="AL73" s="55">
        <v>9</v>
      </c>
      <c r="AM73" s="2">
        <v>34290</v>
      </c>
      <c r="AN73" s="2">
        <v>5715</v>
      </c>
      <c r="AO73" s="2">
        <v>47816.4</v>
      </c>
      <c r="AP73" s="2">
        <v>8.3668241470000009</v>
      </c>
      <c r="AQ73" s="56">
        <v>8</v>
      </c>
      <c r="AR73" s="56">
        <v>9</v>
      </c>
    </row>
    <row r="74" spans="1:44" x14ac:dyDescent="0.2">
      <c r="A74" s="2"/>
      <c r="B74" s="2"/>
      <c r="C74" s="2"/>
      <c r="D74" s="55" t="s">
        <v>25</v>
      </c>
      <c r="E74" s="2">
        <v>16</v>
      </c>
      <c r="F74" s="2">
        <v>5</v>
      </c>
      <c r="G74" s="55">
        <v>8</v>
      </c>
      <c r="H74" s="2">
        <v>26820</v>
      </c>
      <c r="I74" s="2">
        <v>5364</v>
      </c>
      <c r="J74" s="2">
        <v>39611</v>
      </c>
      <c r="K74" s="2">
        <v>7.3846010440000001</v>
      </c>
      <c r="L74" s="56">
        <v>7</v>
      </c>
      <c r="M74" s="56">
        <v>8</v>
      </c>
      <c r="N74" s="2"/>
      <c r="O74" s="2"/>
      <c r="P74" s="2"/>
      <c r="Q74" s="2"/>
      <c r="R74" s="2"/>
      <c r="S74" s="2"/>
      <c r="T74" s="55" t="s">
        <v>25</v>
      </c>
      <c r="U74" s="2">
        <v>15</v>
      </c>
      <c r="V74" s="2">
        <v>5</v>
      </c>
      <c r="W74" s="55">
        <v>7</v>
      </c>
      <c r="X74" s="2">
        <v>15440</v>
      </c>
      <c r="Y74" s="2">
        <v>3088</v>
      </c>
      <c r="Z74" s="2">
        <v>20218.900000000001</v>
      </c>
      <c r="AA74" s="2">
        <v>6.5475712440000002</v>
      </c>
      <c r="AB74" s="56">
        <v>6</v>
      </c>
      <c r="AC74" s="56">
        <v>7</v>
      </c>
      <c r="AD74" s="2"/>
      <c r="AE74" s="2"/>
      <c r="AF74" s="2"/>
      <c r="AG74" s="2"/>
      <c r="AH74" s="2"/>
      <c r="AI74" s="55" t="s">
        <v>25</v>
      </c>
      <c r="AJ74" s="2">
        <v>16</v>
      </c>
      <c r="AK74" s="2">
        <v>4</v>
      </c>
      <c r="AL74" s="55">
        <v>8</v>
      </c>
      <c r="AM74" s="2">
        <v>24524</v>
      </c>
      <c r="AN74" s="2">
        <v>6131</v>
      </c>
      <c r="AO74" s="2">
        <v>47816.4</v>
      </c>
      <c r="AP74" s="2">
        <v>7.7991192299999996</v>
      </c>
      <c r="AQ74" s="56">
        <v>7</v>
      </c>
      <c r="AR74" s="56">
        <v>8</v>
      </c>
    </row>
    <row r="75" spans="1:44" x14ac:dyDescent="0.2">
      <c r="A75" s="2"/>
      <c r="B75" s="2"/>
      <c r="C75" s="2"/>
      <c r="D75" s="55" t="s">
        <v>26</v>
      </c>
      <c r="E75" s="2">
        <v>16</v>
      </c>
      <c r="F75" s="2">
        <v>3</v>
      </c>
      <c r="G75" s="55">
        <v>8</v>
      </c>
      <c r="H75" s="2">
        <v>16647</v>
      </c>
      <c r="I75" s="2">
        <v>5549</v>
      </c>
      <c r="J75" s="2">
        <v>39611</v>
      </c>
      <c r="K75" s="2">
        <v>7.1384033159999998</v>
      </c>
      <c r="L75" s="56">
        <v>7</v>
      </c>
      <c r="M75" s="56">
        <v>8</v>
      </c>
      <c r="N75" s="2"/>
      <c r="O75" s="2"/>
      <c r="P75" s="2"/>
      <c r="Q75" s="2"/>
      <c r="R75" s="2"/>
      <c r="S75" s="2"/>
      <c r="T75" s="55" t="s">
        <v>26</v>
      </c>
      <c r="U75" s="2">
        <v>15</v>
      </c>
      <c r="V75" s="2">
        <v>4</v>
      </c>
      <c r="W75" s="55">
        <v>7</v>
      </c>
      <c r="X75" s="2">
        <v>13384</v>
      </c>
      <c r="Y75" s="2">
        <v>3346</v>
      </c>
      <c r="Z75" s="2">
        <v>20218.900000000001</v>
      </c>
      <c r="AA75" s="2">
        <v>6.0427077110000003</v>
      </c>
      <c r="AB75" s="56">
        <v>6</v>
      </c>
      <c r="AC75" s="56">
        <v>7</v>
      </c>
      <c r="AD75" s="2"/>
      <c r="AE75" s="2"/>
      <c r="AF75" s="2"/>
      <c r="AG75" s="2"/>
      <c r="AH75" s="2"/>
      <c r="AI75" s="55" t="s">
        <v>26</v>
      </c>
      <c r="AJ75" s="2">
        <v>16</v>
      </c>
      <c r="AK75" s="2">
        <v>3</v>
      </c>
      <c r="AL75" s="55">
        <v>8</v>
      </c>
      <c r="AM75" s="2">
        <v>17937</v>
      </c>
      <c r="AN75" s="2">
        <v>5979</v>
      </c>
      <c r="AO75" s="2">
        <v>47816.4</v>
      </c>
      <c r="AP75" s="2">
        <v>7.9973908680000001</v>
      </c>
      <c r="AQ75" s="56">
        <v>7</v>
      </c>
      <c r="AR75" s="56">
        <v>8</v>
      </c>
    </row>
    <row r="76" spans="1:44" x14ac:dyDescent="0.2">
      <c r="A76" s="2"/>
      <c r="B76" s="2"/>
      <c r="C76" s="2"/>
      <c r="D76" s="55" t="s">
        <v>27</v>
      </c>
      <c r="E76" s="2">
        <v>16</v>
      </c>
      <c r="F76" s="2">
        <v>2</v>
      </c>
      <c r="G76" s="55">
        <v>8</v>
      </c>
      <c r="H76" s="2">
        <v>11202</v>
      </c>
      <c r="I76" s="2">
        <v>5601</v>
      </c>
      <c r="J76" s="2">
        <v>39611</v>
      </c>
      <c r="K76" s="2">
        <v>7.0721299770000003</v>
      </c>
      <c r="L76" s="56">
        <v>7</v>
      </c>
      <c r="M76" s="56">
        <v>8</v>
      </c>
      <c r="N76" s="2"/>
      <c r="O76" s="2"/>
      <c r="P76" s="2"/>
      <c r="Q76" s="2"/>
      <c r="R76" s="2"/>
      <c r="S76" s="2"/>
      <c r="T76" s="55" t="s">
        <v>27</v>
      </c>
      <c r="U76" s="2">
        <v>15</v>
      </c>
      <c r="V76" s="2">
        <v>2</v>
      </c>
      <c r="W76" s="55">
        <v>6</v>
      </c>
      <c r="X76" s="2">
        <v>7228</v>
      </c>
      <c r="Y76" s="2">
        <v>3614</v>
      </c>
      <c r="Z76" s="2">
        <v>20218.900000000001</v>
      </c>
      <c r="AA76" s="2">
        <v>5.5946043169999999</v>
      </c>
      <c r="AB76" s="56">
        <v>5</v>
      </c>
      <c r="AC76" s="56">
        <v>6</v>
      </c>
      <c r="AD76" s="2"/>
      <c r="AE76" s="2"/>
      <c r="AF76" s="2"/>
      <c r="AG76" s="2"/>
      <c r="AH76" s="2"/>
      <c r="AI76" s="55" t="s">
        <v>27</v>
      </c>
      <c r="AJ76" s="2">
        <v>16</v>
      </c>
      <c r="AK76" s="2">
        <v>2</v>
      </c>
      <c r="AL76" s="55">
        <v>9</v>
      </c>
      <c r="AM76" s="2">
        <v>11910</v>
      </c>
      <c r="AN76" s="2">
        <v>5955</v>
      </c>
      <c r="AO76" s="2">
        <v>47816.4</v>
      </c>
      <c r="AP76" s="2">
        <v>8.0296221659999993</v>
      </c>
      <c r="AQ76" s="56">
        <v>8</v>
      </c>
      <c r="AR76" s="56">
        <v>9</v>
      </c>
    </row>
    <row r="77" spans="1:44" x14ac:dyDescent="0.2">
      <c r="A77" s="2"/>
      <c r="B77" s="2"/>
      <c r="C77" s="2"/>
      <c r="D77" s="55" t="s">
        <v>28</v>
      </c>
      <c r="E77" s="2">
        <v>16</v>
      </c>
      <c r="F77" s="2">
        <v>1</v>
      </c>
      <c r="G77" s="55">
        <v>8</v>
      </c>
      <c r="H77" s="2">
        <v>5434</v>
      </c>
      <c r="I77" s="2">
        <v>5434</v>
      </c>
      <c r="J77" s="2">
        <v>39611</v>
      </c>
      <c r="K77" s="2">
        <v>7.2894736839999998</v>
      </c>
      <c r="L77" s="56">
        <v>7</v>
      </c>
      <c r="M77" s="56">
        <v>8</v>
      </c>
      <c r="N77" s="2"/>
      <c r="O77" s="2"/>
      <c r="P77" s="2"/>
      <c r="Q77" s="2"/>
      <c r="R77" s="2"/>
      <c r="S77" s="2"/>
      <c r="T77" s="55" t="s">
        <v>28</v>
      </c>
      <c r="U77" s="2">
        <v>15</v>
      </c>
      <c r="V77" s="2">
        <v>1</v>
      </c>
      <c r="W77" s="55">
        <v>6</v>
      </c>
      <c r="X77" s="2">
        <v>3840</v>
      </c>
      <c r="Y77" s="2">
        <v>3840</v>
      </c>
      <c r="Z77" s="2">
        <v>20218.900000000001</v>
      </c>
      <c r="AA77" s="2">
        <v>5.2653385420000003</v>
      </c>
      <c r="AB77" s="56">
        <v>5</v>
      </c>
      <c r="AC77" s="56">
        <v>6</v>
      </c>
      <c r="AD77" s="2"/>
      <c r="AE77" s="2"/>
      <c r="AF77" s="2"/>
      <c r="AG77" s="2"/>
      <c r="AH77" s="2"/>
      <c r="AI77" s="55" t="s">
        <v>28</v>
      </c>
      <c r="AJ77" s="2">
        <v>16</v>
      </c>
      <c r="AK77" s="2">
        <v>1</v>
      </c>
      <c r="AL77" s="55">
        <v>9</v>
      </c>
      <c r="AM77" s="2">
        <v>5814</v>
      </c>
      <c r="AN77" s="2">
        <v>5814</v>
      </c>
      <c r="AO77" s="2">
        <v>47816.4</v>
      </c>
      <c r="AP77" s="2">
        <v>8.2243550049999996</v>
      </c>
      <c r="AQ77" s="56">
        <v>8</v>
      </c>
      <c r="AR77" s="56">
        <v>9</v>
      </c>
    </row>
    <row r="78" spans="1:44" x14ac:dyDescent="0.2">
      <c r="A78" s="2"/>
      <c r="B78" s="2"/>
      <c r="C78" s="2"/>
      <c r="D78" s="2"/>
      <c r="E78" s="2"/>
      <c r="F78" s="2" t="s">
        <v>30</v>
      </c>
      <c r="G78" s="2"/>
      <c r="H78" s="2">
        <v>396110</v>
      </c>
      <c r="I78" s="2">
        <v>46322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 t="s">
        <v>30</v>
      </c>
      <c r="W78" s="2"/>
      <c r="X78" s="2">
        <v>202189</v>
      </c>
      <c r="Y78" s="2">
        <v>24646</v>
      </c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 t="s">
        <v>30</v>
      </c>
      <c r="AL78" s="2"/>
      <c r="AM78" s="2">
        <v>478164</v>
      </c>
      <c r="AN78" s="2">
        <v>50153</v>
      </c>
      <c r="AO78" s="2"/>
      <c r="AP78" s="2"/>
      <c r="AQ78" s="2"/>
      <c r="AR7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Budget_5D_Updated</vt:lpstr>
      <vt:lpstr>Result_5D_Updated</vt:lpstr>
      <vt:lpstr>Sheet1</vt:lpstr>
      <vt:lpstr>Sheet2</vt:lpstr>
      <vt:lpstr>Sheet3</vt:lpstr>
      <vt:lpstr>Budget_5D_top10_500k_100k</vt:lpstr>
      <vt:lpstr>Budget_5D_top10_1M_100k</vt:lpstr>
      <vt:lpstr>Budget_5D_top25_1M_100k</vt:lpstr>
      <vt:lpstr>Budget_7D_top10_1M_200k</vt:lpstr>
      <vt:lpstr>Budget_7D_top25_1M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2018-01-27T19:14:48Z</dcterms:created>
  <dcterms:modified xsi:type="dcterms:W3CDTF">2018-10-11T23:18:31Z</dcterms:modified>
</cp:coreProperties>
</file>