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hartha\Desktop\Excel Files\"/>
    </mc:Choice>
  </mc:AlternateContent>
  <bookViews>
    <workbookView xWindow="0" yWindow="0" windowWidth="10695" windowHeight="11625" activeTab="1" xr2:uid="{00000000-000D-0000-FFFF-FFFF00000000}"/>
  </bookViews>
  <sheets>
    <sheet name="Campaign usage data" sheetId="7" r:id="rId1"/>
    <sheet name="Questions 2" sheetId="8" r:id="rId2"/>
  </sheets>
  <definedNames>
    <definedName name="_xlnm._FilterDatabase" localSheetId="0" hidden="1">'Campaign usage data'!$A$1:$P$1</definedName>
    <definedName name="_xlchart.v1.0" hidden="1">'Campaign usage data'!$E$2:$E$202</definedName>
    <definedName name="_xlchart.v1.1" hidden="1">'Campaign usage data'!$M$1</definedName>
    <definedName name="_xlchart.v1.2" hidden="1">'Campaign usage data'!$M$2:$M$202</definedName>
    <definedName name="_xlchart.v1.3" hidden="1">'Campaign usage data'!$O$1</definedName>
    <definedName name="_xlchart.v1.4" hidden="1">'Campaign usage data'!$O$2:$O$202</definedName>
  </definedNames>
  <calcPr calcId="171027"/>
  <fileRecoveryPr autoRecover="0"/>
</workbook>
</file>

<file path=xl/calcChain.xml><?xml version="1.0" encoding="utf-8"?>
<calcChain xmlns="http://schemas.openxmlformats.org/spreadsheetml/2006/main">
  <c r="U37" i="8" l="1"/>
  <c r="V37" i="8"/>
  <c r="W37" i="8"/>
  <c r="T37" i="8"/>
  <c r="N37" i="8"/>
  <c r="O37" i="8"/>
  <c r="P37" i="8"/>
  <c r="M37" i="8"/>
  <c r="G37" i="8"/>
  <c r="H37" i="8"/>
  <c r="I37" i="8"/>
  <c r="F37" i="8"/>
  <c r="O2" i="7" l="1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" i="7"/>
  <c r="M31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" i="7"/>
  <c r="N35" i="8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" i="7"/>
  <c r="P8" i="8" s="1"/>
  <c r="C3" i="7"/>
  <c r="C14" i="8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" i="7"/>
  <c r="U29" i="8" s="1"/>
  <c r="C13" i="8" l="1"/>
  <c r="D20" i="8"/>
  <c r="H29" i="8"/>
  <c r="H36" i="8"/>
  <c r="M28" i="8"/>
  <c r="W28" i="8"/>
  <c r="V32" i="8"/>
  <c r="U36" i="8"/>
  <c r="M32" i="8"/>
  <c r="M36" i="8"/>
  <c r="P34" i="8"/>
  <c r="I31" i="8"/>
  <c r="Q7" i="8"/>
  <c r="O8" i="8"/>
  <c r="D19" i="8"/>
  <c r="E19" i="8" s="1"/>
  <c r="H28" i="8"/>
  <c r="G36" i="8"/>
  <c r="M29" i="8"/>
  <c r="V28" i="8"/>
  <c r="W31" i="8"/>
  <c r="W35" i="8"/>
  <c r="P32" i="8"/>
  <c r="M35" i="8"/>
  <c r="O34" i="8"/>
  <c r="H31" i="8"/>
  <c r="P7" i="8"/>
  <c r="N9" i="8"/>
  <c r="U28" i="8"/>
  <c r="G31" i="8"/>
  <c r="T28" i="8"/>
  <c r="C19" i="8"/>
  <c r="N6" i="8"/>
  <c r="R6" i="8" s="1"/>
  <c r="F28" i="8"/>
  <c r="F34" i="8"/>
  <c r="G35" i="8"/>
  <c r="N29" i="8"/>
  <c r="T29" i="8"/>
  <c r="T32" i="8"/>
  <c r="T36" i="8"/>
  <c r="W34" i="8"/>
  <c r="P31" i="8"/>
  <c r="N36" i="8"/>
  <c r="F32" i="8"/>
  <c r="O6" i="8"/>
  <c r="O9" i="8"/>
  <c r="I29" i="8"/>
  <c r="V31" i="8"/>
  <c r="P36" i="8"/>
  <c r="Q9" i="8"/>
  <c r="I28" i="8"/>
  <c r="T31" i="8"/>
  <c r="N32" i="8"/>
  <c r="P9" i="8"/>
  <c r="C20" i="8"/>
  <c r="F29" i="8"/>
  <c r="F36" i="8"/>
  <c r="I34" i="8"/>
  <c r="P28" i="8"/>
  <c r="W29" i="8"/>
  <c r="U32" i="8"/>
  <c r="T35" i="8"/>
  <c r="V34" i="8"/>
  <c r="O31" i="8"/>
  <c r="P35" i="8"/>
  <c r="I32" i="8"/>
  <c r="P6" i="8"/>
  <c r="N8" i="8"/>
  <c r="P29" i="8"/>
  <c r="O32" i="8"/>
  <c r="O7" i="8"/>
  <c r="O29" i="8"/>
  <c r="U35" i="8"/>
  <c r="O36" i="8"/>
  <c r="C21" i="8"/>
  <c r="G29" i="8"/>
  <c r="F35" i="8"/>
  <c r="H34" i="8"/>
  <c r="O28" i="8"/>
  <c r="V29" i="8"/>
  <c r="U31" i="8"/>
  <c r="W36" i="8"/>
  <c r="U34" i="8"/>
  <c r="N31" i="8"/>
  <c r="O35" i="8"/>
  <c r="H32" i="8"/>
  <c r="Q6" i="8"/>
  <c r="Q8" i="8"/>
  <c r="R8" i="8" s="1"/>
  <c r="S7" i="8" s="1"/>
  <c r="I35" i="8"/>
  <c r="V35" i="8"/>
  <c r="N34" i="8"/>
  <c r="H35" i="8"/>
  <c r="T34" i="8"/>
  <c r="F31" i="8"/>
  <c r="D21" i="8"/>
  <c r="E21" i="8" s="1"/>
  <c r="G28" i="8"/>
  <c r="I36" i="8"/>
  <c r="G34" i="8"/>
  <c r="N28" i="8"/>
  <c r="W32" i="8"/>
  <c r="V36" i="8"/>
  <c r="M34" i="8"/>
  <c r="G32" i="8"/>
  <c r="N7" i="8"/>
  <c r="R7" i="8" s="1"/>
  <c r="R9" i="8"/>
  <c r="K202" i="7"/>
  <c r="N2" i="7"/>
  <c r="M202" i="7"/>
  <c r="S8" i="8" l="1"/>
  <c r="S6" i="8"/>
  <c r="E20" i="8"/>
  <c r="N3" i="7" l="1"/>
  <c r="O3" i="7" s="1"/>
  <c r="N4" i="7" l="1"/>
  <c r="N5" i="7" s="1"/>
  <c r="N6" i="7" l="1"/>
  <c r="O5" i="7"/>
  <c r="O4" i="7"/>
  <c r="N7" i="7" l="1"/>
  <c r="O6" i="7"/>
  <c r="O7" i="7" l="1"/>
  <c r="N8" i="7"/>
  <c r="N9" i="7" l="1"/>
  <c r="O8" i="7"/>
  <c r="N10" i="7" l="1"/>
  <c r="O9" i="7"/>
  <c r="O10" i="7" l="1"/>
  <c r="N11" i="7"/>
  <c r="O11" i="7" l="1"/>
  <c r="N12" i="7"/>
  <c r="N13" i="7" l="1"/>
  <c r="O12" i="7"/>
  <c r="N14" i="7" l="1"/>
  <c r="O13" i="7"/>
  <c r="O14" i="7" l="1"/>
  <c r="N15" i="7"/>
  <c r="O15" i="7" l="1"/>
  <c r="N16" i="7"/>
  <c r="N17" i="7" l="1"/>
  <c r="O16" i="7"/>
  <c r="N18" i="7" l="1"/>
  <c r="O17" i="7"/>
  <c r="O18" i="7" l="1"/>
  <c r="N19" i="7"/>
  <c r="O19" i="7" l="1"/>
  <c r="N20" i="7"/>
  <c r="N21" i="7" l="1"/>
  <c r="O20" i="7"/>
  <c r="O21" i="7" l="1"/>
  <c r="N22" i="7"/>
  <c r="O22" i="7" l="1"/>
  <c r="N23" i="7"/>
  <c r="O23" i="7" l="1"/>
  <c r="N24" i="7"/>
  <c r="N25" i="7" l="1"/>
  <c r="O25" i="7" s="1"/>
  <c r="O24" i="7"/>
  <c r="N26" i="7" l="1"/>
  <c r="O26" i="7" l="1"/>
  <c r="N27" i="7"/>
  <c r="O27" i="7" l="1"/>
  <c r="N28" i="7"/>
  <c r="O28" i="7" l="1"/>
  <c r="N29" i="7"/>
  <c r="O29" i="7" l="1"/>
  <c r="N30" i="7"/>
  <c r="O30" i="7" l="1"/>
  <c r="N31" i="7"/>
  <c r="N32" i="7" l="1"/>
  <c r="O31" i="7"/>
  <c r="N33" i="7" l="1"/>
  <c r="O32" i="7"/>
  <c r="N34" i="7" l="1"/>
  <c r="O33" i="7"/>
  <c r="N35" i="7" l="1"/>
  <c r="O34" i="7"/>
  <c r="O35" i="7" l="1"/>
  <c r="N36" i="7"/>
  <c r="N37" i="7" l="1"/>
  <c r="O36" i="7"/>
  <c r="N38" i="7" l="1"/>
  <c r="O37" i="7"/>
  <c r="O38" i="7" l="1"/>
  <c r="N39" i="7"/>
  <c r="N40" i="7" l="1"/>
  <c r="O39" i="7"/>
  <c r="N41" i="7" l="1"/>
  <c r="O40" i="7"/>
  <c r="O41" i="7" l="1"/>
  <c r="N42" i="7"/>
  <c r="N43" i="7" l="1"/>
  <c r="O42" i="7"/>
  <c r="O43" i="7" l="1"/>
  <c r="N44" i="7"/>
  <c r="O44" i="7" l="1"/>
  <c r="N45" i="7"/>
  <c r="O45" i="7" l="1"/>
  <c r="N46" i="7"/>
  <c r="O46" i="7" l="1"/>
  <c r="N47" i="7"/>
  <c r="N48" i="7" l="1"/>
  <c r="O47" i="7"/>
  <c r="N49" i="7" l="1"/>
  <c r="O48" i="7"/>
  <c r="N50" i="7" l="1"/>
  <c r="O49" i="7"/>
  <c r="N51" i="7" l="1"/>
  <c r="O50" i="7"/>
  <c r="O51" i="7" l="1"/>
  <c r="N52" i="7"/>
  <c r="O52" i="7" l="1"/>
  <c r="N53" i="7"/>
  <c r="N54" i="7" l="1"/>
  <c r="O53" i="7"/>
  <c r="O54" i="7" l="1"/>
  <c r="N55" i="7"/>
  <c r="N56" i="7" l="1"/>
  <c r="O55" i="7"/>
  <c r="N57" i="7" l="1"/>
  <c r="O56" i="7"/>
  <c r="N58" i="7" l="1"/>
  <c r="O57" i="7"/>
  <c r="O58" i="7" l="1"/>
  <c r="N59" i="7"/>
  <c r="O59" i="7" l="1"/>
  <c r="N60" i="7"/>
  <c r="N61" i="7" l="1"/>
  <c r="O60" i="7"/>
  <c r="N62" i="7" l="1"/>
  <c r="O61" i="7"/>
  <c r="O62" i="7" l="1"/>
  <c r="N63" i="7"/>
  <c r="N64" i="7" l="1"/>
  <c r="O63" i="7"/>
  <c r="N65" i="7" l="1"/>
  <c r="O64" i="7"/>
  <c r="N66" i="7" l="1"/>
  <c r="O65" i="7"/>
  <c r="O66" i="7" l="1"/>
  <c r="N67" i="7"/>
  <c r="O67" i="7" l="1"/>
  <c r="N68" i="7"/>
  <c r="N69" i="7" l="1"/>
  <c r="O68" i="7"/>
  <c r="N70" i="7" l="1"/>
  <c r="O69" i="7"/>
  <c r="O70" i="7" l="1"/>
  <c r="N71" i="7"/>
  <c r="N72" i="7" l="1"/>
  <c r="O71" i="7"/>
  <c r="O72" i="7" l="1"/>
  <c r="N73" i="7"/>
  <c r="N74" i="7" l="1"/>
  <c r="O73" i="7"/>
  <c r="N75" i="7" l="1"/>
  <c r="O74" i="7"/>
  <c r="O75" i="7" l="1"/>
  <c r="N76" i="7"/>
  <c r="N77" i="7" l="1"/>
  <c r="O76" i="7"/>
  <c r="N78" i="7" l="1"/>
  <c r="O77" i="7"/>
  <c r="N79" i="7" l="1"/>
  <c r="O78" i="7"/>
  <c r="N80" i="7" l="1"/>
  <c r="O79" i="7"/>
  <c r="O80" i="7" l="1"/>
  <c r="N81" i="7"/>
  <c r="N82" i="7" l="1"/>
  <c r="O81" i="7"/>
  <c r="N83" i="7" l="1"/>
  <c r="O82" i="7"/>
  <c r="O83" i="7" l="1"/>
  <c r="N84" i="7"/>
  <c r="N85" i="7" l="1"/>
  <c r="O84" i="7"/>
  <c r="N86" i="7" l="1"/>
  <c r="O85" i="7"/>
  <c r="N87" i="7" l="1"/>
  <c r="O86" i="7"/>
  <c r="N88" i="7" l="1"/>
  <c r="O87" i="7"/>
  <c r="N89" i="7" l="1"/>
  <c r="O88" i="7"/>
  <c r="O89" i="7" l="1"/>
  <c r="N90" i="7"/>
  <c r="O90" i="7" l="1"/>
  <c r="N91" i="7"/>
  <c r="O91" i="7" l="1"/>
  <c r="N92" i="7"/>
  <c r="N93" i="7" l="1"/>
  <c r="O92" i="7"/>
  <c r="N94" i="7" l="1"/>
  <c r="O93" i="7"/>
  <c r="O94" i="7" l="1"/>
  <c r="N95" i="7"/>
  <c r="N96" i="7" l="1"/>
  <c r="O95" i="7"/>
  <c r="O96" i="7" l="1"/>
  <c r="N97" i="7"/>
  <c r="O97" i="7" l="1"/>
  <c r="N98" i="7"/>
  <c r="O98" i="7" l="1"/>
  <c r="N99" i="7"/>
  <c r="O99" i="7" l="1"/>
  <c r="N100" i="7"/>
  <c r="N101" i="7" l="1"/>
  <c r="O100" i="7"/>
  <c r="O101" i="7" l="1"/>
  <c r="N102" i="7"/>
  <c r="N103" i="7" l="1"/>
  <c r="O102" i="7"/>
  <c r="N104" i="7" l="1"/>
  <c r="O103" i="7"/>
  <c r="O104" i="7" l="1"/>
  <c r="N105" i="7"/>
  <c r="O105" i="7" l="1"/>
  <c r="N106" i="7"/>
  <c r="O106" i="7" l="1"/>
  <c r="N107" i="7"/>
  <c r="O107" i="7" l="1"/>
  <c r="N108" i="7"/>
  <c r="N109" i="7" l="1"/>
  <c r="O108" i="7"/>
  <c r="N110" i="7" l="1"/>
  <c r="O109" i="7"/>
  <c r="N111" i="7" l="1"/>
  <c r="O110" i="7"/>
  <c r="O111" i="7" l="1"/>
  <c r="N112" i="7"/>
  <c r="N113" i="7" l="1"/>
  <c r="O112" i="7"/>
  <c r="N114" i="7" l="1"/>
  <c r="O113" i="7"/>
  <c r="O114" i="7" l="1"/>
  <c r="N115" i="7"/>
  <c r="O115" i="7" l="1"/>
  <c r="N116" i="7"/>
  <c r="N117" i="7" l="1"/>
  <c r="O116" i="7"/>
  <c r="N118" i="7" l="1"/>
  <c r="O117" i="7"/>
  <c r="N119" i="7" l="1"/>
  <c r="O118" i="7"/>
  <c r="N120" i="7" l="1"/>
  <c r="O119" i="7"/>
  <c r="N121" i="7" l="1"/>
  <c r="O120" i="7"/>
  <c r="O121" i="7" l="1"/>
  <c r="N122" i="7"/>
  <c r="N123" i="7" l="1"/>
  <c r="O122" i="7"/>
  <c r="O123" i="7" l="1"/>
  <c r="N124" i="7"/>
  <c r="N125" i="7" l="1"/>
  <c r="O124" i="7"/>
  <c r="N126" i="7" l="1"/>
  <c r="O125" i="7"/>
  <c r="N127" i="7" l="1"/>
  <c r="O126" i="7"/>
  <c r="O127" i="7" l="1"/>
  <c r="N128" i="7"/>
  <c r="O128" i="7" l="1"/>
  <c r="N129" i="7"/>
  <c r="O129" i="7" l="1"/>
  <c r="N130" i="7"/>
  <c r="N131" i="7" l="1"/>
  <c r="O130" i="7"/>
  <c r="O131" i="7" l="1"/>
  <c r="N132" i="7"/>
  <c r="N133" i="7" l="1"/>
  <c r="O132" i="7"/>
  <c r="N134" i="7" l="1"/>
  <c r="O133" i="7"/>
  <c r="N135" i="7" l="1"/>
  <c r="O134" i="7"/>
  <c r="N136" i="7" l="1"/>
  <c r="O135" i="7"/>
  <c r="N137" i="7" l="1"/>
  <c r="O136" i="7"/>
  <c r="O137" i="7" l="1"/>
  <c r="N138" i="7"/>
  <c r="O138" i="7" l="1"/>
  <c r="N139" i="7"/>
  <c r="O139" i="7" l="1"/>
  <c r="N140" i="7"/>
  <c r="N141" i="7" l="1"/>
  <c r="O140" i="7"/>
  <c r="N142" i="7" l="1"/>
  <c r="O141" i="7"/>
  <c r="N143" i="7" l="1"/>
  <c r="O142" i="7"/>
  <c r="O143" i="7" l="1"/>
  <c r="N144" i="7"/>
  <c r="N145" i="7" l="1"/>
  <c r="O144" i="7"/>
  <c r="O145" i="7" l="1"/>
  <c r="N146" i="7"/>
  <c r="N147" i="7" l="1"/>
  <c r="O146" i="7"/>
  <c r="O147" i="7" l="1"/>
  <c r="N148" i="7"/>
  <c r="N149" i="7" l="1"/>
  <c r="O148" i="7"/>
  <c r="N150" i="7" l="1"/>
  <c r="O149" i="7"/>
  <c r="O150" i="7" l="1"/>
  <c r="N151" i="7"/>
  <c r="N152" i="7" l="1"/>
  <c r="O151" i="7"/>
  <c r="O152" i="7" l="1"/>
  <c r="N153" i="7"/>
  <c r="N154" i="7" l="1"/>
  <c r="O153" i="7"/>
  <c r="O154" i="7" l="1"/>
  <c r="N155" i="7"/>
  <c r="O155" i="7" l="1"/>
  <c r="N156" i="7"/>
  <c r="N157" i="7" l="1"/>
  <c r="O156" i="7"/>
  <c r="N158" i="7" l="1"/>
  <c r="O157" i="7"/>
  <c r="N159" i="7" l="1"/>
  <c r="O158" i="7"/>
  <c r="N160" i="7" l="1"/>
  <c r="O159" i="7"/>
  <c r="O160" i="7" l="1"/>
  <c r="N161" i="7"/>
  <c r="N162" i="7" l="1"/>
  <c r="O161" i="7"/>
  <c r="N163" i="7" l="1"/>
  <c r="O162" i="7"/>
  <c r="O163" i="7" l="1"/>
  <c r="N164" i="7"/>
  <c r="N165" i="7" l="1"/>
  <c r="O164" i="7"/>
  <c r="N166" i="7" l="1"/>
  <c r="O165" i="7"/>
  <c r="N167" i="7" l="1"/>
  <c r="O166" i="7"/>
  <c r="O167" i="7" l="1"/>
  <c r="N168" i="7"/>
  <c r="N169" i="7" l="1"/>
  <c r="O168" i="7"/>
  <c r="N170" i="7" l="1"/>
  <c r="O169" i="7"/>
  <c r="O170" i="7" l="1"/>
  <c r="N171" i="7"/>
  <c r="O171" i="7" l="1"/>
  <c r="N172" i="7"/>
  <c r="N173" i="7" l="1"/>
  <c r="O172" i="7"/>
  <c r="O173" i="7" l="1"/>
  <c r="N174" i="7"/>
  <c r="N175" i="7" l="1"/>
  <c r="O174" i="7"/>
  <c r="O175" i="7" l="1"/>
  <c r="N176" i="7"/>
  <c r="N177" i="7" l="1"/>
  <c r="O176" i="7"/>
  <c r="O177" i="7" l="1"/>
  <c r="N178" i="7"/>
  <c r="O178" i="7" l="1"/>
  <c r="N179" i="7"/>
  <c r="N180" i="7" l="1"/>
  <c r="O179" i="7"/>
  <c r="N181" i="7" l="1"/>
  <c r="O180" i="7"/>
  <c r="N182" i="7" l="1"/>
  <c r="O181" i="7"/>
  <c r="O182" i="7" l="1"/>
  <c r="N183" i="7"/>
  <c r="O183" i="7" l="1"/>
  <c r="N184" i="7"/>
  <c r="N185" i="7" l="1"/>
  <c r="O184" i="7"/>
  <c r="N186" i="7" l="1"/>
  <c r="O185" i="7"/>
  <c r="O186" i="7" l="1"/>
  <c r="N187" i="7"/>
  <c r="N188" i="7" l="1"/>
  <c r="O187" i="7"/>
  <c r="N189" i="7" l="1"/>
  <c r="O188" i="7"/>
  <c r="N190" i="7" l="1"/>
  <c r="O189" i="7"/>
  <c r="N191" i="7" l="1"/>
  <c r="O190" i="7"/>
  <c r="O191" i="7" l="1"/>
  <c r="N192" i="7"/>
  <c r="N193" i="7" l="1"/>
  <c r="O192" i="7"/>
  <c r="O193" i="7" l="1"/>
  <c r="N194" i="7"/>
  <c r="N195" i="7" l="1"/>
  <c r="O194" i="7"/>
  <c r="O195" i="7" l="1"/>
  <c r="N196" i="7"/>
  <c r="O196" i="7" l="1"/>
  <c r="N197" i="7"/>
  <c r="N198" i="7" l="1"/>
  <c r="O197" i="7"/>
  <c r="N199" i="7" l="1"/>
  <c r="O198" i="7"/>
  <c r="O199" i="7" l="1"/>
  <c r="N200" i="7"/>
  <c r="O200" i="7" l="1"/>
  <c r="N201" i="7"/>
  <c r="O201" i="7" s="1"/>
</calcChain>
</file>

<file path=xl/sharedStrings.xml><?xml version="1.0" encoding="utf-8"?>
<sst xmlns="http://schemas.openxmlformats.org/spreadsheetml/2006/main" count="129" uniqueCount="60">
  <si>
    <t>Customer ID</t>
  </si>
  <si>
    <t>Gender</t>
  </si>
  <si>
    <t>Acquisition Channel</t>
  </si>
  <si>
    <t>Region</t>
  </si>
  <si>
    <t>Marital Segment</t>
  </si>
  <si>
    <t>Segment</t>
  </si>
  <si>
    <t>Pre Campaign usage</t>
  </si>
  <si>
    <t>Post 1month campaign usage</t>
  </si>
  <si>
    <t>Latest month usage</t>
  </si>
  <si>
    <t>Post 2month campaign usage</t>
  </si>
  <si>
    <t>Create new columns replacing existing values using following legend</t>
  </si>
  <si>
    <t>Male</t>
  </si>
  <si>
    <t>Female</t>
  </si>
  <si>
    <t>Value</t>
  </si>
  <si>
    <t>New value</t>
  </si>
  <si>
    <t>Unmarried</t>
  </si>
  <si>
    <t>Married</t>
  </si>
  <si>
    <t>Direct</t>
  </si>
  <si>
    <t>Mail</t>
  </si>
  <si>
    <t>Phone</t>
  </si>
  <si>
    <t>Sales</t>
  </si>
  <si>
    <t>North</t>
  </si>
  <si>
    <t>South</t>
  </si>
  <si>
    <t>West</t>
  </si>
  <si>
    <t>Which Gender has the highest Latest month usage?</t>
  </si>
  <si>
    <t>What is the percentage change from Pre-campaign usage to Post one month campaign usage for each Region?</t>
  </si>
  <si>
    <t>How does the usage pattern change (ie compare average of different usages) by Acquisition channel?</t>
  </si>
  <si>
    <t>Average Pre Campaign usage</t>
  </si>
  <si>
    <t>Average Post 1 month Campaign usage</t>
  </si>
  <si>
    <t>Average Post 2 month Campaign usage</t>
  </si>
  <si>
    <t>Fill the values for the corresponding tables. Use Conditional formatting to highlight numbers 20% above average and 20% below average</t>
  </si>
  <si>
    <t>Total</t>
  </si>
  <si>
    <t>Create a Pareto chart to understand how the various Acquistion Channels are contributing to the Latest Month usage</t>
  </si>
  <si>
    <t>Percentage Change</t>
  </si>
  <si>
    <t>Percentage change/region</t>
  </si>
  <si>
    <t>Cumulative total/Latestmonh usage</t>
  </si>
  <si>
    <t>Percentage total/latest month usage</t>
  </si>
  <si>
    <t>Pre -Campaign</t>
  </si>
  <si>
    <t>Post-One month</t>
  </si>
  <si>
    <t>Marital Segment (Value)</t>
  </si>
  <si>
    <t>Region(Value)</t>
  </si>
  <si>
    <t>Acquisition Channel(Value)</t>
  </si>
  <si>
    <t>Gender(Value)</t>
  </si>
  <si>
    <t>Q1</t>
  </si>
  <si>
    <t>Q2</t>
  </si>
  <si>
    <t>Q3</t>
  </si>
  <si>
    <t>Q4</t>
  </si>
  <si>
    <t>Total Average</t>
  </si>
  <si>
    <t>Q5</t>
  </si>
  <si>
    <t>Usages</t>
  </si>
  <si>
    <t>Acquisition Channels</t>
  </si>
  <si>
    <t>Pre</t>
  </si>
  <si>
    <t>1 Month</t>
  </si>
  <si>
    <t>Variance</t>
  </si>
  <si>
    <t>2months</t>
  </si>
  <si>
    <t>Latest</t>
  </si>
  <si>
    <t>Sum</t>
  </si>
  <si>
    <t xml:space="preserve">It can be inferred from the table above the fluctuations in the variance and sum. Although the highest </t>
  </si>
  <si>
    <t>gain was in the first month, the latest figures show a profitable trend.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</si>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</sst>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1" applyFont="1"/>
    <xf numFmtId="0" fontId="2" fillId="6" borderId="1" xfId="0" applyNumberFormat="1" applyFont="1" applyFill="1" applyBorder="1" applyAlignment="1">
      <alignment vertical="center" wrapText="1"/>
    </xf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8" borderId="0" xfId="0" applyFill="1"/>
    <xf numFmtId="9" fontId="0" fillId="6" borderId="1" xfId="1" applyFont="1" applyFill="1" applyBorder="1"/>
    <xf numFmtId="0" fontId="0" fillId="9" borderId="0" xfId="0" applyFill="1"/>
    <xf numFmtId="0" fontId="2" fillId="0" borderId="1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1" xfId="0" applyFill="1" applyBorder="1"/>
    <xf numFmtId="0" fontId="0" fillId="10" borderId="1" xfId="0" applyFill="1" applyBorder="1"/>
    <xf numFmtId="10" fontId="0" fillId="4" borderId="1" xfId="1" applyNumberFormat="1" applyFont="1" applyFill="1" applyBorder="1"/>
    <xf numFmtId="0" fontId="0" fillId="11" borderId="0" xfId="0" applyFill="1"/>
    <xf numFmtId="0" fontId="1" fillId="11" borderId="0" xfId="0" applyFont="1" applyFill="1"/>
    <xf numFmtId="0" fontId="1" fillId="0" borderId="0" xfId="0" applyFont="1" applyFill="1"/>
    <xf numFmtId="0" fontId="1" fillId="8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2" xfId="0" applyBorder="1" applyAlignment="1"/>
    <xf numFmtId="0" fontId="0" fillId="0" borderId="14" xfId="0" applyBorder="1" applyAlignment="1"/>
    <xf numFmtId="0" fontId="0" fillId="0" borderId="13" xfId="0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0" fillId="0" borderId="1" xfId="0" applyNumberFormat="1" applyFont="1" applyBorder="1" applyAlignment="1"/>
    <xf numFmtId="2" fontId="0" fillId="0" borderId="0" xfId="0" applyNumberFormat="1" applyAlignment="1"/>
    <xf numFmtId="2" fontId="1" fillId="0" borderId="1" xfId="0" applyNumberFormat="1" applyFont="1" applyBorder="1" applyAlignment="1"/>
    <xf numFmtId="2" fontId="1" fillId="0" borderId="0" xfId="0" applyNumberFormat="1" applyFont="1"/>
    <xf numFmtId="2" fontId="1" fillId="0" borderId="0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>
      <alignment vertical="center"/>
    </xf>
    <xf numFmtId="2" fontId="0" fillId="0" borderId="1" xfId="0" applyNumberFormat="1" applyBorder="1"/>
    <xf numFmtId="0" fontId="0" fillId="8" borderId="1" xfId="0" applyFill="1" applyBorder="1"/>
    <xf numFmtId="2" fontId="0" fillId="8" borderId="1" xfId="0" applyNumberFormat="1" applyFill="1" applyBorder="1"/>
    <xf numFmtId="0" fontId="0" fillId="0" borderId="4" xfId="0" applyFill="1" applyBorder="1"/>
    <xf numFmtId="10" fontId="0" fillId="0" borderId="1" xfId="1" applyNumberFormat="1" applyFont="1" applyBorder="1"/>
    <xf numFmtId="10" fontId="0" fillId="6" borderId="1" xfId="0" applyNumberFormat="1" applyFill="1" applyBorder="1"/>
    <xf numFmtId="0" fontId="1" fillId="6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2" fontId="1" fillId="0" borderId="2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3" borderId="3" xfId="0" applyFont="1" applyFill="1" applyBorder="1" applyAlignment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/>
    <xf numFmtId="2" fontId="1" fillId="3" borderId="1" xfId="0" applyNumberFormat="1" applyFont="1" applyFill="1" applyBorder="1" applyAlignment="1"/>
    <xf numFmtId="2" fontId="1" fillId="3" borderId="19" xfId="0" applyNumberFormat="1" applyFont="1" applyFill="1" applyBorder="1" applyAlignment="1"/>
    <xf numFmtId="2" fontId="1" fillId="3" borderId="20" xfId="0" applyNumberFormat="1" applyFont="1" applyFill="1" applyBorder="1" applyAlignment="1"/>
    <xf numFmtId="2" fontId="1" fillId="3" borderId="21" xfId="0" applyNumberFormat="1" applyFont="1" applyFill="1" applyBorder="1" applyAlignment="1"/>
    <xf numFmtId="2" fontId="0" fillId="0" borderId="0" xfId="0" applyNumberFormat="1" applyBorder="1" applyAlignment="1"/>
  </cellXfs>
  <cellStyles count="2">
    <cellStyle name="Normal" xfId="0" builtinId="0"/>
    <cellStyle name="Percent" xfId="1" builtinId="5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5EC3057E-CDA0-413F-87DD-520E97554A15}" formatIdx="0">
          <cx:tx>
            <cx:txData>
              <cx:f>_xlchart.v1.1</cx:f>
              <cx:v>Latest month usage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5A425DC6-CE31-4E4F-9EA8-73AC037A9FC5}" formatIdx="2">
          <cx:tx>
            <cx:txData>
              <cx:f>_xlchart.v1.3</cx:f>
              <cx:v>Percentage total/latest month usage</cx:v>
            </cx:txData>
          </cx:tx>
          <cx:dataLabels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0" uniqueId="{3EEDF6BB-1009-4781-816D-2F5307CF0BAF}" formatIdx="1">
          <cx:axisId val="2"/>
        </cx:series>
        <cx:series layoutId="paretoLine" ownerIdx="1" uniqueId="{3CE4691C-E29E-4707-AAEE-78AA57CAD161}" formatIdx="3">
          <cx:axisId val="2"/>
        </cx:series>
      </cx:plotAreaRegion>
      <cx:axis id="0">
        <cx:catScaling gapWidth="0"/>
        <cx:title>
          <cx:tx>
            <cx:txData>
              <cx:v>Acquisition channels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Acquisition channels</a:t>
              </a:r>
            </a:p>
          </cx:txPr>
        </cx:title>
        <cx:tickLabels/>
      </cx:axis>
      <cx:axis id="1">
        <cx:valScaling/>
        <cx:title>
          <cx:tx>
            <cx:txData>
              <cx:v>Latest Month usage total</cx:v>
            </cx:txData>
          </cx:tx>
          <cx:spPr>
            <a:ln>
              <a:solidFill>
                <a:schemeClr val="tx1">
                  <a:lumMod val="75000"/>
                  <a:lumOff val="25000"/>
                </a:schemeClr>
              </a:solidFill>
            </a:ln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t>Latest Month usage total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Percentage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t>Percentage</a:t>
              </a:r>
            </a:p>
          </cx:txPr>
        </cx:title>
        <cx:units unit="percentage"/>
        <cx:tickLabels/>
      </cx:axis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228601</xdr:colOff>
      <xdr:row>13</xdr:row>
      <xdr:rowOff>0</xdr:rowOff>
    </xdr:from>
    <xdr:to>
      <xdr:col>18</xdr:col>
      <xdr:colOff>809625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DC806B9-284D-42E1-BAB1-EC7394F02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301" y="2476500"/>
              <a:ext cx="3667124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2"/>
  <sheetViews>
    <sheetView zoomScale="85" zoomScaleNormal="85" workbookViewId="0">
      <selection activeCell="U22" sqref="U22"/>
    </sheetView>
  </sheetViews>
  <sheetFormatPr defaultRowHeight="15" x14ac:dyDescent="0.25"/>
  <cols>
    <col min="1" max="1" width="9.85546875" customWidth="1"/>
    <col min="3" max="3" width="14.28515625" customWidth="1"/>
    <col min="4" max="4" width="10.7109375" customWidth="1"/>
    <col min="5" max="5" width="14.5703125" customWidth="1"/>
    <col min="7" max="7" width="14" customWidth="1"/>
    <col min="8" max="8" width="9.140625" customWidth="1"/>
    <col min="9" max="9" width="11.140625" bestFit="1" customWidth="1"/>
    <col min="11" max="11" width="9.85546875" customWidth="1"/>
    <col min="14" max="15" width="11.28515625" style="15" customWidth="1"/>
    <col min="17" max="17" width="18.28515625" bestFit="1" customWidth="1"/>
    <col min="18" max="18" width="12.140625" customWidth="1"/>
    <col min="20" max="20" width="10.42578125" bestFit="1" customWidth="1"/>
    <col min="21" max="21" width="20.28515625" customWidth="1"/>
    <col min="22" max="22" width="14.85546875" customWidth="1"/>
    <col min="24" max="24" width="12.28515625" customWidth="1"/>
    <col min="26" max="26" width="12" customWidth="1"/>
    <col min="28" max="28" width="13.5703125" customWidth="1"/>
  </cols>
  <sheetData>
    <row r="1" spans="1:17" ht="60" x14ac:dyDescent="0.25">
      <c r="A1" s="14" t="s">
        <v>0</v>
      </c>
      <c r="B1" s="14" t="s">
        <v>1</v>
      </c>
      <c r="C1" s="4" t="s">
        <v>42</v>
      </c>
      <c r="D1" s="14" t="s">
        <v>2</v>
      </c>
      <c r="E1" s="4" t="s">
        <v>41</v>
      </c>
      <c r="F1" s="14" t="s">
        <v>3</v>
      </c>
      <c r="G1" s="4" t="s">
        <v>40</v>
      </c>
      <c r="H1" s="14" t="s">
        <v>4</v>
      </c>
      <c r="I1" s="4" t="s">
        <v>39</v>
      </c>
      <c r="J1" s="14" t="s">
        <v>5</v>
      </c>
      <c r="K1" s="14" t="s">
        <v>6</v>
      </c>
      <c r="L1" s="14" t="s">
        <v>7</v>
      </c>
      <c r="M1" s="14" t="s">
        <v>8</v>
      </c>
      <c r="N1" s="4" t="s">
        <v>35</v>
      </c>
      <c r="O1" s="4" t="s">
        <v>36</v>
      </c>
      <c r="P1" s="14" t="s">
        <v>9</v>
      </c>
      <c r="Q1" s="53" t="s">
        <v>33</v>
      </c>
    </row>
    <row r="2" spans="1:17" x14ac:dyDescent="0.25">
      <c r="A2" s="16">
        <v>143</v>
      </c>
      <c r="B2" s="16">
        <v>0</v>
      </c>
      <c r="C2" s="5" t="str">
        <f>IF(B2&lt;1,"Male","Female")</f>
        <v>Male</v>
      </c>
      <c r="D2" s="16">
        <v>4</v>
      </c>
      <c r="E2" s="5" t="str">
        <f>_xlfn.IFS(D2=4,"Sales",D2=3,"Phone",D2=2,"Mail",D2=1,"Direct")</f>
        <v>Sales</v>
      </c>
      <c r="F2" s="16">
        <v>2</v>
      </c>
      <c r="G2" s="5" t="str">
        <f>_xlfn.IFS(F2=1,"North",F2=2,"West",F2=3,"South")</f>
        <v>West</v>
      </c>
      <c r="H2" s="16">
        <v>1</v>
      </c>
      <c r="I2" s="5" t="str">
        <f>IF(H2&gt;1,"Married","Unmarried")</f>
        <v>Unmarried</v>
      </c>
      <c r="J2" s="16">
        <v>3</v>
      </c>
      <c r="K2" s="16">
        <v>63</v>
      </c>
      <c r="L2" s="16">
        <v>63</v>
      </c>
      <c r="M2" s="16">
        <v>90</v>
      </c>
      <c r="N2" s="5">
        <f>M2</f>
        <v>90</v>
      </c>
      <c r="O2" s="12">
        <f>N2/$M$202</f>
        <v>7.1231835881850163E-3</v>
      </c>
      <c r="P2" s="16">
        <v>69.300000000000011</v>
      </c>
      <c r="Q2" s="52">
        <f>(L2/K2)-1</f>
        <v>0</v>
      </c>
    </row>
    <row r="3" spans="1:17" x14ac:dyDescent="0.25">
      <c r="A3" s="16">
        <v>200</v>
      </c>
      <c r="B3" s="16">
        <v>0</v>
      </c>
      <c r="C3" s="5" t="str">
        <f t="shared" ref="C3:C66" si="0">IF(B3&lt;1,"Male","Female")</f>
        <v>Male</v>
      </c>
      <c r="D3" s="16">
        <v>4</v>
      </c>
      <c r="E3" s="5" t="str">
        <f t="shared" ref="E3:E66" si="1">_xlfn.IFS(D3=4,"Sales",D3=3,"Phone",D3=2,"Mail",D3=1,"Direct")</f>
        <v>Sales</v>
      </c>
      <c r="F3" s="16">
        <v>2</v>
      </c>
      <c r="G3" s="5" t="str">
        <f t="shared" ref="G3:G66" si="2">_xlfn.IFS(F3=1,"North",F3=2,"West",F3=3,"South")</f>
        <v>West</v>
      </c>
      <c r="H3" s="16">
        <v>2</v>
      </c>
      <c r="I3" s="5" t="str">
        <f t="shared" ref="I3:I66" si="3">IF(H3&gt;1,"Married","Unmarried")</f>
        <v>Married</v>
      </c>
      <c r="J3" s="16">
        <v>2</v>
      </c>
      <c r="K3" s="16">
        <v>68</v>
      </c>
      <c r="L3" s="16">
        <v>54</v>
      </c>
      <c r="M3" s="16">
        <v>90</v>
      </c>
      <c r="N3" s="5">
        <f t="shared" ref="N3:N34" si="4">N2+M3</f>
        <v>180</v>
      </c>
      <c r="O3" s="12">
        <f t="shared" ref="O3:O33" si="5">N3/$M$202</f>
        <v>1.4246367176370033E-2</v>
      </c>
      <c r="P3" s="16">
        <v>59.400000000000006</v>
      </c>
      <c r="Q3" s="52">
        <f t="shared" ref="Q3:Q66" si="6">(L3/K3)-1</f>
        <v>-0.20588235294117652</v>
      </c>
    </row>
    <row r="4" spans="1:17" x14ac:dyDescent="0.25">
      <c r="A4" s="16">
        <v>132</v>
      </c>
      <c r="B4" s="16">
        <v>0</v>
      </c>
      <c r="C4" s="5" t="str">
        <f t="shared" si="0"/>
        <v>Male</v>
      </c>
      <c r="D4" s="16">
        <v>4</v>
      </c>
      <c r="E4" s="5" t="str">
        <f t="shared" si="1"/>
        <v>Sales</v>
      </c>
      <c r="F4" s="16">
        <v>2</v>
      </c>
      <c r="G4" s="5" t="str">
        <f t="shared" si="2"/>
        <v>West</v>
      </c>
      <c r="H4" s="16">
        <v>1</v>
      </c>
      <c r="I4" s="5" t="str">
        <f t="shared" si="3"/>
        <v>Unmarried</v>
      </c>
      <c r="J4" s="16">
        <v>2</v>
      </c>
      <c r="K4" s="16">
        <v>73</v>
      </c>
      <c r="L4" s="16">
        <v>62</v>
      </c>
      <c r="M4" s="16">
        <v>87.6</v>
      </c>
      <c r="N4" s="5">
        <f t="shared" si="4"/>
        <v>267.60000000000002</v>
      </c>
      <c r="O4" s="12">
        <f t="shared" si="5"/>
        <v>2.1179599202203449E-2</v>
      </c>
      <c r="P4" s="16">
        <v>68.2</v>
      </c>
      <c r="Q4" s="52">
        <f t="shared" si="6"/>
        <v>-0.15068493150684936</v>
      </c>
    </row>
    <row r="5" spans="1:17" x14ac:dyDescent="0.25">
      <c r="A5" s="16">
        <v>57</v>
      </c>
      <c r="B5" s="16">
        <v>1</v>
      </c>
      <c r="C5" s="5" t="str">
        <f t="shared" si="0"/>
        <v>Female</v>
      </c>
      <c r="D5" s="16">
        <v>4</v>
      </c>
      <c r="E5" s="5" t="str">
        <f t="shared" si="1"/>
        <v>Sales</v>
      </c>
      <c r="F5" s="16">
        <v>2</v>
      </c>
      <c r="G5" s="5" t="str">
        <f t="shared" si="2"/>
        <v>West</v>
      </c>
      <c r="H5" s="16">
        <v>1</v>
      </c>
      <c r="I5" s="5" t="str">
        <f t="shared" si="3"/>
        <v>Unmarried</v>
      </c>
      <c r="J5" s="16">
        <v>2</v>
      </c>
      <c r="K5" s="16">
        <v>71</v>
      </c>
      <c r="L5" s="16">
        <v>65</v>
      </c>
      <c r="M5" s="16">
        <v>86.399999999999991</v>
      </c>
      <c r="N5" s="5">
        <f t="shared" si="4"/>
        <v>354</v>
      </c>
      <c r="O5" s="12">
        <f t="shared" si="5"/>
        <v>2.8017855446861063E-2</v>
      </c>
      <c r="P5" s="16">
        <v>71.5</v>
      </c>
      <c r="Q5" s="52">
        <f t="shared" si="6"/>
        <v>-8.4507042253521125E-2</v>
      </c>
    </row>
    <row r="6" spans="1:17" x14ac:dyDescent="0.25">
      <c r="A6" s="16">
        <v>33</v>
      </c>
      <c r="B6" s="16">
        <v>1</v>
      </c>
      <c r="C6" s="5" t="str">
        <f t="shared" si="0"/>
        <v>Female</v>
      </c>
      <c r="D6" s="16">
        <v>2</v>
      </c>
      <c r="E6" s="5" t="str">
        <f t="shared" si="1"/>
        <v>Mail</v>
      </c>
      <c r="F6" s="16">
        <v>1</v>
      </c>
      <c r="G6" s="5" t="str">
        <f t="shared" si="2"/>
        <v>North</v>
      </c>
      <c r="H6" s="16">
        <v>1</v>
      </c>
      <c r="I6" s="5" t="str">
        <f t="shared" si="3"/>
        <v>Unmarried</v>
      </c>
      <c r="J6" s="16">
        <v>2</v>
      </c>
      <c r="K6" s="16">
        <v>57</v>
      </c>
      <c r="L6" s="16">
        <v>65</v>
      </c>
      <c r="M6" s="16">
        <v>86.399999999999991</v>
      </c>
      <c r="N6" s="5">
        <f t="shared" si="4"/>
        <v>440.4</v>
      </c>
      <c r="O6" s="12">
        <f t="shared" si="5"/>
        <v>3.4856111691518678E-2</v>
      </c>
      <c r="P6" s="16">
        <v>71.5</v>
      </c>
      <c r="Q6" s="52">
        <f t="shared" si="6"/>
        <v>0.14035087719298245</v>
      </c>
    </row>
    <row r="7" spans="1:17" x14ac:dyDescent="0.25">
      <c r="A7" s="16">
        <v>161</v>
      </c>
      <c r="B7" s="16">
        <v>1</v>
      </c>
      <c r="C7" s="5" t="str">
        <f t="shared" si="0"/>
        <v>Female</v>
      </c>
      <c r="D7" s="16">
        <v>4</v>
      </c>
      <c r="E7" s="5" t="str">
        <f t="shared" si="1"/>
        <v>Sales</v>
      </c>
      <c r="F7" s="16">
        <v>1</v>
      </c>
      <c r="G7" s="5" t="str">
        <f t="shared" si="2"/>
        <v>North</v>
      </c>
      <c r="H7" s="16">
        <v>1</v>
      </c>
      <c r="I7" s="5" t="str">
        <f t="shared" si="3"/>
        <v>Unmarried</v>
      </c>
      <c r="J7" s="16">
        <v>2</v>
      </c>
      <c r="K7" s="16">
        <v>57</v>
      </c>
      <c r="L7" s="16">
        <v>62</v>
      </c>
      <c r="M7" s="16">
        <v>86.399999999999991</v>
      </c>
      <c r="N7" s="5">
        <f t="shared" si="4"/>
        <v>526.79999999999995</v>
      </c>
      <c r="O7" s="12">
        <f t="shared" si="5"/>
        <v>4.1694367936176292E-2</v>
      </c>
      <c r="P7" s="16">
        <v>68.2</v>
      </c>
      <c r="Q7" s="52">
        <f t="shared" si="6"/>
        <v>8.7719298245614086E-2</v>
      </c>
    </row>
    <row r="8" spans="1:17" x14ac:dyDescent="0.25">
      <c r="A8" s="16">
        <v>95</v>
      </c>
      <c r="B8" s="16">
        <v>0</v>
      </c>
      <c r="C8" s="5" t="str">
        <f t="shared" si="0"/>
        <v>Male</v>
      </c>
      <c r="D8" s="16">
        <v>4</v>
      </c>
      <c r="E8" s="5" t="str">
        <f t="shared" si="1"/>
        <v>Sales</v>
      </c>
      <c r="F8" s="16">
        <v>3</v>
      </c>
      <c r="G8" s="5" t="str">
        <f t="shared" si="2"/>
        <v>South</v>
      </c>
      <c r="H8" s="16">
        <v>1</v>
      </c>
      <c r="I8" s="5" t="str">
        <f t="shared" si="3"/>
        <v>Unmarried</v>
      </c>
      <c r="J8" s="16">
        <v>2</v>
      </c>
      <c r="K8" s="16">
        <v>73</v>
      </c>
      <c r="L8" s="16">
        <v>60</v>
      </c>
      <c r="M8" s="16">
        <v>85.2</v>
      </c>
      <c r="N8" s="5">
        <f t="shared" si="4"/>
        <v>612</v>
      </c>
      <c r="O8" s="12">
        <f t="shared" si="5"/>
        <v>4.8437648399658112E-2</v>
      </c>
      <c r="P8" s="16">
        <v>66</v>
      </c>
      <c r="Q8" s="52">
        <f t="shared" si="6"/>
        <v>-0.17808219178082196</v>
      </c>
    </row>
    <row r="9" spans="1:17" x14ac:dyDescent="0.25">
      <c r="A9" s="16">
        <v>68</v>
      </c>
      <c r="B9" s="16">
        <v>0</v>
      </c>
      <c r="C9" s="5" t="str">
        <f t="shared" si="0"/>
        <v>Male</v>
      </c>
      <c r="D9" s="16">
        <v>4</v>
      </c>
      <c r="E9" s="5" t="str">
        <f t="shared" si="1"/>
        <v>Sales</v>
      </c>
      <c r="F9" s="16">
        <v>2</v>
      </c>
      <c r="G9" s="5" t="str">
        <f t="shared" si="2"/>
        <v>West</v>
      </c>
      <c r="H9" s="16">
        <v>1</v>
      </c>
      <c r="I9" s="5" t="str">
        <f t="shared" si="3"/>
        <v>Unmarried</v>
      </c>
      <c r="J9" s="16">
        <v>2</v>
      </c>
      <c r="K9" s="16">
        <v>73</v>
      </c>
      <c r="L9" s="16">
        <v>67</v>
      </c>
      <c r="M9" s="16">
        <v>85.2</v>
      </c>
      <c r="N9" s="5">
        <f t="shared" si="4"/>
        <v>697.2</v>
      </c>
      <c r="O9" s="12">
        <f t="shared" si="5"/>
        <v>5.5180928863139932E-2</v>
      </c>
      <c r="P9" s="16">
        <v>73.7</v>
      </c>
      <c r="Q9" s="52">
        <f t="shared" si="6"/>
        <v>-8.2191780821917804E-2</v>
      </c>
    </row>
    <row r="10" spans="1:17" x14ac:dyDescent="0.25">
      <c r="A10" s="16">
        <v>174</v>
      </c>
      <c r="B10" s="16">
        <v>0</v>
      </c>
      <c r="C10" s="5" t="str">
        <f t="shared" si="0"/>
        <v>Male</v>
      </c>
      <c r="D10" s="16">
        <v>4</v>
      </c>
      <c r="E10" s="5" t="str">
        <f t="shared" si="1"/>
        <v>Sales</v>
      </c>
      <c r="F10" s="16">
        <v>2</v>
      </c>
      <c r="G10" s="5" t="str">
        <f t="shared" si="2"/>
        <v>West</v>
      </c>
      <c r="H10" s="16">
        <v>2</v>
      </c>
      <c r="I10" s="5" t="str">
        <f t="shared" si="3"/>
        <v>Married</v>
      </c>
      <c r="J10" s="16">
        <v>2</v>
      </c>
      <c r="K10" s="16">
        <v>68</v>
      </c>
      <c r="L10" s="16">
        <v>59</v>
      </c>
      <c r="M10" s="16">
        <v>85.2</v>
      </c>
      <c r="N10" s="5">
        <f t="shared" si="4"/>
        <v>782.40000000000009</v>
      </c>
      <c r="O10" s="12">
        <f t="shared" si="5"/>
        <v>6.1924209326621751E-2</v>
      </c>
      <c r="P10" s="16">
        <v>64.900000000000006</v>
      </c>
      <c r="Q10" s="52">
        <f t="shared" si="6"/>
        <v>-0.13235294117647056</v>
      </c>
    </row>
    <row r="11" spans="1:17" x14ac:dyDescent="0.25">
      <c r="A11" s="16">
        <v>100</v>
      </c>
      <c r="B11" s="16">
        <v>1</v>
      </c>
      <c r="C11" s="5" t="str">
        <f t="shared" si="0"/>
        <v>Female</v>
      </c>
      <c r="D11" s="16">
        <v>4</v>
      </c>
      <c r="E11" s="5" t="str">
        <f t="shared" si="1"/>
        <v>Sales</v>
      </c>
      <c r="F11" s="16">
        <v>3</v>
      </c>
      <c r="G11" s="5" t="str">
        <f t="shared" si="2"/>
        <v>South</v>
      </c>
      <c r="H11" s="16">
        <v>1</v>
      </c>
      <c r="I11" s="5" t="str">
        <f t="shared" si="3"/>
        <v>Unmarried</v>
      </c>
      <c r="J11" s="16">
        <v>2</v>
      </c>
      <c r="K11" s="16">
        <v>63</v>
      </c>
      <c r="L11" s="16">
        <v>65</v>
      </c>
      <c r="M11" s="16">
        <v>85.2</v>
      </c>
      <c r="N11" s="5">
        <f t="shared" si="4"/>
        <v>867.60000000000014</v>
      </c>
      <c r="O11" s="12">
        <f t="shared" si="5"/>
        <v>6.8667489790103564E-2</v>
      </c>
      <c r="P11" s="16">
        <v>71.5</v>
      </c>
      <c r="Q11" s="52">
        <f t="shared" si="6"/>
        <v>3.1746031746031855E-2</v>
      </c>
    </row>
    <row r="12" spans="1:17" x14ac:dyDescent="0.25">
      <c r="A12" s="16">
        <v>136</v>
      </c>
      <c r="B12" s="16">
        <v>0</v>
      </c>
      <c r="C12" s="5" t="str">
        <f t="shared" si="0"/>
        <v>Male</v>
      </c>
      <c r="D12" s="16">
        <v>4</v>
      </c>
      <c r="E12" s="5" t="str">
        <f t="shared" si="1"/>
        <v>Sales</v>
      </c>
      <c r="F12" s="16">
        <v>2</v>
      </c>
      <c r="G12" s="5" t="str">
        <f t="shared" si="2"/>
        <v>West</v>
      </c>
      <c r="H12" s="16">
        <v>1</v>
      </c>
      <c r="I12" s="5" t="str">
        <f t="shared" si="3"/>
        <v>Unmarried</v>
      </c>
      <c r="J12" s="16">
        <v>2</v>
      </c>
      <c r="K12" s="16">
        <v>65</v>
      </c>
      <c r="L12" s="16">
        <v>59</v>
      </c>
      <c r="M12" s="16">
        <v>84</v>
      </c>
      <c r="N12" s="5">
        <f t="shared" si="4"/>
        <v>951.60000000000014</v>
      </c>
      <c r="O12" s="12">
        <f t="shared" si="5"/>
        <v>7.5315794472409589E-2</v>
      </c>
      <c r="P12" s="16">
        <v>64.900000000000006</v>
      </c>
      <c r="Q12" s="52">
        <f t="shared" si="6"/>
        <v>-9.2307692307692313E-2</v>
      </c>
    </row>
    <row r="13" spans="1:17" x14ac:dyDescent="0.25">
      <c r="A13" s="16">
        <v>194</v>
      </c>
      <c r="B13" s="16">
        <v>1</v>
      </c>
      <c r="C13" s="5" t="str">
        <f t="shared" si="0"/>
        <v>Female</v>
      </c>
      <c r="D13" s="16">
        <v>4</v>
      </c>
      <c r="E13" s="5" t="str">
        <f t="shared" si="1"/>
        <v>Sales</v>
      </c>
      <c r="F13" s="16">
        <v>3</v>
      </c>
      <c r="G13" s="5" t="str">
        <f t="shared" si="2"/>
        <v>South</v>
      </c>
      <c r="H13" s="16">
        <v>2</v>
      </c>
      <c r="I13" s="5" t="str">
        <f t="shared" si="3"/>
        <v>Married</v>
      </c>
      <c r="J13" s="16">
        <v>2</v>
      </c>
      <c r="K13" s="16">
        <v>63</v>
      </c>
      <c r="L13" s="16">
        <v>63</v>
      </c>
      <c r="M13" s="16">
        <v>82.8</v>
      </c>
      <c r="N13" s="5">
        <f t="shared" si="4"/>
        <v>1034.4000000000001</v>
      </c>
      <c r="O13" s="12">
        <f t="shared" si="5"/>
        <v>8.1869123373539798E-2</v>
      </c>
      <c r="P13" s="16">
        <v>69.300000000000011</v>
      </c>
      <c r="Q13" s="52">
        <f t="shared" si="6"/>
        <v>0</v>
      </c>
    </row>
    <row r="14" spans="1:17" x14ac:dyDescent="0.25">
      <c r="A14" s="16">
        <v>180</v>
      </c>
      <c r="B14" s="16">
        <v>1</v>
      </c>
      <c r="C14" s="5" t="str">
        <f t="shared" si="0"/>
        <v>Female</v>
      </c>
      <c r="D14" s="16">
        <v>4</v>
      </c>
      <c r="E14" s="5" t="str">
        <f t="shared" si="1"/>
        <v>Sales</v>
      </c>
      <c r="F14" s="16">
        <v>3</v>
      </c>
      <c r="G14" s="5" t="str">
        <f t="shared" si="2"/>
        <v>South</v>
      </c>
      <c r="H14" s="16">
        <v>2</v>
      </c>
      <c r="I14" s="5" t="str">
        <f t="shared" si="3"/>
        <v>Married</v>
      </c>
      <c r="J14" s="16">
        <v>2</v>
      </c>
      <c r="K14" s="16">
        <v>71</v>
      </c>
      <c r="L14" s="16">
        <v>65</v>
      </c>
      <c r="M14" s="16">
        <v>82.8</v>
      </c>
      <c r="N14" s="5">
        <f t="shared" si="4"/>
        <v>1117.2</v>
      </c>
      <c r="O14" s="12">
        <f t="shared" si="5"/>
        <v>8.8422452274670008E-2</v>
      </c>
      <c r="P14" s="16">
        <v>71.5</v>
      </c>
      <c r="Q14" s="52">
        <f t="shared" si="6"/>
        <v>-8.4507042253521125E-2</v>
      </c>
    </row>
    <row r="15" spans="1:17" x14ac:dyDescent="0.25">
      <c r="A15" s="16">
        <v>80</v>
      </c>
      <c r="B15" s="16">
        <v>0</v>
      </c>
      <c r="C15" s="5" t="str">
        <f t="shared" si="0"/>
        <v>Male</v>
      </c>
      <c r="D15" s="16">
        <v>4</v>
      </c>
      <c r="E15" s="5" t="str">
        <f t="shared" si="1"/>
        <v>Sales</v>
      </c>
      <c r="F15" s="16">
        <v>3</v>
      </c>
      <c r="G15" s="5" t="str">
        <f t="shared" si="2"/>
        <v>South</v>
      </c>
      <c r="H15" s="16">
        <v>1</v>
      </c>
      <c r="I15" s="5" t="str">
        <f t="shared" si="3"/>
        <v>Unmarried</v>
      </c>
      <c r="J15" s="16">
        <v>2</v>
      </c>
      <c r="K15" s="16">
        <v>65</v>
      </c>
      <c r="L15" s="16">
        <v>62</v>
      </c>
      <c r="M15" s="16">
        <v>81.599999999999994</v>
      </c>
      <c r="N15" s="5">
        <f t="shared" si="4"/>
        <v>1198.8</v>
      </c>
      <c r="O15" s="12">
        <f t="shared" si="5"/>
        <v>9.4880805394624415E-2</v>
      </c>
      <c r="P15" s="16">
        <v>68.2</v>
      </c>
      <c r="Q15" s="52">
        <f t="shared" si="6"/>
        <v>-4.6153846153846101E-2</v>
      </c>
    </row>
    <row r="16" spans="1:17" x14ac:dyDescent="0.25">
      <c r="A16" s="16">
        <v>101</v>
      </c>
      <c r="B16" s="16">
        <v>1</v>
      </c>
      <c r="C16" s="5" t="str">
        <f t="shared" si="0"/>
        <v>Female</v>
      </c>
      <c r="D16" s="16">
        <v>4</v>
      </c>
      <c r="E16" s="5" t="str">
        <f t="shared" si="1"/>
        <v>Sales</v>
      </c>
      <c r="F16" s="16">
        <v>3</v>
      </c>
      <c r="G16" s="5" t="str">
        <f t="shared" si="2"/>
        <v>South</v>
      </c>
      <c r="H16" s="16">
        <v>1</v>
      </c>
      <c r="I16" s="5" t="str">
        <f t="shared" si="3"/>
        <v>Unmarried</v>
      </c>
      <c r="J16" s="16">
        <v>2</v>
      </c>
      <c r="K16" s="16">
        <v>60</v>
      </c>
      <c r="L16" s="16">
        <v>62</v>
      </c>
      <c r="M16" s="16">
        <v>80.399999999999991</v>
      </c>
      <c r="N16" s="5">
        <f t="shared" si="4"/>
        <v>1279.2</v>
      </c>
      <c r="O16" s="12">
        <f t="shared" si="5"/>
        <v>0.10124418273340303</v>
      </c>
      <c r="P16" s="16">
        <v>68.2</v>
      </c>
      <c r="Q16" s="52">
        <f t="shared" si="6"/>
        <v>3.3333333333333437E-2</v>
      </c>
    </row>
    <row r="17" spans="1:17" x14ac:dyDescent="0.25">
      <c r="A17" s="16">
        <v>39</v>
      </c>
      <c r="B17" s="16">
        <v>1</v>
      </c>
      <c r="C17" s="5" t="str">
        <f t="shared" si="0"/>
        <v>Female</v>
      </c>
      <c r="D17" s="16">
        <v>3</v>
      </c>
      <c r="E17" s="5" t="str">
        <f t="shared" si="1"/>
        <v>Phone</v>
      </c>
      <c r="F17" s="16">
        <v>3</v>
      </c>
      <c r="G17" s="5" t="str">
        <f t="shared" si="2"/>
        <v>South</v>
      </c>
      <c r="H17" s="16">
        <v>1</v>
      </c>
      <c r="I17" s="5" t="str">
        <f t="shared" si="3"/>
        <v>Unmarried</v>
      </c>
      <c r="J17" s="16">
        <v>2</v>
      </c>
      <c r="K17" s="16">
        <v>66</v>
      </c>
      <c r="L17" s="16">
        <v>67</v>
      </c>
      <c r="M17" s="16">
        <v>80.399999999999991</v>
      </c>
      <c r="N17" s="5">
        <f t="shared" si="4"/>
        <v>1359.6000000000001</v>
      </c>
      <c r="O17" s="12">
        <f t="shared" si="5"/>
        <v>0.10760756007218165</v>
      </c>
      <c r="P17" s="16">
        <v>73.7</v>
      </c>
      <c r="Q17" s="52">
        <f t="shared" si="6"/>
        <v>1.5151515151515138E-2</v>
      </c>
    </row>
    <row r="18" spans="1:17" x14ac:dyDescent="0.25">
      <c r="A18" s="16">
        <v>154</v>
      </c>
      <c r="B18" s="16">
        <v>0</v>
      </c>
      <c r="C18" s="5" t="str">
        <f t="shared" si="0"/>
        <v>Male</v>
      </c>
      <c r="D18" s="16">
        <v>4</v>
      </c>
      <c r="E18" s="5" t="str">
        <f t="shared" si="1"/>
        <v>Sales</v>
      </c>
      <c r="F18" s="16">
        <v>3</v>
      </c>
      <c r="G18" s="5" t="str">
        <f t="shared" si="2"/>
        <v>South</v>
      </c>
      <c r="H18" s="16">
        <v>1</v>
      </c>
      <c r="I18" s="5" t="str">
        <f t="shared" si="3"/>
        <v>Unmarried</v>
      </c>
      <c r="J18" s="16">
        <v>2</v>
      </c>
      <c r="K18" s="16">
        <v>65</v>
      </c>
      <c r="L18" s="16">
        <v>65</v>
      </c>
      <c r="M18" s="16">
        <v>79.2</v>
      </c>
      <c r="N18" s="5">
        <f t="shared" si="4"/>
        <v>1438.8000000000002</v>
      </c>
      <c r="O18" s="12">
        <f t="shared" si="5"/>
        <v>0.11387596162978447</v>
      </c>
      <c r="P18" s="16">
        <v>71.5</v>
      </c>
      <c r="Q18" s="52">
        <f t="shared" si="6"/>
        <v>0</v>
      </c>
    </row>
    <row r="19" spans="1:17" x14ac:dyDescent="0.25">
      <c r="A19" s="16">
        <v>24</v>
      </c>
      <c r="B19" s="16">
        <v>0</v>
      </c>
      <c r="C19" s="5" t="str">
        <f t="shared" si="0"/>
        <v>Male</v>
      </c>
      <c r="D19" s="16">
        <v>2</v>
      </c>
      <c r="E19" s="5" t="str">
        <f t="shared" si="1"/>
        <v>Mail</v>
      </c>
      <c r="F19" s="16">
        <v>2</v>
      </c>
      <c r="G19" s="5" t="str">
        <f t="shared" si="2"/>
        <v>West</v>
      </c>
      <c r="H19" s="16">
        <v>1</v>
      </c>
      <c r="I19" s="5" t="str">
        <f t="shared" si="3"/>
        <v>Unmarried</v>
      </c>
      <c r="J19" s="16">
        <v>2</v>
      </c>
      <c r="K19" s="16">
        <v>52</v>
      </c>
      <c r="L19" s="16">
        <v>62</v>
      </c>
      <c r="M19" s="16">
        <v>79.2</v>
      </c>
      <c r="N19" s="5">
        <f t="shared" si="4"/>
        <v>1518.0000000000002</v>
      </c>
      <c r="O19" s="12">
        <f t="shared" si="5"/>
        <v>0.12014436318738729</v>
      </c>
      <c r="P19" s="16">
        <v>68.2</v>
      </c>
      <c r="Q19" s="52">
        <f t="shared" si="6"/>
        <v>0.19230769230769229</v>
      </c>
    </row>
    <row r="20" spans="1:17" x14ac:dyDescent="0.25">
      <c r="A20" s="16">
        <v>65</v>
      </c>
      <c r="B20" s="16">
        <v>1</v>
      </c>
      <c r="C20" s="5" t="str">
        <f t="shared" si="0"/>
        <v>Female</v>
      </c>
      <c r="D20" s="16">
        <v>4</v>
      </c>
      <c r="E20" s="5" t="str">
        <f t="shared" si="1"/>
        <v>Sales</v>
      </c>
      <c r="F20" s="16">
        <v>2</v>
      </c>
      <c r="G20" s="5" t="str">
        <f t="shared" si="2"/>
        <v>West</v>
      </c>
      <c r="H20" s="16">
        <v>1</v>
      </c>
      <c r="I20" s="5" t="str">
        <f t="shared" si="3"/>
        <v>Unmarried</v>
      </c>
      <c r="J20" s="16">
        <v>2</v>
      </c>
      <c r="K20" s="16">
        <v>55</v>
      </c>
      <c r="L20" s="16">
        <v>54</v>
      </c>
      <c r="M20" s="16">
        <v>79.2</v>
      </c>
      <c r="N20" s="5">
        <f t="shared" si="4"/>
        <v>1597.2000000000003</v>
      </c>
      <c r="O20" s="12">
        <f t="shared" si="5"/>
        <v>0.12641276474499011</v>
      </c>
      <c r="P20" s="16">
        <v>59.400000000000006</v>
      </c>
      <c r="Q20" s="52">
        <f t="shared" si="6"/>
        <v>-1.8181818181818188E-2</v>
      </c>
    </row>
    <row r="21" spans="1:17" x14ac:dyDescent="0.25">
      <c r="A21" s="16">
        <v>32</v>
      </c>
      <c r="B21" s="16">
        <v>1</v>
      </c>
      <c r="C21" s="5" t="str">
        <f t="shared" si="0"/>
        <v>Female</v>
      </c>
      <c r="D21" s="16">
        <v>2</v>
      </c>
      <c r="E21" s="5" t="str">
        <f t="shared" si="1"/>
        <v>Mail</v>
      </c>
      <c r="F21" s="16">
        <v>3</v>
      </c>
      <c r="G21" s="5" t="str">
        <f t="shared" si="2"/>
        <v>South</v>
      </c>
      <c r="H21" s="16">
        <v>1</v>
      </c>
      <c r="I21" s="5" t="str">
        <f t="shared" si="3"/>
        <v>Unmarried</v>
      </c>
      <c r="J21" s="16">
        <v>3</v>
      </c>
      <c r="K21" s="16">
        <v>50</v>
      </c>
      <c r="L21" s="16">
        <v>67</v>
      </c>
      <c r="M21" s="16">
        <v>79.2</v>
      </c>
      <c r="N21" s="5">
        <f t="shared" si="4"/>
        <v>1676.4000000000003</v>
      </c>
      <c r="O21" s="12">
        <f t="shared" si="5"/>
        <v>0.13268116630259294</v>
      </c>
      <c r="P21" s="16">
        <v>73.7</v>
      </c>
      <c r="Q21" s="52">
        <f t="shared" si="6"/>
        <v>0.34000000000000008</v>
      </c>
    </row>
    <row r="22" spans="1:17" x14ac:dyDescent="0.25">
      <c r="A22" s="16">
        <v>82</v>
      </c>
      <c r="B22" s="16">
        <v>1</v>
      </c>
      <c r="C22" s="5" t="str">
        <f t="shared" si="0"/>
        <v>Female</v>
      </c>
      <c r="D22" s="16">
        <v>4</v>
      </c>
      <c r="E22" s="5" t="str">
        <f t="shared" si="1"/>
        <v>Sales</v>
      </c>
      <c r="F22" s="16">
        <v>3</v>
      </c>
      <c r="G22" s="5" t="str">
        <f t="shared" si="2"/>
        <v>South</v>
      </c>
      <c r="H22" s="16">
        <v>1</v>
      </c>
      <c r="I22" s="5" t="str">
        <f t="shared" si="3"/>
        <v>Unmarried</v>
      </c>
      <c r="J22" s="16">
        <v>2</v>
      </c>
      <c r="K22" s="16">
        <v>68</v>
      </c>
      <c r="L22" s="16">
        <v>62</v>
      </c>
      <c r="M22" s="16">
        <v>78</v>
      </c>
      <c r="N22" s="5">
        <f t="shared" si="4"/>
        <v>1754.4000000000003</v>
      </c>
      <c r="O22" s="12">
        <f t="shared" si="5"/>
        <v>0.13885459207901996</v>
      </c>
      <c r="P22" s="16">
        <v>68.2</v>
      </c>
      <c r="Q22" s="52">
        <f t="shared" si="6"/>
        <v>-8.8235294117647078E-2</v>
      </c>
    </row>
    <row r="23" spans="1:17" x14ac:dyDescent="0.25">
      <c r="A23" s="16">
        <v>135</v>
      </c>
      <c r="B23" s="16">
        <v>1</v>
      </c>
      <c r="C23" s="5" t="str">
        <f t="shared" si="0"/>
        <v>Female</v>
      </c>
      <c r="D23" s="16">
        <v>4</v>
      </c>
      <c r="E23" s="5" t="str">
        <f t="shared" si="1"/>
        <v>Sales</v>
      </c>
      <c r="F23" s="16">
        <v>1</v>
      </c>
      <c r="G23" s="5" t="str">
        <f t="shared" si="2"/>
        <v>North</v>
      </c>
      <c r="H23" s="16">
        <v>1</v>
      </c>
      <c r="I23" s="5" t="str">
        <f t="shared" si="3"/>
        <v>Unmarried</v>
      </c>
      <c r="J23" s="16">
        <v>2</v>
      </c>
      <c r="K23" s="16">
        <v>63</v>
      </c>
      <c r="L23" s="16">
        <v>60</v>
      </c>
      <c r="M23" s="16">
        <v>78</v>
      </c>
      <c r="N23" s="5">
        <f t="shared" si="4"/>
        <v>1832.4000000000003</v>
      </c>
      <c r="O23" s="12">
        <f t="shared" si="5"/>
        <v>0.14502801785544694</v>
      </c>
      <c r="P23" s="16">
        <v>66</v>
      </c>
      <c r="Q23" s="52">
        <f t="shared" si="6"/>
        <v>-4.7619047619047672E-2</v>
      </c>
    </row>
    <row r="24" spans="1:17" x14ac:dyDescent="0.25">
      <c r="A24" s="16">
        <v>137</v>
      </c>
      <c r="B24" s="16">
        <v>1</v>
      </c>
      <c r="C24" s="5" t="str">
        <f t="shared" si="0"/>
        <v>Female</v>
      </c>
      <c r="D24" s="16">
        <v>4</v>
      </c>
      <c r="E24" s="5" t="str">
        <f t="shared" si="1"/>
        <v>Sales</v>
      </c>
      <c r="F24" s="16">
        <v>3</v>
      </c>
      <c r="G24" s="5" t="str">
        <f t="shared" si="2"/>
        <v>South</v>
      </c>
      <c r="H24" s="16">
        <v>1</v>
      </c>
      <c r="I24" s="5" t="str">
        <f t="shared" si="3"/>
        <v>Unmarried</v>
      </c>
      <c r="J24" s="16">
        <v>2</v>
      </c>
      <c r="K24" s="16">
        <v>63</v>
      </c>
      <c r="L24" s="16">
        <v>65</v>
      </c>
      <c r="M24" s="16">
        <v>78</v>
      </c>
      <c r="N24" s="5">
        <f t="shared" si="4"/>
        <v>1910.4000000000003</v>
      </c>
      <c r="O24" s="12">
        <f t="shared" si="5"/>
        <v>0.15120144363187396</v>
      </c>
      <c r="P24" s="16">
        <v>71.5</v>
      </c>
      <c r="Q24" s="52">
        <f t="shared" si="6"/>
        <v>3.1746031746031855E-2</v>
      </c>
    </row>
    <row r="25" spans="1:17" x14ac:dyDescent="0.25">
      <c r="A25" s="16">
        <v>103</v>
      </c>
      <c r="B25" s="16">
        <v>0</v>
      </c>
      <c r="C25" s="5" t="str">
        <f t="shared" si="0"/>
        <v>Male</v>
      </c>
      <c r="D25" s="16">
        <v>4</v>
      </c>
      <c r="E25" s="5" t="str">
        <f t="shared" si="1"/>
        <v>Sales</v>
      </c>
      <c r="F25" s="16">
        <v>3</v>
      </c>
      <c r="G25" s="5" t="str">
        <f t="shared" si="2"/>
        <v>South</v>
      </c>
      <c r="H25" s="16">
        <v>1</v>
      </c>
      <c r="I25" s="5" t="str">
        <f t="shared" si="3"/>
        <v>Unmarried</v>
      </c>
      <c r="J25" s="16">
        <v>2</v>
      </c>
      <c r="K25" s="16">
        <v>76</v>
      </c>
      <c r="L25" s="16">
        <v>52</v>
      </c>
      <c r="M25" s="16">
        <v>76.8</v>
      </c>
      <c r="N25" s="5">
        <f t="shared" si="4"/>
        <v>1987.2000000000003</v>
      </c>
      <c r="O25" s="12">
        <f t="shared" si="5"/>
        <v>0.15727989362712519</v>
      </c>
      <c r="P25" s="16">
        <v>57.2</v>
      </c>
      <c r="Q25" s="52">
        <f t="shared" si="6"/>
        <v>-0.31578947368421051</v>
      </c>
    </row>
    <row r="26" spans="1:17" x14ac:dyDescent="0.25">
      <c r="A26" s="16">
        <v>146</v>
      </c>
      <c r="B26" s="16">
        <v>0</v>
      </c>
      <c r="C26" s="5" t="str">
        <f t="shared" si="0"/>
        <v>Male</v>
      </c>
      <c r="D26" s="16">
        <v>4</v>
      </c>
      <c r="E26" s="5" t="str">
        <f t="shared" si="1"/>
        <v>Sales</v>
      </c>
      <c r="F26" s="16">
        <v>3</v>
      </c>
      <c r="G26" s="5" t="str">
        <f t="shared" si="2"/>
        <v>South</v>
      </c>
      <c r="H26" s="16">
        <v>1</v>
      </c>
      <c r="I26" s="5" t="str">
        <f t="shared" si="3"/>
        <v>Unmarried</v>
      </c>
      <c r="J26" s="16">
        <v>2</v>
      </c>
      <c r="K26" s="16">
        <v>55</v>
      </c>
      <c r="L26" s="16">
        <v>62</v>
      </c>
      <c r="M26" s="16">
        <v>76.8</v>
      </c>
      <c r="N26" s="5">
        <f t="shared" si="4"/>
        <v>2064.0000000000005</v>
      </c>
      <c r="O26" s="12">
        <f t="shared" si="5"/>
        <v>0.16335834362237642</v>
      </c>
      <c r="P26" s="16">
        <v>68.2</v>
      </c>
      <c r="Q26" s="52">
        <f t="shared" si="6"/>
        <v>0.1272727272727272</v>
      </c>
    </row>
    <row r="27" spans="1:17" x14ac:dyDescent="0.25">
      <c r="A27" s="16">
        <v>88</v>
      </c>
      <c r="B27" s="16">
        <v>1</v>
      </c>
      <c r="C27" s="5" t="str">
        <f t="shared" si="0"/>
        <v>Female</v>
      </c>
      <c r="D27" s="16">
        <v>4</v>
      </c>
      <c r="E27" s="5" t="str">
        <f t="shared" si="1"/>
        <v>Sales</v>
      </c>
      <c r="F27" s="16">
        <v>3</v>
      </c>
      <c r="G27" s="5" t="str">
        <f t="shared" si="2"/>
        <v>South</v>
      </c>
      <c r="H27" s="16">
        <v>1</v>
      </c>
      <c r="I27" s="5" t="str">
        <f t="shared" si="3"/>
        <v>Unmarried</v>
      </c>
      <c r="J27" s="16">
        <v>2</v>
      </c>
      <c r="K27" s="16">
        <v>68</v>
      </c>
      <c r="L27" s="16">
        <v>60</v>
      </c>
      <c r="M27" s="16">
        <v>76.8</v>
      </c>
      <c r="N27" s="5">
        <f t="shared" si="4"/>
        <v>2140.8000000000006</v>
      </c>
      <c r="O27" s="12">
        <f t="shared" si="5"/>
        <v>0.16943679361762765</v>
      </c>
      <c r="P27" s="16">
        <v>66</v>
      </c>
      <c r="Q27" s="52">
        <f t="shared" si="6"/>
        <v>-0.11764705882352944</v>
      </c>
    </row>
    <row r="28" spans="1:17" x14ac:dyDescent="0.25">
      <c r="A28" s="16">
        <v>163</v>
      </c>
      <c r="B28" s="16">
        <v>1</v>
      </c>
      <c r="C28" s="5" t="str">
        <f t="shared" si="0"/>
        <v>Female</v>
      </c>
      <c r="D28" s="16">
        <v>4</v>
      </c>
      <c r="E28" s="5" t="str">
        <f t="shared" si="1"/>
        <v>Sales</v>
      </c>
      <c r="F28" s="16">
        <v>1</v>
      </c>
      <c r="G28" s="5" t="str">
        <f t="shared" si="2"/>
        <v>North</v>
      </c>
      <c r="H28" s="16">
        <v>1</v>
      </c>
      <c r="I28" s="5" t="str">
        <f t="shared" si="3"/>
        <v>Unmarried</v>
      </c>
      <c r="J28" s="16">
        <v>2</v>
      </c>
      <c r="K28" s="16">
        <v>52</v>
      </c>
      <c r="L28" s="16">
        <v>57</v>
      </c>
      <c r="M28" s="16">
        <v>76.8</v>
      </c>
      <c r="N28" s="5">
        <f t="shared" si="4"/>
        <v>2217.6000000000008</v>
      </c>
      <c r="O28" s="12">
        <f t="shared" si="5"/>
        <v>0.17551524361287887</v>
      </c>
      <c r="P28" s="16">
        <v>62.7</v>
      </c>
      <c r="Q28" s="52">
        <f t="shared" si="6"/>
        <v>9.6153846153846256E-2</v>
      </c>
    </row>
    <row r="29" spans="1:17" x14ac:dyDescent="0.25">
      <c r="A29" s="16">
        <v>23</v>
      </c>
      <c r="B29" s="16">
        <v>1</v>
      </c>
      <c r="C29" s="5" t="str">
        <f t="shared" si="0"/>
        <v>Female</v>
      </c>
      <c r="D29" s="16">
        <v>2</v>
      </c>
      <c r="E29" s="5" t="str">
        <f t="shared" si="1"/>
        <v>Mail</v>
      </c>
      <c r="F29" s="16">
        <v>1</v>
      </c>
      <c r="G29" s="5" t="str">
        <f t="shared" si="2"/>
        <v>North</v>
      </c>
      <c r="H29" s="16">
        <v>1</v>
      </c>
      <c r="I29" s="5" t="str">
        <f t="shared" si="3"/>
        <v>Unmarried</v>
      </c>
      <c r="J29" s="16">
        <v>2</v>
      </c>
      <c r="K29" s="16">
        <v>65</v>
      </c>
      <c r="L29" s="16">
        <v>65</v>
      </c>
      <c r="M29" s="16">
        <v>76.8</v>
      </c>
      <c r="N29" s="5">
        <f t="shared" si="4"/>
        <v>2294.400000000001</v>
      </c>
      <c r="O29" s="12">
        <f t="shared" si="5"/>
        <v>0.1815936936081301</v>
      </c>
      <c r="P29" s="16">
        <v>71.5</v>
      </c>
      <c r="Q29" s="52">
        <f t="shared" si="6"/>
        <v>0</v>
      </c>
    </row>
    <row r="30" spans="1:17" x14ac:dyDescent="0.25">
      <c r="A30" s="16">
        <v>192</v>
      </c>
      <c r="B30" s="16">
        <v>0</v>
      </c>
      <c r="C30" s="5" t="str">
        <f t="shared" si="0"/>
        <v>Male</v>
      </c>
      <c r="D30" s="16">
        <v>4</v>
      </c>
      <c r="E30" s="5" t="str">
        <f t="shared" si="1"/>
        <v>Sales</v>
      </c>
      <c r="F30" s="16">
        <v>3</v>
      </c>
      <c r="G30" s="5" t="str">
        <f t="shared" si="2"/>
        <v>South</v>
      </c>
      <c r="H30" s="16">
        <v>2</v>
      </c>
      <c r="I30" s="5" t="str">
        <f t="shared" si="3"/>
        <v>Married</v>
      </c>
      <c r="J30" s="16">
        <v>2</v>
      </c>
      <c r="K30" s="16">
        <v>65</v>
      </c>
      <c r="L30" s="16">
        <v>67</v>
      </c>
      <c r="M30" s="16">
        <v>75.599999999999994</v>
      </c>
      <c r="N30" s="5">
        <f t="shared" si="4"/>
        <v>2370.0000000000009</v>
      </c>
      <c r="O30" s="12">
        <f t="shared" si="5"/>
        <v>0.18757716782220551</v>
      </c>
      <c r="P30" s="16">
        <v>73.7</v>
      </c>
      <c r="Q30" s="52">
        <f t="shared" si="6"/>
        <v>3.076923076923066E-2</v>
      </c>
    </row>
    <row r="31" spans="1:17" x14ac:dyDescent="0.25">
      <c r="A31" s="16">
        <v>169</v>
      </c>
      <c r="B31" s="16">
        <v>0</v>
      </c>
      <c r="C31" s="5" t="str">
        <f t="shared" si="0"/>
        <v>Male</v>
      </c>
      <c r="D31" s="16">
        <v>4</v>
      </c>
      <c r="E31" s="5" t="str">
        <f t="shared" si="1"/>
        <v>Sales</v>
      </c>
      <c r="F31" s="16">
        <v>1</v>
      </c>
      <c r="G31" s="5" t="str">
        <f t="shared" si="2"/>
        <v>North</v>
      </c>
      <c r="H31" s="16">
        <v>1</v>
      </c>
      <c r="I31" s="5" t="str">
        <f t="shared" si="3"/>
        <v>Unmarried</v>
      </c>
      <c r="J31" s="16">
        <v>1</v>
      </c>
      <c r="K31" s="16">
        <v>55</v>
      </c>
      <c r="L31" s="16">
        <v>59</v>
      </c>
      <c r="M31" s="16">
        <v>75.599999999999994</v>
      </c>
      <c r="N31" s="5">
        <f t="shared" si="4"/>
        <v>2445.6000000000008</v>
      </c>
      <c r="O31" s="12">
        <f t="shared" si="5"/>
        <v>0.1935606420362809</v>
      </c>
      <c r="P31" s="16">
        <v>64.900000000000006</v>
      </c>
      <c r="Q31" s="52">
        <f t="shared" si="6"/>
        <v>7.2727272727272751E-2</v>
      </c>
    </row>
    <row r="32" spans="1:17" x14ac:dyDescent="0.25">
      <c r="A32" s="16">
        <v>189</v>
      </c>
      <c r="B32" s="16">
        <v>0</v>
      </c>
      <c r="C32" s="5" t="str">
        <f t="shared" si="0"/>
        <v>Male</v>
      </c>
      <c r="D32" s="16">
        <v>4</v>
      </c>
      <c r="E32" s="5" t="str">
        <f t="shared" si="1"/>
        <v>Sales</v>
      </c>
      <c r="F32" s="16">
        <v>2</v>
      </c>
      <c r="G32" s="5" t="str">
        <f t="shared" si="2"/>
        <v>West</v>
      </c>
      <c r="H32" s="16">
        <v>2</v>
      </c>
      <c r="I32" s="5" t="str">
        <f t="shared" si="3"/>
        <v>Married</v>
      </c>
      <c r="J32" s="16">
        <v>2</v>
      </c>
      <c r="K32" s="16">
        <v>47</v>
      </c>
      <c r="L32" s="16">
        <v>59</v>
      </c>
      <c r="M32" s="16">
        <v>75.599999999999994</v>
      </c>
      <c r="N32" s="5">
        <f t="shared" si="4"/>
        <v>2521.2000000000007</v>
      </c>
      <c r="O32" s="12">
        <f t="shared" si="5"/>
        <v>0.19954411625035631</v>
      </c>
      <c r="P32" s="16">
        <v>64.900000000000006</v>
      </c>
      <c r="Q32" s="52">
        <f t="shared" si="6"/>
        <v>0.25531914893617014</v>
      </c>
    </row>
    <row r="33" spans="1:17" x14ac:dyDescent="0.25">
      <c r="A33" s="16">
        <v>186</v>
      </c>
      <c r="B33" s="16">
        <v>1</v>
      </c>
      <c r="C33" s="5" t="str">
        <f t="shared" si="0"/>
        <v>Female</v>
      </c>
      <c r="D33" s="16">
        <v>4</v>
      </c>
      <c r="E33" s="5" t="str">
        <f t="shared" si="1"/>
        <v>Sales</v>
      </c>
      <c r="F33" s="16">
        <v>2</v>
      </c>
      <c r="G33" s="5" t="str">
        <f t="shared" si="2"/>
        <v>West</v>
      </c>
      <c r="H33" s="16">
        <v>2</v>
      </c>
      <c r="I33" s="5" t="str">
        <f t="shared" si="3"/>
        <v>Married</v>
      </c>
      <c r="J33" s="16">
        <v>2</v>
      </c>
      <c r="K33" s="16">
        <v>57</v>
      </c>
      <c r="L33" s="16">
        <v>62</v>
      </c>
      <c r="M33" s="16">
        <v>75.599999999999994</v>
      </c>
      <c r="N33" s="5">
        <f t="shared" si="4"/>
        <v>2596.8000000000006</v>
      </c>
      <c r="O33" s="12">
        <f t="shared" si="5"/>
        <v>0.20552759046443173</v>
      </c>
      <c r="P33" s="16">
        <v>68.2</v>
      </c>
      <c r="Q33" s="52">
        <f t="shared" si="6"/>
        <v>8.7719298245614086E-2</v>
      </c>
    </row>
    <row r="34" spans="1:17" x14ac:dyDescent="0.25">
      <c r="A34" s="16">
        <v>59</v>
      </c>
      <c r="B34" s="16">
        <v>1</v>
      </c>
      <c r="C34" s="5" t="str">
        <f t="shared" si="0"/>
        <v>Female</v>
      </c>
      <c r="D34" s="16">
        <v>4</v>
      </c>
      <c r="E34" s="5" t="str">
        <f t="shared" si="1"/>
        <v>Sales</v>
      </c>
      <c r="F34" s="16">
        <v>2</v>
      </c>
      <c r="G34" s="5" t="str">
        <f t="shared" si="2"/>
        <v>West</v>
      </c>
      <c r="H34" s="16">
        <v>1</v>
      </c>
      <c r="I34" s="5" t="str">
        <f t="shared" si="3"/>
        <v>Unmarried</v>
      </c>
      <c r="J34" s="16">
        <v>2</v>
      </c>
      <c r="K34" s="16">
        <v>65</v>
      </c>
      <c r="L34" s="16">
        <v>67</v>
      </c>
      <c r="M34" s="16">
        <v>75.599999999999994</v>
      </c>
      <c r="N34" s="5">
        <f t="shared" si="4"/>
        <v>2672.4000000000005</v>
      </c>
      <c r="O34" s="12">
        <f t="shared" ref="O34:O65" si="7">N34/$M$202</f>
        <v>0.21151106467850714</v>
      </c>
      <c r="P34" s="16">
        <v>73.7</v>
      </c>
      <c r="Q34" s="52">
        <f t="shared" si="6"/>
        <v>3.076923076923066E-2</v>
      </c>
    </row>
    <row r="35" spans="1:17" x14ac:dyDescent="0.25">
      <c r="A35" s="16">
        <v>114</v>
      </c>
      <c r="B35" s="16">
        <v>0</v>
      </c>
      <c r="C35" s="5" t="str">
        <f t="shared" si="0"/>
        <v>Male</v>
      </c>
      <c r="D35" s="16">
        <v>4</v>
      </c>
      <c r="E35" s="5" t="str">
        <f t="shared" si="1"/>
        <v>Sales</v>
      </c>
      <c r="F35" s="16">
        <v>3</v>
      </c>
      <c r="G35" s="5" t="str">
        <f t="shared" si="2"/>
        <v>South</v>
      </c>
      <c r="H35" s="16">
        <v>1</v>
      </c>
      <c r="I35" s="5" t="str">
        <f t="shared" si="3"/>
        <v>Unmarried</v>
      </c>
      <c r="J35" s="16">
        <v>2</v>
      </c>
      <c r="K35" s="16">
        <v>68</v>
      </c>
      <c r="L35" s="16">
        <v>65</v>
      </c>
      <c r="M35" s="16">
        <v>74.399999999999991</v>
      </c>
      <c r="N35" s="5">
        <f t="shared" ref="N35:N66" si="8">N34+M35</f>
        <v>2746.8000000000006</v>
      </c>
      <c r="O35" s="12">
        <f t="shared" si="7"/>
        <v>0.21739956311140674</v>
      </c>
      <c r="P35" s="16">
        <v>71.5</v>
      </c>
      <c r="Q35" s="52">
        <f t="shared" si="6"/>
        <v>-4.4117647058823484E-2</v>
      </c>
    </row>
    <row r="36" spans="1:17" x14ac:dyDescent="0.25">
      <c r="A36" s="16">
        <v>177</v>
      </c>
      <c r="B36" s="16">
        <v>0</v>
      </c>
      <c r="C36" s="5" t="str">
        <f t="shared" si="0"/>
        <v>Male</v>
      </c>
      <c r="D36" s="16">
        <v>4</v>
      </c>
      <c r="E36" s="5" t="str">
        <f t="shared" si="1"/>
        <v>Sales</v>
      </c>
      <c r="F36" s="16">
        <v>2</v>
      </c>
      <c r="G36" s="5" t="str">
        <f t="shared" si="2"/>
        <v>West</v>
      </c>
      <c r="H36" s="16">
        <v>2</v>
      </c>
      <c r="I36" s="5" t="str">
        <f t="shared" si="3"/>
        <v>Married</v>
      </c>
      <c r="J36" s="16">
        <v>2</v>
      </c>
      <c r="K36" s="16">
        <v>55</v>
      </c>
      <c r="L36" s="16">
        <v>59</v>
      </c>
      <c r="M36" s="16">
        <v>74.399999999999991</v>
      </c>
      <c r="N36" s="5">
        <f t="shared" si="8"/>
        <v>2821.2000000000007</v>
      </c>
      <c r="O36" s="12">
        <f t="shared" si="7"/>
        <v>0.22328806154430636</v>
      </c>
      <c r="P36" s="16">
        <v>64.900000000000006</v>
      </c>
      <c r="Q36" s="52">
        <f t="shared" si="6"/>
        <v>7.2727272727272751E-2</v>
      </c>
    </row>
    <row r="37" spans="1:17" x14ac:dyDescent="0.25">
      <c r="A37" s="16">
        <v>93</v>
      </c>
      <c r="B37" s="16">
        <v>1</v>
      </c>
      <c r="C37" s="5" t="str">
        <f t="shared" si="0"/>
        <v>Female</v>
      </c>
      <c r="D37" s="16">
        <v>4</v>
      </c>
      <c r="E37" s="5" t="str">
        <f t="shared" si="1"/>
        <v>Sales</v>
      </c>
      <c r="F37" s="16">
        <v>3</v>
      </c>
      <c r="G37" s="5" t="str">
        <f t="shared" si="2"/>
        <v>South</v>
      </c>
      <c r="H37" s="16">
        <v>1</v>
      </c>
      <c r="I37" s="5" t="str">
        <f t="shared" si="3"/>
        <v>Unmarried</v>
      </c>
      <c r="J37" s="16">
        <v>2</v>
      </c>
      <c r="K37" s="16">
        <v>73</v>
      </c>
      <c r="L37" s="16">
        <v>67</v>
      </c>
      <c r="M37" s="16">
        <v>74.399999999999991</v>
      </c>
      <c r="N37" s="5">
        <f t="shared" si="8"/>
        <v>2895.6000000000008</v>
      </c>
      <c r="O37" s="12">
        <f t="shared" si="7"/>
        <v>0.22917655997720598</v>
      </c>
      <c r="P37" s="16">
        <v>73.7</v>
      </c>
      <c r="Q37" s="52">
        <f t="shared" si="6"/>
        <v>-8.2191780821917804E-2</v>
      </c>
    </row>
    <row r="38" spans="1:17" x14ac:dyDescent="0.25">
      <c r="A38" s="16">
        <v>26</v>
      </c>
      <c r="B38" s="16">
        <v>1</v>
      </c>
      <c r="C38" s="5" t="str">
        <f t="shared" si="0"/>
        <v>Female</v>
      </c>
      <c r="D38" s="16">
        <v>2</v>
      </c>
      <c r="E38" s="5" t="str">
        <f t="shared" si="1"/>
        <v>Mail</v>
      </c>
      <c r="F38" s="16">
        <v>3</v>
      </c>
      <c r="G38" s="5" t="str">
        <f t="shared" si="2"/>
        <v>South</v>
      </c>
      <c r="H38" s="16">
        <v>1</v>
      </c>
      <c r="I38" s="5" t="str">
        <f t="shared" si="3"/>
        <v>Unmarried</v>
      </c>
      <c r="J38" s="16">
        <v>2</v>
      </c>
      <c r="K38" s="16">
        <v>60</v>
      </c>
      <c r="L38" s="16">
        <v>59</v>
      </c>
      <c r="M38" s="16">
        <v>74.399999999999991</v>
      </c>
      <c r="N38" s="5">
        <f t="shared" si="8"/>
        <v>2970.0000000000009</v>
      </c>
      <c r="O38" s="12">
        <f t="shared" si="7"/>
        <v>0.23506505841010561</v>
      </c>
      <c r="P38" s="16">
        <v>64.900000000000006</v>
      </c>
      <c r="Q38" s="52">
        <f t="shared" si="6"/>
        <v>-1.6666666666666718E-2</v>
      </c>
    </row>
    <row r="39" spans="1:17" x14ac:dyDescent="0.25">
      <c r="A39" s="16">
        <v>27</v>
      </c>
      <c r="B39" s="16">
        <v>0</v>
      </c>
      <c r="C39" s="5" t="str">
        <f t="shared" si="0"/>
        <v>Male</v>
      </c>
      <c r="D39" s="16">
        <v>2</v>
      </c>
      <c r="E39" s="5" t="str">
        <f t="shared" si="1"/>
        <v>Mail</v>
      </c>
      <c r="F39" s="16">
        <v>2</v>
      </c>
      <c r="G39" s="5" t="str">
        <f t="shared" si="2"/>
        <v>West</v>
      </c>
      <c r="H39" s="16">
        <v>1</v>
      </c>
      <c r="I39" s="5" t="str">
        <f t="shared" si="3"/>
        <v>Unmarried</v>
      </c>
      <c r="J39" s="16">
        <v>2</v>
      </c>
      <c r="K39" s="16">
        <v>53</v>
      </c>
      <c r="L39" s="16">
        <v>61</v>
      </c>
      <c r="M39" s="16">
        <v>73.2</v>
      </c>
      <c r="N39" s="5">
        <f t="shared" si="8"/>
        <v>3043.2000000000007</v>
      </c>
      <c r="O39" s="12">
        <f t="shared" si="7"/>
        <v>0.24085858106182942</v>
      </c>
      <c r="P39" s="16">
        <v>67.100000000000009</v>
      </c>
      <c r="Q39" s="52">
        <f t="shared" si="6"/>
        <v>0.15094339622641506</v>
      </c>
    </row>
    <row r="40" spans="1:17" x14ac:dyDescent="0.25">
      <c r="A40" s="16">
        <v>21</v>
      </c>
      <c r="B40" s="16">
        <v>0</v>
      </c>
      <c r="C40" s="5" t="str">
        <f t="shared" si="0"/>
        <v>Male</v>
      </c>
      <c r="D40" s="16">
        <v>1</v>
      </c>
      <c r="E40" s="5" t="str">
        <f t="shared" si="1"/>
        <v>Direct</v>
      </c>
      <c r="F40" s="16">
        <v>2</v>
      </c>
      <c r="G40" s="5" t="str">
        <f t="shared" si="2"/>
        <v>West</v>
      </c>
      <c r="H40" s="16">
        <v>1</v>
      </c>
      <c r="I40" s="5" t="str">
        <f t="shared" si="3"/>
        <v>Unmarried</v>
      </c>
      <c r="J40" s="16">
        <v>1</v>
      </c>
      <c r="K40" s="16">
        <v>44</v>
      </c>
      <c r="L40" s="16">
        <v>44</v>
      </c>
      <c r="M40" s="16">
        <v>73.2</v>
      </c>
      <c r="N40" s="5">
        <f t="shared" si="8"/>
        <v>3116.4000000000005</v>
      </c>
      <c r="O40" s="12">
        <f t="shared" si="7"/>
        <v>0.2466521037135532</v>
      </c>
      <c r="P40" s="16">
        <v>48.400000000000006</v>
      </c>
      <c r="Q40" s="52">
        <f t="shared" si="6"/>
        <v>0</v>
      </c>
    </row>
    <row r="41" spans="1:17" x14ac:dyDescent="0.25">
      <c r="A41" s="16">
        <v>170</v>
      </c>
      <c r="B41" s="16">
        <v>0</v>
      </c>
      <c r="C41" s="5" t="str">
        <f t="shared" si="0"/>
        <v>Male</v>
      </c>
      <c r="D41" s="16">
        <v>4</v>
      </c>
      <c r="E41" s="5" t="str">
        <f t="shared" si="1"/>
        <v>Sales</v>
      </c>
      <c r="F41" s="16">
        <v>3</v>
      </c>
      <c r="G41" s="5" t="str">
        <f t="shared" si="2"/>
        <v>South</v>
      </c>
      <c r="H41" s="16">
        <v>1</v>
      </c>
      <c r="I41" s="5" t="str">
        <f t="shared" si="3"/>
        <v>Unmarried</v>
      </c>
      <c r="J41" s="16">
        <v>2</v>
      </c>
      <c r="K41" s="16">
        <v>47</v>
      </c>
      <c r="L41" s="16">
        <v>62</v>
      </c>
      <c r="M41" s="16">
        <v>73.2</v>
      </c>
      <c r="N41" s="5">
        <f t="shared" si="8"/>
        <v>3189.6000000000004</v>
      </c>
      <c r="O41" s="12">
        <f t="shared" si="7"/>
        <v>0.25244562636527701</v>
      </c>
      <c r="P41" s="16">
        <v>68.2</v>
      </c>
      <c r="Q41" s="52">
        <f t="shared" si="6"/>
        <v>0.31914893617021267</v>
      </c>
    </row>
    <row r="42" spans="1:17" x14ac:dyDescent="0.25">
      <c r="A42" s="16">
        <v>94</v>
      </c>
      <c r="B42" s="16">
        <v>0</v>
      </c>
      <c r="C42" s="5" t="str">
        <f t="shared" si="0"/>
        <v>Male</v>
      </c>
      <c r="D42" s="16">
        <v>4</v>
      </c>
      <c r="E42" s="5" t="str">
        <f t="shared" si="1"/>
        <v>Sales</v>
      </c>
      <c r="F42" s="16">
        <v>3</v>
      </c>
      <c r="G42" s="5" t="str">
        <f t="shared" si="2"/>
        <v>South</v>
      </c>
      <c r="H42" s="16">
        <v>1</v>
      </c>
      <c r="I42" s="5" t="str">
        <f t="shared" si="3"/>
        <v>Unmarried</v>
      </c>
      <c r="J42" s="16">
        <v>2</v>
      </c>
      <c r="K42" s="16">
        <v>55</v>
      </c>
      <c r="L42" s="16">
        <v>49</v>
      </c>
      <c r="M42" s="16">
        <v>73.2</v>
      </c>
      <c r="N42" s="5">
        <f t="shared" si="8"/>
        <v>3262.8</v>
      </c>
      <c r="O42" s="12">
        <f t="shared" si="7"/>
        <v>0.25823914901700079</v>
      </c>
      <c r="P42" s="16">
        <v>53.900000000000006</v>
      </c>
      <c r="Q42" s="52">
        <f t="shared" si="6"/>
        <v>-0.10909090909090913</v>
      </c>
    </row>
    <row r="43" spans="1:17" x14ac:dyDescent="0.25">
      <c r="A43" s="16">
        <v>173</v>
      </c>
      <c r="B43" s="16">
        <v>1</v>
      </c>
      <c r="C43" s="5" t="str">
        <f t="shared" si="0"/>
        <v>Female</v>
      </c>
      <c r="D43" s="16">
        <v>4</v>
      </c>
      <c r="E43" s="5" t="str">
        <f t="shared" si="1"/>
        <v>Sales</v>
      </c>
      <c r="F43" s="16">
        <v>1</v>
      </c>
      <c r="G43" s="5" t="str">
        <f t="shared" si="2"/>
        <v>North</v>
      </c>
      <c r="H43" s="16">
        <v>1</v>
      </c>
      <c r="I43" s="5" t="str">
        <f t="shared" si="3"/>
        <v>Unmarried</v>
      </c>
      <c r="J43" s="16">
        <v>1</v>
      </c>
      <c r="K43" s="16">
        <v>50</v>
      </c>
      <c r="L43" s="16">
        <v>62</v>
      </c>
      <c r="M43" s="16">
        <v>73.2</v>
      </c>
      <c r="N43" s="5">
        <f t="shared" si="8"/>
        <v>3336</v>
      </c>
      <c r="O43" s="12">
        <f t="shared" si="7"/>
        <v>0.26403267166872463</v>
      </c>
      <c r="P43" s="16">
        <v>68.2</v>
      </c>
      <c r="Q43" s="52">
        <f t="shared" si="6"/>
        <v>0.24</v>
      </c>
    </row>
    <row r="44" spans="1:17" x14ac:dyDescent="0.25">
      <c r="A44" s="16">
        <v>96</v>
      </c>
      <c r="B44" s="16">
        <v>1</v>
      </c>
      <c r="C44" s="5" t="str">
        <f t="shared" si="0"/>
        <v>Female</v>
      </c>
      <c r="D44" s="16">
        <v>4</v>
      </c>
      <c r="E44" s="5" t="str">
        <f t="shared" si="1"/>
        <v>Sales</v>
      </c>
      <c r="F44" s="16">
        <v>3</v>
      </c>
      <c r="G44" s="5" t="str">
        <f t="shared" si="2"/>
        <v>South</v>
      </c>
      <c r="H44" s="16">
        <v>1</v>
      </c>
      <c r="I44" s="5" t="str">
        <f t="shared" si="3"/>
        <v>Unmarried</v>
      </c>
      <c r="J44" s="16">
        <v>2</v>
      </c>
      <c r="K44" s="16">
        <v>65</v>
      </c>
      <c r="L44" s="16">
        <v>54</v>
      </c>
      <c r="M44" s="16">
        <v>73.2</v>
      </c>
      <c r="N44" s="5">
        <f t="shared" si="8"/>
        <v>3409.2</v>
      </c>
      <c r="O44" s="12">
        <f t="shared" si="7"/>
        <v>0.26982619432044841</v>
      </c>
      <c r="P44" s="16">
        <v>59.400000000000006</v>
      </c>
      <c r="Q44" s="52">
        <f t="shared" si="6"/>
        <v>-0.16923076923076918</v>
      </c>
    </row>
    <row r="45" spans="1:17" x14ac:dyDescent="0.25">
      <c r="A45" s="16">
        <v>139</v>
      </c>
      <c r="B45" s="16">
        <v>1</v>
      </c>
      <c r="C45" s="5" t="str">
        <f t="shared" si="0"/>
        <v>Female</v>
      </c>
      <c r="D45" s="16">
        <v>4</v>
      </c>
      <c r="E45" s="5" t="str">
        <f t="shared" si="1"/>
        <v>Sales</v>
      </c>
      <c r="F45" s="16">
        <v>2</v>
      </c>
      <c r="G45" s="5" t="str">
        <f t="shared" si="2"/>
        <v>West</v>
      </c>
      <c r="H45" s="16">
        <v>1</v>
      </c>
      <c r="I45" s="5" t="str">
        <f t="shared" si="3"/>
        <v>Unmarried</v>
      </c>
      <c r="J45" s="16">
        <v>2</v>
      </c>
      <c r="K45" s="16">
        <v>68</v>
      </c>
      <c r="L45" s="16">
        <v>59</v>
      </c>
      <c r="M45" s="16">
        <v>73.2</v>
      </c>
      <c r="N45" s="5">
        <f t="shared" si="8"/>
        <v>3482.3999999999996</v>
      </c>
      <c r="O45" s="12">
        <f t="shared" si="7"/>
        <v>0.27561971697217219</v>
      </c>
      <c r="P45" s="16">
        <v>64.900000000000006</v>
      </c>
      <c r="Q45" s="52">
        <f t="shared" si="6"/>
        <v>-0.13235294117647056</v>
      </c>
    </row>
    <row r="46" spans="1:17" x14ac:dyDescent="0.25">
      <c r="A46" s="16">
        <v>195</v>
      </c>
      <c r="B46" s="16">
        <v>0</v>
      </c>
      <c r="C46" s="5" t="str">
        <f t="shared" si="0"/>
        <v>Male</v>
      </c>
      <c r="D46" s="16">
        <v>4</v>
      </c>
      <c r="E46" s="5" t="str">
        <f t="shared" si="1"/>
        <v>Sales</v>
      </c>
      <c r="F46" s="16">
        <v>2</v>
      </c>
      <c r="G46" s="5" t="str">
        <f t="shared" si="2"/>
        <v>West</v>
      </c>
      <c r="H46" s="16">
        <v>2</v>
      </c>
      <c r="I46" s="5" t="str">
        <f t="shared" si="3"/>
        <v>Married</v>
      </c>
      <c r="J46" s="16">
        <v>1</v>
      </c>
      <c r="K46" s="16">
        <v>57</v>
      </c>
      <c r="L46" s="16">
        <v>57</v>
      </c>
      <c r="M46" s="16">
        <v>72</v>
      </c>
      <c r="N46" s="5">
        <f t="shared" si="8"/>
        <v>3554.3999999999996</v>
      </c>
      <c r="O46" s="12">
        <f t="shared" si="7"/>
        <v>0.28131826384272024</v>
      </c>
      <c r="P46" s="16">
        <v>62.7</v>
      </c>
      <c r="Q46" s="52">
        <f t="shared" si="6"/>
        <v>0</v>
      </c>
    </row>
    <row r="47" spans="1:17" x14ac:dyDescent="0.25">
      <c r="A47" s="16">
        <v>171</v>
      </c>
      <c r="B47" s="16">
        <v>0</v>
      </c>
      <c r="C47" s="5" t="str">
        <f t="shared" si="0"/>
        <v>Male</v>
      </c>
      <c r="D47" s="16">
        <v>4</v>
      </c>
      <c r="E47" s="5" t="str">
        <f t="shared" si="1"/>
        <v>Sales</v>
      </c>
      <c r="F47" s="16">
        <v>2</v>
      </c>
      <c r="G47" s="5" t="str">
        <f t="shared" si="2"/>
        <v>West</v>
      </c>
      <c r="H47" s="16">
        <v>1</v>
      </c>
      <c r="I47" s="5" t="str">
        <f t="shared" si="3"/>
        <v>Unmarried</v>
      </c>
      <c r="J47" s="16">
        <v>2</v>
      </c>
      <c r="K47" s="16">
        <v>60</v>
      </c>
      <c r="L47" s="16">
        <v>54</v>
      </c>
      <c r="M47" s="16">
        <v>72</v>
      </c>
      <c r="N47" s="5">
        <f t="shared" si="8"/>
        <v>3626.3999999999996</v>
      </c>
      <c r="O47" s="12">
        <f t="shared" si="7"/>
        <v>0.28701681071326823</v>
      </c>
      <c r="P47" s="16">
        <v>59.400000000000006</v>
      </c>
      <c r="Q47" s="52">
        <f t="shared" si="6"/>
        <v>-9.9999999999999978E-2</v>
      </c>
    </row>
    <row r="48" spans="1:17" x14ac:dyDescent="0.25">
      <c r="A48" s="16">
        <v>61</v>
      </c>
      <c r="B48" s="16">
        <v>1</v>
      </c>
      <c r="C48" s="5" t="str">
        <f t="shared" si="0"/>
        <v>Female</v>
      </c>
      <c r="D48" s="16">
        <v>4</v>
      </c>
      <c r="E48" s="5" t="str">
        <f t="shared" si="1"/>
        <v>Sales</v>
      </c>
      <c r="F48" s="16">
        <v>3</v>
      </c>
      <c r="G48" s="5" t="str">
        <f t="shared" si="2"/>
        <v>South</v>
      </c>
      <c r="H48" s="16">
        <v>1</v>
      </c>
      <c r="I48" s="5" t="str">
        <f t="shared" si="3"/>
        <v>Unmarried</v>
      </c>
      <c r="J48" s="16">
        <v>2</v>
      </c>
      <c r="K48" s="16">
        <v>76</v>
      </c>
      <c r="L48" s="16">
        <v>63</v>
      </c>
      <c r="M48" s="16">
        <v>72</v>
      </c>
      <c r="N48" s="5">
        <f t="shared" si="8"/>
        <v>3698.3999999999996</v>
      </c>
      <c r="O48" s="12">
        <f t="shared" si="7"/>
        <v>0.29271535758381623</v>
      </c>
      <c r="P48" s="16">
        <v>69.300000000000011</v>
      </c>
      <c r="Q48" s="52">
        <f t="shared" si="6"/>
        <v>-0.17105263157894735</v>
      </c>
    </row>
    <row r="49" spans="1:17" x14ac:dyDescent="0.25">
      <c r="A49" s="16">
        <v>63</v>
      </c>
      <c r="B49" s="16">
        <v>1</v>
      </c>
      <c r="C49" s="5" t="str">
        <f t="shared" si="0"/>
        <v>Female</v>
      </c>
      <c r="D49" s="16">
        <v>4</v>
      </c>
      <c r="E49" s="5" t="str">
        <f t="shared" si="1"/>
        <v>Sales</v>
      </c>
      <c r="F49" s="16">
        <v>1</v>
      </c>
      <c r="G49" s="5" t="str">
        <f t="shared" si="2"/>
        <v>North</v>
      </c>
      <c r="H49" s="16">
        <v>1</v>
      </c>
      <c r="I49" s="5" t="str">
        <f t="shared" si="3"/>
        <v>Unmarried</v>
      </c>
      <c r="J49" s="16">
        <v>1</v>
      </c>
      <c r="K49" s="16">
        <v>52</v>
      </c>
      <c r="L49" s="16">
        <v>65</v>
      </c>
      <c r="M49" s="16">
        <v>72</v>
      </c>
      <c r="N49" s="5">
        <f t="shared" si="8"/>
        <v>3770.3999999999996</v>
      </c>
      <c r="O49" s="12">
        <f t="shared" si="7"/>
        <v>0.29841390445436428</v>
      </c>
      <c r="P49" s="16">
        <v>71.5</v>
      </c>
      <c r="Q49" s="52">
        <f t="shared" si="6"/>
        <v>0.25</v>
      </c>
    </row>
    <row r="50" spans="1:17" x14ac:dyDescent="0.25">
      <c r="A50" s="16">
        <v>179</v>
      </c>
      <c r="B50" s="16">
        <v>1</v>
      </c>
      <c r="C50" s="5" t="str">
        <f t="shared" si="0"/>
        <v>Female</v>
      </c>
      <c r="D50" s="16">
        <v>4</v>
      </c>
      <c r="E50" s="5" t="str">
        <f t="shared" si="1"/>
        <v>Sales</v>
      </c>
      <c r="F50" s="16">
        <v>2</v>
      </c>
      <c r="G50" s="5" t="str">
        <f t="shared" si="2"/>
        <v>West</v>
      </c>
      <c r="H50" s="16">
        <v>2</v>
      </c>
      <c r="I50" s="5" t="str">
        <f t="shared" si="3"/>
        <v>Married</v>
      </c>
      <c r="J50" s="16">
        <v>2</v>
      </c>
      <c r="K50" s="16">
        <v>47</v>
      </c>
      <c r="L50" s="16">
        <v>65</v>
      </c>
      <c r="M50" s="16">
        <v>72</v>
      </c>
      <c r="N50" s="5">
        <f t="shared" si="8"/>
        <v>3842.3999999999996</v>
      </c>
      <c r="O50" s="12">
        <f t="shared" si="7"/>
        <v>0.30411245132491227</v>
      </c>
      <c r="P50" s="16">
        <v>71.5</v>
      </c>
      <c r="Q50" s="52">
        <f t="shared" si="6"/>
        <v>0.38297872340425543</v>
      </c>
    </row>
    <row r="51" spans="1:17" x14ac:dyDescent="0.25">
      <c r="A51" s="16">
        <v>7</v>
      </c>
      <c r="B51" s="16">
        <v>0</v>
      </c>
      <c r="C51" s="5" t="str">
        <f t="shared" si="0"/>
        <v>Male</v>
      </c>
      <c r="D51" s="16">
        <v>1</v>
      </c>
      <c r="E51" s="5" t="str">
        <f t="shared" si="1"/>
        <v>Direct</v>
      </c>
      <c r="F51" s="16">
        <v>2</v>
      </c>
      <c r="G51" s="5" t="str">
        <f t="shared" si="2"/>
        <v>West</v>
      </c>
      <c r="H51" s="16">
        <v>1</v>
      </c>
      <c r="I51" s="5" t="str">
        <f t="shared" si="3"/>
        <v>Unmarried</v>
      </c>
      <c r="J51" s="16">
        <v>2</v>
      </c>
      <c r="K51" s="16">
        <v>57</v>
      </c>
      <c r="L51" s="16">
        <v>54</v>
      </c>
      <c r="M51" s="16">
        <v>70.8</v>
      </c>
      <c r="N51" s="5">
        <f t="shared" si="8"/>
        <v>3913.2</v>
      </c>
      <c r="O51" s="12">
        <f t="shared" si="7"/>
        <v>0.30971602241428448</v>
      </c>
      <c r="P51" s="16">
        <v>59.400000000000006</v>
      </c>
      <c r="Q51" s="52">
        <f t="shared" si="6"/>
        <v>-5.2631578947368474E-2</v>
      </c>
    </row>
    <row r="52" spans="1:17" x14ac:dyDescent="0.25">
      <c r="A52" s="16">
        <v>81</v>
      </c>
      <c r="B52" s="16">
        <v>0</v>
      </c>
      <c r="C52" s="5" t="str">
        <f t="shared" si="0"/>
        <v>Male</v>
      </c>
      <c r="D52" s="16">
        <v>4</v>
      </c>
      <c r="E52" s="5" t="str">
        <f t="shared" si="1"/>
        <v>Sales</v>
      </c>
      <c r="F52" s="16">
        <v>1</v>
      </c>
      <c r="G52" s="5" t="str">
        <f t="shared" si="2"/>
        <v>North</v>
      </c>
      <c r="H52" s="16">
        <v>1</v>
      </c>
      <c r="I52" s="5" t="str">
        <f t="shared" si="3"/>
        <v>Unmarried</v>
      </c>
      <c r="J52" s="16">
        <v>2</v>
      </c>
      <c r="K52" s="16">
        <v>63</v>
      </c>
      <c r="L52" s="16">
        <v>43</v>
      </c>
      <c r="M52" s="16">
        <v>70.8</v>
      </c>
      <c r="N52" s="5">
        <f t="shared" si="8"/>
        <v>3984</v>
      </c>
      <c r="O52" s="12">
        <f t="shared" si="7"/>
        <v>0.31531959350365674</v>
      </c>
      <c r="P52" s="16">
        <v>47.300000000000004</v>
      </c>
      <c r="Q52" s="52">
        <f t="shared" si="6"/>
        <v>-0.31746031746031744</v>
      </c>
    </row>
    <row r="53" spans="1:17" x14ac:dyDescent="0.25">
      <c r="A53" s="16">
        <v>144</v>
      </c>
      <c r="B53" s="16">
        <v>0</v>
      </c>
      <c r="C53" s="5" t="str">
        <f t="shared" si="0"/>
        <v>Male</v>
      </c>
      <c r="D53" s="16">
        <v>4</v>
      </c>
      <c r="E53" s="5" t="str">
        <f t="shared" si="1"/>
        <v>Sales</v>
      </c>
      <c r="F53" s="16">
        <v>3</v>
      </c>
      <c r="G53" s="5" t="str">
        <f t="shared" si="2"/>
        <v>South</v>
      </c>
      <c r="H53" s="16">
        <v>1</v>
      </c>
      <c r="I53" s="5" t="str">
        <f t="shared" si="3"/>
        <v>Unmarried</v>
      </c>
      <c r="J53" s="16">
        <v>1</v>
      </c>
      <c r="K53" s="16">
        <v>60</v>
      </c>
      <c r="L53" s="16">
        <v>65</v>
      </c>
      <c r="M53" s="16">
        <v>69.599999999999994</v>
      </c>
      <c r="N53" s="5">
        <f t="shared" si="8"/>
        <v>4053.6</v>
      </c>
      <c r="O53" s="12">
        <f t="shared" si="7"/>
        <v>0.32082818881185315</v>
      </c>
      <c r="P53" s="16">
        <v>71.5</v>
      </c>
      <c r="Q53" s="52">
        <f t="shared" si="6"/>
        <v>8.3333333333333259E-2</v>
      </c>
    </row>
    <row r="54" spans="1:17" x14ac:dyDescent="0.25">
      <c r="A54" s="16">
        <v>97</v>
      </c>
      <c r="B54" s="16">
        <v>0</v>
      </c>
      <c r="C54" s="5" t="str">
        <f t="shared" si="0"/>
        <v>Male</v>
      </c>
      <c r="D54" s="16">
        <v>4</v>
      </c>
      <c r="E54" s="5" t="str">
        <f t="shared" si="1"/>
        <v>Sales</v>
      </c>
      <c r="F54" s="16">
        <v>3</v>
      </c>
      <c r="G54" s="5" t="str">
        <f t="shared" si="2"/>
        <v>South</v>
      </c>
      <c r="H54" s="16">
        <v>1</v>
      </c>
      <c r="I54" s="5" t="str">
        <f t="shared" si="3"/>
        <v>Unmarried</v>
      </c>
      <c r="J54" s="16">
        <v>2</v>
      </c>
      <c r="K54" s="16">
        <v>60</v>
      </c>
      <c r="L54" s="16">
        <v>54</v>
      </c>
      <c r="M54" s="16">
        <v>69.599999999999994</v>
      </c>
      <c r="N54" s="5">
        <f t="shared" si="8"/>
        <v>4123.2</v>
      </c>
      <c r="O54" s="12">
        <f t="shared" si="7"/>
        <v>0.32633678412004952</v>
      </c>
      <c r="P54" s="16">
        <v>59.400000000000006</v>
      </c>
      <c r="Q54" s="52">
        <f t="shared" si="6"/>
        <v>-9.9999999999999978E-2</v>
      </c>
    </row>
    <row r="55" spans="1:17" x14ac:dyDescent="0.25">
      <c r="A55" s="16">
        <v>157</v>
      </c>
      <c r="B55" s="16">
        <v>0</v>
      </c>
      <c r="C55" s="5" t="str">
        <f t="shared" si="0"/>
        <v>Male</v>
      </c>
      <c r="D55" s="16">
        <v>4</v>
      </c>
      <c r="E55" s="5" t="str">
        <f t="shared" si="1"/>
        <v>Sales</v>
      </c>
      <c r="F55" s="16">
        <v>2</v>
      </c>
      <c r="G55" s="5" t="str">
        <f t="shared" si="2"/>
        <v>West</v>
      </c>
      <c r="H55" s="16">
        <v>1</v>
      </c>
      <c r="I55" s="5" t="str">
        <f t="shared" si="3"/>
        <v>Unmarried</v>
      </c>
      <c r="J55" s="16">
        <v>1</v>
      </c>
      <c r="K55" s="16">
        <v>68</v>
      </c>
      <c r="L55" s="16">
        <v>59</v>
      </c>
      <c r="M55" s="16">
        <v>69.599999999999994</v>
      </c>
      <c r="N55" s="5">
        <f t="shared" si="8"/>
        <v>4192.8</v>
      </c>
      <c r="O55" s="12">
        <f t="shared" si="7"/>
        <v>0.33184537942824599</v>
      </c>
      <c r="P55" s="16">
        <v>64.900000000000006</v>
      </c>
      <c r="Q55" s="52">
        <f t="shared" si="6"/>
        <v>-0.13235294117647056</v>
      </c>
    </row>
    <row r="56" spans="1:17" x14ac:dyDescent="0.25">
      <c r="A56" s="16">
        <v>125</v>
      </c>
      <c r="B56" s="16">
        <v>1</v>
      </c>
      <c r="C56" s="5" t="str">
        <f t="shared" si="0"/>
        <v>Female</v>
      </c>
      <c r="D56" s="16">
        <v>4</v>
      </c>
      <c r="E56" s="5" t="str">
        <f t="shared" si="1"/>
        <v>Sales</v>
      </c>
      <c r="F56" s="16">
        <v>1</v>
      </c>
      <c r="G56" s="5" t="str">
        <f t="shared" si="2"/>
        <v>North</v>
      </c>
      <c r="H56" s="16">
        <v>1</v>
      </c>
      <c r="I56" s="5" t="str">
        <f t="shared" si="3"/>
        <v>Unmarried</v>
      </c>
      <c r="J56" s="16">
        <v>2</v>
      </c>
      <c r="K56" s="16">
        <v>68</v>
      </c>
      <c r="L56" s="16">
        <v>65</v>
      </c>
      <c r="M56" s="16">
        <v>69.599999999999994</v>
      </c>
      <c r="N56" s="5">
        <f t="shared" si="8"/>
        <v>4262.4000000000005</v>
      </c>
      <c r="O56" s="12">
        <f t="shared" si="7"/>
        <v>0.33735397473644241</v>
      </c>
      <c r="P56" s="16">
        <v>71.5</v>
      </c>
      <c r="Q56" s="52">
        <f t="shared" si="6"/>
        <v>-4.4117647058823484E-2</v>
      </c>
    </row>
    <row r="57" spans="1:17" x14ac:dyDescent="0.25">
      <c r="A57" s="16">
        <v>122</v>
      </c>
      <c r="B57" s="16">
        <v>1</v>
      </c>
      <c r="C57" s="5" t="str">
        <f t="shared" si="0"/>
        <v>Female</v>
      </c>
      <c r="D57" s="16">
        <v>4</v>
      </c>
      <c r="E57" s="5" t="str">
        <f t="shared" si="1"/>
        <v>Sales</v>
      </c>
      <c r="F57" s="16">
        <v>2</v>
      </c>
      <c r="G57" s="5" t="str">
        <f t="shared" si="2"/>
        <v>West</v>
      </c>
      <c r="H57" s="16">
        <v>1</v>
      </c>
      <c r="I57" s="5" t="str">
        <f t="shared" si="3"/>
        <v>Unmarried</v>
      </c>
      <c r="J57" s="16">
        <v>2</v>
      </c>
      <c r="K57" s="16">
        <v>52</v>
      </c>
      <c r="L57" s="16">
        <v>59</v>
      </c>
      <c r="M57" s="16">
        <v>69.599999999999994</v>
      </c>
      <c r="N57" s="5">
        <f t="shared" si="8"/>
        <v>4332.0000000000009</v>
      </c>
      <c r="O57" s="12">
        <f t="shared" si="7"/>
        <v>0.34286257004463888</v>
      </c>
      <c r="P57" s="16">
        <v>64.900000000000006</v>
      </c>
      <c r="Q57" s="52">
        <f t="shared" si="6"/>
        <v>0.13461538461538458</v>
      </c>
    </row>
    <row r="58" spans="1:17" x14ac:dyDescent="0.25">
      <c r="A58" s="16">
        <v>118</v>
      </c>
      <c r="B58" s="16">
        <v>1</v>
      </c>
      <c r="C58" s="5" t="str">
        <f t="shared" si="0"/>
        <v>Female</v>
      </c>
      <c r="D58" s="16">
        <v>4</v>
      </c>
      <c r="E58" s="5" t="str">
        <f t="shared" si="1"/>
        <v>Sales</v>
      </c>
      <c r="F58" s="16">
        <v>2</v>
      </c>
      <c r="G58" s="5" t="str">
        <f t="shared" si="2"/>
        <v>West</v>
      </c>
      <c r="H58" s="16">
        <v>1</v>
      </c>
      <c r="I58" s="5" t="str">
        <f t="shared" si="3"/>
        <v>Unmarried</v>
      </c>
      <c r="J58" s="16">
        <v>1</v>
      </c>
      <c r="K58" s="16">
        <v>55</v>
      </c>
      <c r="L58" s="16">
        <v>62</v>
      </c>
      <c r="M58" s="16">
        <v>69.599999999999994</v>
      </c>
      <c r="N58" s="5">
        <f t="shared" si="8"/>
        <v>4401.6000000000013</v>
      </c>
      <c r="O58" s="12">
        <f t="shared" si="7"/>
        <v>0.3483711653528353</v>
      </c>
      <c r="P58" s="16">
        <v>68.2</v>
      </c>
      <c r="Q58" s="52">
        <f t="shared" si="6"/>
        <v>0.1272727272727272</v>
      </c>
    </row>
    <row r="59" spans="1:17" x14ac:dyDescent="0.25">
      <c r="A59" s="16">
        <v>172</v>
      </c>
      <c r="B59" s="16">
        <v>0</v>
      </c>
      <c r="C59" s="5" t="str">
        <f t="shared" si="0"/>
        <v>Male</v>
      </c>
      <c r="D59" s="16">
        <v>4</v>
      </c>
      <c r="E59" s="5" t="str">
        <f t="shared" si="1"/>
        <v>Sales</v>
      </c>
      <c r="F59" s="16">
        <v>2</v>
      </c>
      <c r="G59" s="5" t="str">
        <f t="shared" si="2"/>
        <v>West</v>
      </c>
      <c r="H59" s="16">
        <v>1</v>
      </c>
      <c r="I59" s="5" t="str">
        <f t="shared" si="3"/>
        <v>Unmarried</v>
      </c>
      <c r="J59" s="16">
        <v>2</v>
      </c>
      <c r="K59" s="16">
        <v>47</v>
      </c>
      <c r="L59" s="16">
        <v>52</v>
      </c>
      <c r="M59" s="16">
        <v>68.399999999999991</v>
      </c>
      <c r="N59" s="5">
        <f t="shared" si="8"/>
        <v>4470.0000000000009</v>
      </c>
      <c r="O59" s="12">
        <f t="shared" si="7"/>
        <v>0.35378478487985587</v>
      </c>
      <c r="P59" s="16">
        <v>57.2</v>
      </c>
      <c r="Q59" s="52">
        <f t="shared" si="6"/>
        <v>0.1063829787234043</v>
      </c>
    </row>
    <row r="60" spans="1:17" x14ac:dyDescent="0.25">
      <c r="A60" s="16">
        <v>104</v>
      </c>
      <c r="B60" s="16">
        <v>0</v>
      </c>
      <c r="C60" s="5" t="str">
        <f t="shared" si="0"/>
        <v>Male</v>
      </c>
      <c r="D60" s="16">
        <v>4</v>
      </c>
      <c r="E60" s="5" t="str">
        <f t="shared" si="1"/>
        <v>Sales</v>
      </c>
      <c r="F60" s="16">
        <v>3</v>
      </c>
      <c r="G60" s="5" t="str">
        <f t="shared" si="2"/>
        <v>South</v>
      </c>
      <c r="H60" s="16">
        <v>1</v>
      </c>
      <c r="I60" s="5" t="str">
        <f t="shared" si="3"/>
        <v>Unmarried</v>
      </c>
      <c r="J60" s="16">
        <v>2</v>
      </c>
      <c r="K60" s="16">
        <v>54</v>
      </c>
      <c r="L60" s="16">
        <v>63</v>
      </c>
      <c r="M60" s="16">
        <v>68.399999999999991</v>
      </c>
      <c r="N60" s="5">
        <f t="shared" si="8"/>
        <v>4538.4000000000005</v>
      </c>
      <c r="O60" s="12">
        <f t="shared" si="7"/>
        <v>0.35919840440687645</v>
      </c>
      <c r="P60" s="16">
        <v>69.300000000000011</v>
      </c>
      <c r="Q60" s="52">
        <f t="shared" si="6"/>
        <v>0.16666666666666674</v>
      </c>
    </row>
    <row r="61" spans="1:17" x14ac:dyDescent="0.25">
      <c r="A61" s="16">
        <v>85</v>
      </c>
      <c r="B61" s="16">
        <v>0</v>
      </c>
      <c r="C61" s="5" t="str">
        <f t="shared" si="0"/>
        <v>Male</v>
      </c>
      <c r="D61" s="16">
        <v>4</v>
      </c>
      <c r="E61" s="5" t="str">
        <f t="shared" si="1"/>
        <v>Sales</v>
      </c>
      <c r="F61" s="16">
        <v>2</v>
      </c>
      <c r="G61" s="5" t="str">
        <f t="shared" si="2"/>
        <v>West</v>
      </c>
      <c r="H61" s="16">
        <v>1</v>
      </c>
      <c r="I61" s="5" t="str">
        <f t="shared" si="3"/>
        <v>Unmarried</v>
      </c>
      <c r="J61" s="16">
        <v>1</v>
      </c>
      <c r="K61" s="16">
        <v>55</v>
      </c>
      <c r="L61" s="16">
        <v>39</v>
      </c>
      <c r="M61" s="16">
        <v>68.399999999999991</v>
      </c>
      <c r="N61" s="5">
        <f t="shared" si="8"/>
        <v>4606.8</v>
      </c>
      <c r="O61" s="12">
        <f t="shared" si="7"/>
        <v>0.36461202393389702</v>
      </c>
      <c r="P61" s="16">
        <v>42.900000000000006</v>
      </c>
      <c r="Q61" s="52">
        <f t="shared" si="6"/>
        <v>-0.29090909090909089</v>
      </c>
    </row>
    <row r="62" spans="1:17" x14ac:dyDescent="0.25">
      <c r="A62" s="16">
        <v>20</v>
      </c>
      <c r="B62" s="16">
        <v>0</v>
      </c>
      <c r="C62" s="5" t="str">
        <f t="shared" si="0"/>
        <v>Male</v>
      </c>
      <c r="D62" s="16">
        <v>1</v>
      </c>
      <c r="E62" s="5" t="str">
        <f t="shared" si="1"/>
        <v>Direct</v>
      </c>
      <c r="F62" s="16">
        <v>3</v>
      </c>
      <c r="G62" s="5" t="str">
        <f t="shared" si="2"/>
        <v>South</v>
      </c>
      <c r="H62" s="16">
        <v>1</v>
      </c>
      <c r="I62" s="5" t="str">
        <f t="shared" si="3"/>
        <v>Unmarried</v>
      </c>
      <c r="J62" s="16">
        <v>2</v>
      </c>
      <c r="K62" s="16">
        <v>60</v>
      </c>
      <c r="L62" s="16">
        <v>52</v>
      </c>
      <c r="M62" s="16">
        <v>68.399999999999991</v>
      </c>
      <c r="N62" s="5">
        <f t="shared" si="8"/>
        <v>4675.2</v>
      </c>
      <c r="O62" s="12">
        <f t="shared" si="7"/>
        <v>0.37002564346091765</v>
      </c>
      <c r="P62" s="16">
        <v>57.2</v>
      </c>
      <c r="Q62" s="52">
        <f t="shared" si="6"/>
        <v>-0.1333333333333333</v>
      </c>
    </row>
    <row r="63" spans="1:17" x14ac:dyDescent="0.25">
      <c r="A63" s="16">
        <v>178</v>
      </c>
      <c r="B63" s="16">
        <v>0</v>
      </c>
      <c r="C63" s="5" t="str">
        <f t="shared" si="0"/>
        <v>Male</v>
      </c>
      <c r="D63" s="16">
        <v>4</v>
      </c>
      <c r="E63" s="5" t="str">
        <f t="shared" si="1"/>
        <v>Sales</v>
      </c>
      <c r="F63" s="16">
        <v>2</v>
      </c>
      <c r="G63" s="5" t="str">
        <f t="shared" si="2"/>
        <v>West</v>
      </c>
      <c r="H63" s="16">
        <v>2</v>
      </c>
      <c r="I63" s="5" t="str">
        <f t="shared" si="3"/>
        <v>Married</v>
      </c>
      <c r="J63" s="16">
        <v>3</v>
      </c>
      <c r="K63" s="16">
        <v>47</v>
      </c>
      <c r="L63" s="16">
        <v>57</v>
      </c>
      <c r="M63" s="16">
        <v>68.399999999999991</v>
      </c>
      <c r="N63" s="5">
        <f t="shared" si="8"/>
        <v>4743.5999999999995</v>
      </c>
      <c r="O63" s="12">
        <f t="shared" si="7"/>
        <v>0.37543926298793823</v>
      </c>
      <c r="P63" s="16">
        <v>62.7</v>
      </c>
      <c r="Q63" s="52">
        <f t="shared" si="6"/>
        <v>0.2127659574468086</v>
      </c>
    </row>
    <row r="64" spans="1:17" x14ac:dyDescent="0.25">
      <c r="A64" s="16">
        <v>126</v>
      </c>
      <c r="B64" s="16">
        <v>0</v>
      </c>
      <c r="C64" s="5" t="str">
        <f t="shared" si="0"/>
        <v>Male</v>
      </c>
      <c r="D64" s="16">
        <v>4</v>
      </c>
      <c r="E64" s="5" t="str">
        <f t="shared" si="1"/>
        <v>Sales</v>
      </c>
      <c r="F64" s="16">
        <v>2</v>
      </c>
      <c r="G64" s="5" t="str">
        <f t="shared" si="2"/>
        <v>West</v>
      </c>
      <c r="H64" s="16">
        <v>1</v>
      </c>
      <c r="I64" s="5" t="str">
        <f t="shared" si="3"/>
        <v>Unmarried</v>
      </c>
      <c r="J64" s="16">
        <v>1</v>
      </c>
      <c r="K64" s="16">
        <v>42</v>
      </c>
      <c r="L64" s="16">
        <v>31</v>
      </c>
      <c r="M64" s="16">
        <v>68.399999999999991</v>
      </c>
      <c r="N64" s="5">
        <f t="shared" si="8"/>
        <v>4811.9999999999991</v>
      </c>
      <c r="O64" s="12">
        <f t="shared" si="7"/>
        <v>0.3808528825149588</v>
      </c>
      <c r="P64" s="16">
        <v>34.1</v>
      </c>
      <c r="Q64" s="52">
        <f t="shared" si="6"/>
        <v>-0.26190476190476186</v>
      </c>
    </row>
    <row r="65" spans="1:17" x14ac:dyDescent="0.25">
      <c r="A65" s="16">
        <v>150</v>
      </c>
      <c r="B65" s="16">
        <v>0</v>
      </c>
      <c r="C65" s="5" t="str">
        <f t="shared" si="0"/>
        <v>Male</v>
      </c>
      <c r="D65" s="16">
        <v>4</v>
      </c>
      <c r="E65" s="5" t="str">
        <f t="shared" si="1"/>
        <v>Sales</v>
      </c>
      <c r="F65" s="16">
        <v>2</v>
      </c>
      <c r="G65" s="5" t="str">
        <f t="shared" si="2"/>
        <v>West</v>
      </c>
      <c r="H65" s="16">
        <v>1</v>
      </c>
      <c r="I65" s="5" t="str">
        <f t="shared" si="3"/>
        <v>Unmarried</v>
      </c>
      <c r="J65" s="16">
        <v>3</v>
      </c>
      <c r="K65" s="16">
        <v>42</v>
      </c>
      <c r="L65" s="16">
        <v>41</v>
      </c>
      <c r="M65" s="16">
        <v>68.399999999999991</v>
      </c>
      <c r="N65" s="5">
        <f t="shared" si="8"/>
        <v>4880.3999999999987</v>
      </c>
      <c r="O65" s="12">
        <f t="shared" si="7"/>
        <v>0.38626650204197938</v>
      </c>
      <c r="P65" s="16">
        <v>45.1</v>
      </c>
      <c r="Q65" s="52">
        <f t="shared" si="6"/>
        <v>-2.3809523809523836E-2</v>
      </c>
    </row>
    <row r="66" spans="1:17" x14ac:dyDescent="0.25">
      <c r="A66" s="16">
        <v>168</v>
      </c>
      <c r="B66" s="16">
        <v>0</v>
      </c>
      <c r="C66" s="5" t="str">
        <f t="shared" si="0"/>
        <v>Male</v>
      </c>
      <c r="D66" s="16">
        <v>4</v>
      </c>
      <c r="E66" s="5" t="str">
        <f t="shared" si="1"/>
        <v>Sales</v>
      </c>
      <c r="F66" s="16">
        <v>2</v>
      </c>
      <c r="G66" s="5" t="str">
        <f t="shared" si="2"/>
        <v>West</v>
      </c>
      <c r="H66" s="16">
        <v>1</v>
      </c>
      <c r="I66" s="5" t="str">
        <f t="shared" si="3"/>
        <v>Unmarried</v>
      </c>
      <c r="J66" s="16">
        <v>2</v>
      </c>
      <c r="K66" s="16">
        <v>52</v>
      </c>
      <c r="L66" s="16">
        <v>54</v>
      </c>
      <c r="M66" s="16">
        <v>68.399999999999991</v>
      </c>
      <c r="N66" s="5">
        <f t="shared" si="8"/>
        <v>4948.7999999999984</v>
      </c>
      <c r="O66" s="12">
        <f t="shared" ref="O66:O97" si="9">N66/$M$202</f>
        <v>0.39168012156899995</v>
      </c>
      <c r="P66" s="16">
        <v>59.400000000000006</v>
      </c>
      <c r="Q66" s="52">
        <f t="shared" si="6"/>
        <v>3.8461538461538547E-2</v>
      </c>
    </row>
    <row r="67" spans="1:17" x14ac:dyDescent="0.25">
      <c r="A67" s="16">
        <v>127</v>
      </c>
      <c r="B67" s="16">
        <v>0</v>
      </c>
      <c r="C67" s="5" t="str">
        <f t="shared" ref="C67:C130" si="10">IF(B67&lt;1,"Male","Female")</f>
        <v>Male</v>
      </c>
      <c r="D67" s="16">
        <v>4</v>
      </c>
      <c r="E67" s="5" t="str">
        <f t="shared" ref="E67:E130" si="11">_xlfn.IFS(D67=4,"Sales",D67=3,"Phone",D67=2,"Mail",D67=1,"Direct")</f>
        <v>Sales</v>
      </c>
      <c r="F67" s="16">
        <v>3</v>
      </c>
      <c r="G67" s="5" t="str">
        <f t="shared" ref="G67:G130" si="12">_xlfn.IFS(F67=1,"North",F67=2,"West",F67=3,"South")</f>
        <v>South</v>
      </c>
      <c r="H67" s="16">
        <v>1</v>
      </c>
      <c r="I67" s="5" t="str">
        <f t="shared" ref="I67:I130" si="13">IF(H67&gt;1,"Married","Unmarried")</f>
        <v>Unmarried</v>
      </c>
      <c r="J67" s="16">
        <v>2</v>
      </c>
      <c r="K67" s="16">
        <v>63</v>
      </c>
      <c r="L67" s="16">
        <v>59</v>
      </c>
      <c r="M67" s="16">
        <v>68.399999999999991</v>
      </c>
      <c r="N67" s="5">
        <f t="shared" ref="N67:N98" si="14">N66+M67</f>
        <v>5017.199999999998</v>
      </c>
      <c r="O67" s="12">
        <f t="shared" si="9"/>
        <v>0.39709374109602052</v>
      </c>
      <c r="P67" s="16">
        <v>64.900000000000006</v>
      </c>
      <c r="Q67" s="52">
        <f t="shared" ref="Q67:Q130" si="15">(L67/K67)-1</f>
        <v>-6.3492063492063489E-2</v>
      </c>
    </row>
    <row r="68" spans="1:17" x14ac:dyDescent="0.25">
      <c r="A68" s="16">
        <v>131</v>
      </c>
      <c r="B68" s="16">
        <v>1</v>
      </c>
      <c r="C68" s="5" t="str">
        <f t="shared" si="10"/>
        <v>Female</v>
      </c>
      <c r="D68" s="16">
        <v>4</v>
      </c>
      <c r="E68" s="5" t="str">
        <f t="shared" si="11"/>
        <v>Sales</v>
      </c>
      <c r="F68" s="16">
        <v>3</v>
      </c>
      <c r="G68" s="5" t="str">
        <f t="shared" si="12"/>
        <v>South</v>
      </c>
      <c r="H68" s="16">
        <v>1</v>
      </c>
      <c r="I68" s="5" t="str">
        <f t="shared" si="13"/>
        <v>Unmarried</v>
      </c>
      <c r="J68" s="16">
        <v>2</v>
      </c>
      <c r="K68" s="16">
        <v>65</v>
      </c>
      <c r="L68" s="16">
        <v>59</v>
      </c>
      <c r="M68" s="16">
        <v>68.399999999999991</v>
      </c>
      <c r="N68" s="5">
        <f t="shared" si="14"/>
        <v>5085.5999999999976</v>
      </c>
      <c r="O68" s="12">
        <f t="shared" si="9"/>
        <v>0.40250736062304115</v>
      </c>
      <c r="P68" s="16">
        <v>64.900000000000006</v>
      </c>
      <c r="Q68" s="52">
        <f t="shared" si="15"/>
        <v>-9.2307692307692313E-2</v>
      </c>
    </row>
    <row r="69" spans="1:17" x14ac:dyDescent="0.25">
      <c r="A69" s="16">
        <v>34</v>
      </c>
      <c r="B69" s="16">
        <v>1</v>
      </c>
      <c r="C69" s="5" t="str">
        <f t="shared" si="10"/>
        <v>Female</v>
      </c>
      <c r="D69" s="16">
        <v>1</v>
      </c>
      <c r="E69" s="5" t="str">
        <f t="shared" si="11"/>
        <v>Direct</v>
      </c>
      <c r="F69" s="16">
        <v>3</v>
      </c>
      <c r="G69" s="5" t="str">
        <f t="shared" si="12"/>
        <v>South</v>
      </c>
      <c r="H69" s="16">
        <v>2</v>
      </c>
      <c r="I69" s="5" t="str">
        <f t="shared" si="13"/>
        <v>Married</v>
      </c>
      <c r="J69" s="16">
        <v>2</v>
      </c>
      <c r="K69" s="16">
        <v>73</v>
      </c>
      <c r="L69" s="16">
        <v>61</v>
      </c>
      <c r="M69" s="16">
        <v>68.399999999999991</v>
      </c>
      <c r="N69" s="5">
        <f t="shared" si="14"/>
        <v>5153.9999999999973</v>
      </c>
      <c r="O69" s="12">
        <f t="shared" si="9"/>
        <v>0.40792098015006173</v>
      </c>
      <c r="P69" s="16">
        <v>67.100000000000009</v>
      </c>
      <c r="Q69" s="52">
        <f t="shared" si="15"/>
        <v>-0.16438356164383561</v>
      </c>
    </row>
    <row r="70" spans="1:17" x14ac:dyDescent="0.25">
      <c r="A70" s="16">
        <v>92</v>
      </c>
      <c r="B70" s="16">
        <v>1</v>
      </c>
      <c r="C70" s="5" t="str">
        <f t="shared" si="10"/>
        <v>Female</v>
      </c>
      <c r="D70" s="16">
        <v>4</v>
      </c>
      <c r="E70" s="5" t="str">
        <f t="shared" si="11"/>
        <v>Sales</v>
      </c>
      <c r="F70" s="16">
        <v>3</v>
      </c>
      <c r="G70" s="5" t="str">
        <f t="shared" si="12"/>
        <v>South</v>
      </c>
      <c r="H70" s="16">
        <v>1</v>
      </c>
      <c r="I70" s="5" t="str">
        <f t="shared" si="13"/>
        <v>Unmarried</v>
      </c>
      <c r="J70" s="16">
        <v>1</v>
      </c>
      <c r="K70" s="16">
        <v>52</v>
      </c>
      <c r="L70" s="16">
        <v>67</v>
      </c>
      <c r="M70" s="16">
        <v>68.399999999999991</v>
      </c>
      <c r="N70" s="5">
        <f t="shared" si="14"/>
        <v>5222.3999999999969</v>
      </c>
      <c r="O70" s="12">
        <f t="shared" si="9"/>
        <v>0.4133345996770823</v>
      </c>
      <c r="P70" s="16">
        <v>73.7</v>
      </c>
      <c r="Q70" s="52">
        <f t="shared" si="15"/>
        <v>0.28846153846153855</v>
      </c>
    </row>
    <row r="71" spans="1:17" x14ac:dyDescent="0.25">
      <c r="A71" s="16">
        <v>187</v>
      </c>
      <c r="B71" s="16">
        <v>1</v>
      </c>
      <c r="C71" s="5" t="str">
        <f t="shared" si="10"/>
        <v>Female</v>
      </c>
      <c r="D71" s="16">
        <v>4</v>
      </c>
      <c r="E71" s="5" t="str">
        <f t="shared" si="11"/>
        <v>Sales</v>
      </c>
      <c r="F71" s="16">
        <v>2</v>
      </c>
      <c r="G71" s="5" t="str">
        <f t="shared" si="12"/>
        <v>West</v>
      </c>
      <c r="H71" s="16">
        <v>2</v>
      </c>
      <c r="I71" s="5" t="str">
        <f t="shared" si="13"/>
        <v>Married</v>
      </c>
      <c r="J71" s="16">
        <v>1</v>
      </c>
      <c r="K71" s="16">
        <v>57</v>
      </c>
      <c r="L71" s="16">
        <v>41</v>
      </c>
      <c r="M71" s="16">
        <v>68.399999999999991</v>
      </c>
      <c r="N71" s="5">
        <f t="shared" si="14"/>
        <v>5290.7999999999965</v>
      </c>
      <c r="O71" s="12">
        <f t="shared" si="9"/>
        <v>0.41874821920410288</v>
      </c>
      <c r="P71" s="16">
        <v>45.1</v>
      </c>
      <c r="Q71" s="52">
        <f t="shared" si="15"/>
        <v>-0.2807017543859649</v>
      </c>
    </row>
    <row r="72" spans="1:17" x14ac:dyDescent="0.25">
      <c r="A72" s="16">
        <v>123</v>
      </c>
      <c r="B72" s="16">
        <v>0</v>
      </c>
      <c r="C72" s="5" t="str">
        <f t="shared" si="10"/>
        <v>Male</v>
      </c>
      <c r="D72" s="16">
        <v>4</v>
      </c>
      <c r="E72" s="5" t="str">
        <f t="shared" si="11"/>
        <v>Sales</v>
      </c>
      <c r="F72" s="16">
        <v>3</v>
      </c>
      <c r="G72" s="5" t="str">
        <f t="shared" si="12"/>
        <v>South</v>
      </c>
      <c r="H72" s="16">
        <v>1</v>
      </c>
      <c r="I72" s="5" t="str">
        <f t="shared" si="13"/>
        <v>Unmarried</v>
      </c>
      <c r="J72" s="16">
        <v>1</v>
      </c>
      <c r="K72" s="16">
        <v>68</v>
      </c>
      <c r="L72" s="16">
        <v>59</v>
      </c>
      <c r="M72" s="16">
        <v>67.2</v>
      </c>
      <c r="N72" s="5">
        <f t="shared" si="14"/>
        <v>5357.9999999999964</v>
      </c>
      <c r="O72" s="12">
        <f t="shared" si="9"/>
        <v>0.42406686294994766</v>
      </c>
      <c r="P72" s="16">
        <v>64.900000000000006</v>
      </c>
      <c r="Q72" s="52">
        <f t="shared" si="15"/>
        <v>-0.13235294117647056</v>
      </c>
    </row>
    <row r="73" spans="1:17" x14ac:dyDescent="0.25">
      <c r="A73" s="16">
        <v>99</v>
      </c>
      <c r="B73" s="16">
        <v>1</v>
      </c>
      <c r="C73" s="5" t="str">
        <f t="shared" si="10"/>
        <v>Female</v>
      </c>
      <c r="D73" s="16">
        <v>4</v>
      </c>
      <c r="E73" s="5" t="str">
        <f t="shared" si="11"/>
        <v>Sales</v>
      </c>
      <c r="F73" s="16">
        <v>3</v>
      </c>
      <c r="G73" s="5" t="str">
        <f t="shared" si="12"/>
        <v>South</v>
      </c>
      <c r="H73" s="16">
        <v>1</v>
      </c>
      <c r="I73" s="5" t="str">
        <f t="shared" si="13"/>
        <v>Unmarried</v>
      </c>
      <c r="J73" s="16">
        <v>1</v>
      </c>
      <c r="K73" s="16">
        <v>47</v>
      </c>
      <c r="L73" s="16">
        <v>59</v>
      </c>
      <c r="M73" s="16">
        <v>67.2</v>
      </c>
      <c r="N73" s="5">
        <f t="shared" si="14"/>
        <v>5425.1999999999962</v>
      </c>
      <c r="O73" s="12">
        <f t="shared" si="9"/>
        <v>0.42938550669579251</v>
      </c>
      <c r="P73" s="16">
        <v>64.900000000000006</v>
      </c>
      <c r="Q73" s="52">
        <f t="shared" si="15"/>
        <v>0.25531914893617014</v>
      </c>
    </row>
    <row r="74" spans="1:17" x14ac:dyDescent="0.25">
      <c r="A74" s="16">
        <v>152</v>
      </c>
      <c r="B74" s="16">
        <v>1</v>
      </c>
      <c r="C74" s="5" t="str">
        <f t="shared" si="10"/>
        <v>Female</v>
      </c>
      <c r="D74" s="16">
        <v>4</v>
      </c>
      <c r="E74" s="5" t="str">
        <f t="shared" si="11"/>
        <v>Sales</v>
      </c>
      <c r="F74" s="16">
        <v>3</v>
      </c>
      <c r="G74" s="5" t="str">
        <f t="shared" si="12"/>
        <v>South</v>
      </c>
      <c r="H74" s="16">
        <v>1</v>
      </c>
      <c r="I74" s="5" t="str">
        <f t="shared" si="13"/>
        <v>Unmarried</v>
      </c>
      <c r="J74" s="16">
        <v>2</v>
      </c>
      <c r="K74" s="16">
        <v>55</v>
      </c>
      <c r="L74" s="16">
        <v>57</v>
      </c>
      <c r="M74" s="16">
        <v>67.2</v>
      </c>
      <c r="N74" s="5">
        <f t="shared" si="14"/>
        <v>5492.399999999996</v>
      </c>
      <c r="O74" s="12">
        <f t="shared" si="9"/>
        <v>0.43470415044163729</v>
      </c>
      <c r="P74" s="16">
        <v>62.7</v>
      </c>
      <c r="Q74" s="52">
        <f t="shared" si="15"/>
        <v>3.6363636363636376E-2</v>
      </c>
    </row>
    <row r="75" spans="1:17" x14ac:dyDescent="0.25">
      <c r="A75" s="16">
        <v>91</v>
      </c>
      <c r="B75" s="16">
        <v>1</v>
      </c>
      <c r="C75" s="5" t="str">
        <f t="shared" si="10"/>
        <v>Female</v>
      </c>
      <c r="D75" s="16">
        <v>4</v>
      </c>
      <c r="E75" s="5" t="str">
        <f t="shared" si="11"/>
        <v>Sales</v>
      </c>
      <c r="F75" s="16">
        <v>3</v>
      </c>
      <c r="G75" s="5" t="str">
        <f t="shared" si="12"/>
        <v>South</v>
      </c>
      <c r="H75" s="16">
        <v>1</v>
      </c>
      <c r="I75" s="5" t="str">
        <f t="shared" si="13"/>
        <v>Unmarried</v>
      </c>
      <c r="J75" s="16">
        <v>3</v>
      </c>
      <c r="K75" s="16">
        <v>50</v>
      </c>
      <c r="L75" s="16">
        <v>49</v>
      </c>
      <c r="M75" s="16">
        <v>67.2</v>
      </c>
      <c r="N75" s="5">
        <f t="shared" si="14"/>
        <v>5559.5999999999958</v>
      </c>
      <c r="O75" s="12">
        <f t="shared" si="9"/>
        <v>0.44002279418748208</v>
      </c>
      <c r="P75" s="16">
        <v>53.900000000000006</v>
      </c>
      <c r="Q75" s="52">
        <f t="shared" si="15"/>
        <v>-2.0000000000000018E-2</v>
      </c>
    </row>
    <row r="76" spans="1:17" x14ac:dyDescent="0.25">
      <c r="A76" s="16">
        <v>66</v>
      </c>
      <c r="B76" s="16">
        <v>1</v>
      </c>
      <c r="C76" s="5" t="str">
        <f t="shared" si="10"/>
        <v>Female</v>
      </c>
      <c r="D76" s="16">
        <v>4</v>
      </c>
      <c r="E76" s="5" t="str">
        <f t="shared" si="11"/>
        <v>Sales</v>
      </c>
      <c r="F76" s="16">
        <v>2</v>
      </c>
      <c r="G76" s="5" t="str">
        <f t="shared" si="12"/>
        <v>West</v>
      </c>
      <c r="H76" s="16">
        <v>1</v>
      </c>
      <c r="I76" s="5" t="str">
        <f t="shared" si="13"/>
        <v>Unmarried</v>
      </c>
      <c r="J76" s="16">
        <v>3</v>
      </c>
      <c r="K76" s="16">
        <v>68</v>
      </c>
      <c r="L76" s="16">
        <v>62</v>
      </c>
      <c r="M76" s="16">
        <v>67.2</v>
      </c>
      <c r="N76" s="5">
        <f t="shared" si="14"/>
        <v>5626.7999999999956</v>
      </c>
      <c r="O76" s="12">
        <f t="shared" si="9"/>
        <v>0.44534143793332687</v>
      </c>
      <c r="P76" s="16">
        <v>68.2</v>
      </c>
      <c r="Q76" s="52">
        <f t="shared" si="15"/>
        <v>-8.8235294117647078E-2</v>
      </c>
    </row>
    <row r="77" spans="1:17" x14ac:dyDescent="0.25">
      <c r="A77" s="16">
        <v>71</v>
      </c>
      <c r="B77" s="16">
        <v>1</v>
      </c>
      <c r="C77" s="5" t="str">
        <f t="shared" si="10"/>
        <v>Female</v>
      </c>
      <c r="D77" s="16">
        <v>4</v>
      </c>
      <c r="E77" s="5" t="str">
        <f t="shared" si="11"/>
        <v>Sales</v>
      </c>
      <c r="F77" s="16">
        <v>2</v>
      </c>
      <c r="G77" s="5" t="str">
        <f t="shared" si="12"/>
        <v>West</v>
      </c>
      <c r="H77" s="16">
        <v>1</v>
      </c>
      <c r="I77" s="5" t="str">
        <f t="shared" si="13"/>
        <v>Unmarried</v>
      </c>
      <c r="J77" s="16">
        <v>1</v>
      </c>
      <c r="K77" s="16">
        <v>57</v>
      </c>
      <c r="L77" s="16">
        <v>62</v>
      </c>
      <c r="M77" s="16">
        <v>67.2</v>
      </c>
      <c r="N77" s="5">
        <f t="shared" si="14"/>
        <v>5693.9999999999955</v>
      </c>
      <c r="O77" s="12">
        <f t="shared" si="9"/>
        <v>0.45066008167917165</v>
      </c>
      <c r="P77" s="16">
        <v>68.2</v>
      </c>
      <c r="Q77" s="52">
        <f t="shared" si="15"/>
        <v>8.7719298245614086E-2</v>
      </c>
    </row>
    <row r="78" spans="1:17" x14ac:dyDescent="0.25">
      <c r="A78" s="16">
        <v>188</v>
      </c>
      <c r="B78" s="16">
        <v>1</v>
      </c>
      <c r="C78" s="5" t="str">
        <f t="shared" si="10"/>
        <v>Female</v>
      </c>
      <c r="D78" s="16">
        <v>4</v>
      </c>
      <c r="E78" s="5" t="str">
        <f t="shared" si="11"/>
        <v>Sales</v>
      </c>
      <c r="F78" s="16">
        <v>3</v>
      </c>
      <c r="G78" s="5" t="str">
        <f t="shared" si="12"/>
        <v>South</v>
      </c>
      <c r="H78" s="16">
        <v>2</v>
      </c>
      <c r="I78" s="5" t="str">
        <f t="shared" si="13"/>
        <v>Married</v>
      </c>
      <c r="J78" s="16">
        <v>2</v>
      </c>
      <c r="K78" s="16">
        <v>63</v>
      </c>
      <c r="L78" s="16">
        <v>62</v>
      </c>
      <c r="M78" s="16">
        <v>67.2</v>
      </c>
      <c r="N78" s="5">
        <f t="shared" si="14"/>
        <v>5761.1999999999953</v>
      </c>
      <c r="O78" s="12">
        <f t="shared" si="9"/>
        <v>0.4559787254250165</v>
      </c>
      <c r="P78" s="16">
        <v>68.2</v>
      </c>
      <c r="Q78" s="52">
        <f t="shared" si="15"/>
        <v>-1.5873015873015928E-2</v>
      </c>
    </row>
    <row r="79" spans="1:17" x14ac:dyDescent="0.25">
      <c r="A79" s="16">
        <v>185</v>
      </c>
      <c r="B79" s="16">
        <v>0</v>
      </c>
      <c r="C79" s="5" t="str">
        <f t="shared" si="10"/>
        <v>Male</v>
      </c>
      <c r="D79" s="16">
        <v>4</v>
      </c>
      <c r="E79" s="5" t="str">
        <f t="shared" si="11"/>
        <v>Sales</v>
      </c>
      <c r="F79" s="16">
        <v>2</v>
      </c>
      <c r="G79" s="5" t="str">
        <f t="shared" si="12"/>
        <v>West</v>
      </c>
      <c r="H79" s="16">
        <v>2</v>
      </c>
      <c r="I79" s="5" t="str">
        <f t="shared" si="13"/>
        <v>Married</v>
      </c>
      <c r="J79" s="16">
        <v>2</v>
      </c>
      <c r="K79" s="16">
        <v>63</v>
      </c>
      <c r="L79" s="16">
        <v>57</v>
      </c>
      <c r="M79" s="16">
        <v>66</v>
      </c>
      <c r="N79" s="5">
        <f t="shared" si="14"/>
        <v>5827.1999999999953</v>
      </c>
      <c r="O79" s="12">
        <f t="shared" si="9"/>
        <v>0.46120239338968549</v>
      </c>
      <c r="P79" s="16">
        <v>62.7</v>
      </c>
      <c r="Q79" s="52">
        <f t="shared" si="15"/>
        <v>-9.5238095238095233E-2</v>
      </c>
    </row>
    <row r="80" spans="1:17" x14ac:dyDescent="0.25">
      <c r="A80" s="16">
        <v>130</v>
      </c>
      <c r="B80" s="16">
        <v>1</v>
      </c>
      <c r="C80" s="5" t="str">
        <f t="shared" si="10"/>
        <v>Female</v>
      </c>
      <c r="D80" s="16">
        <v>4</v>
      </c>
      <c r="E80" s="5" t="str">
        <f t="shared" si="11"/>
        <v>Sales</v>
      </c>
      <c r="F80" s="16">
        <v>3</v>
      </c>
      <c r="G80" s="5" t="str">
        <f t="shared" si="12"/>
        <v>South</v>
      </c>
      <c r="H80" s="16">
        <v>1</v>
      </c>
      <c r="I80" s="5" t="str">
        <f t="shared" si="13"/>
        <v>Unmarried</v>
      </c>
      <c r="J80" s="16">
        <v>1</v>
      </c>
      <c r="K80" s="16">
        <v>43</v>
      </c>
      <c r="L80" s="16">
        <v>54</v>
      </c>
      <c r="M80" s="16">
        <v>66</v>
      </c>
      <c r="N80" s="5">
        <f t="shared" si="14"/>
        <v>5893.1999999999953</v>
      </c>
      <c r="O80" s="12">
        <f t="shared" si="9"/>
        <v>0.46642606135435449</v>
      </c>
      <c r="P80" s="16">
        <v>59.400000000000006</v>
      </c>
      <c r="Q80" s="52">
        <f t="shared" si="15"/>
        <v>0.2558139534883721</v>
      </c>
    </row>
    <row r="81" spans="1:17" x14ac:dyDescent="0.25">
      <c r="A81" s="16">
        <v>42</v>
      </c>
      <c r="B81" s="16">
        <v>1</v>
      </c>
      <c r="C81" s="5" t="str">
        <f t="shared" si="10"/>
        <v>Female</v>
      </c>
      <c r="D81" s="16">
        <v>3</v>
      </c>
      <c r="E81" s="5" t="str">
        <f t="shared" si="11"/>
        <v>Phone</v>
      </c>
      <c r="F81" s="16">
        <v>2</v>
      </c>
      <c r="G81" s="5" t="str">
        <f t="shared" si="12"/>
        <v>West</v>
      </c>
      <c r="H81" s="16">
        <v>1</v>
      </c>
      <c r="I81" s="5" t="str">
        <f t="shared" si="13"/>
        <v>Unmarried</v>
      </c>
      <c r="J81" s="16">
        <v>3</v>
      </c>
      <c r="K81" s="16">
        <v>46</v>
      </c>
      <c r="L81" s="16">
        <v>52</v>
      </c>
      <c r="M81" s="16">
        <v>66</v>
      </c>
      <c r="N81" s="5">
        <f t="shared" si="14"/>
        <v>5959.1999999999953</v>
      </c>
      <c r="O81" s="12">
        <f t="shared" si="9"/>
        <v>0.47164972931902349</v>
      </c>
      <c r="P81" s="16">
        <v>57.2</v>
      </c>
      <c r="Q81" s="52">
        <f t="shared" si="15"/>
        <v>0.13043478260869557</v>
      </c>
    </row>
    <row r="82" spans="1:17" x14ac:dyDescent="0.25">
      <c r="A82" s="16">
        <v>160</v>
      </c>
      <c r="B82" s="16">
        <v>1</v>
      </c>
      <c r="C82" s="5" t="str">
        <f t="shared" si="10"/>
        <v>Female</v>
      </c>
      <c r="D82" s="16">
        <v>4</v>
      </c>
      <c r="E82" s="5" t="str">
        <f t="shared" si="11"/>
        <v>Sales</v>
      </c>
      <c r="F82" s="16">
        <v>2</v>
      </c>
      <c r="G82" s="5" t="str">
        <f t="shared" si="12"/>
        <v>West</v>
      </c>
      <c r="H82" s="16">
        <v>1</v>
      </c>
      <c r="I82" s="5" t="str">
        <f t="shared" si="13"/>
        <v>Unmarried</v>
      </c>
      <c r="J82" s="16">
        <v>2</v>
      </c>
      <c r="K82" s="16">
        <v>55</v>
      </c>
      <c r="L82" s="16">
        <v>65</v>
      </c>
      <c r="M82" s="16">
        <v>66</v>
      </c>
      <c r="N82" s="5">
        <f t="shared" si="14"/>
        <v>6025.1999999999953</v>
      </c>
      <c r="O82" s="12">
        <f t="shared" si="9"/>
        <v>0.47687339728369249</v>
      </c>
      <c r="P82" s="16">
        <v>71.5</v>
      </c>
      <c r="Q82" s="52">
        <f t="shared" si="15"/>
        <v>0.18181818181818188</v>
      </c>
    </row>
    <row r="83" spans="1:17" x14ac:dyDescent="0.25">
      <c r="A83" s="16">
        <v>158</v>
      </c>
      <c r="B83" s="16">
        <v>1</v>
      </c>
      <c r="C83" s="5" t="str">
        <f t="shared" si="10"/>
        <v>Female</v>
      </c>
      <c r="D83" s="16">
        <v>4</v>
      </c>
      <c r="E83" s="5" t="str">
        <f t="shared" si="11"/>
        <v>Sales</v>
      </c>
      <c r="F83" s="16">
        <v>2</v>
      </c>
      <c r="G83" s="5" t="str">
        <f t="shared" si="12"/>
        <v>West</v>
      </c>
      <c r="H83" s="16">
        <v>1</v>
      </c>
      <c r="I83" s="5" t="str">
        <f t="shared" si="13"/>
        <v>Unmarried</v>
      </c>
      <c r="J83" s="16">
        <v>1</v>
      </c>
      <c r="K83" s="16">
        <v>52</v>
      </c>
      <c r="L83" s="16">
        <v>54</v>
      </c>
      <c r="M83" s="16">
        <v>66</v>
      </c>
      <c r="N83" s="5">
        <f t="shared" si="14"/>
        <v>6091.1999999999953</v>
      </c>
      <c r="O83" s="12">
        <f t="shared" si="9"/>
        <v>0.48209706524836154</v>
      </c>
      <c r="P83" s="16">
        <v>59.400000000000006</v>
      </c>
      <c r="Q83" s="52">
        <f t="shared" si="15"/>
        <v>3.8461538461538547E-2</v>
      </c>
    </row>
    <row r="84" spans="1:17" x14ac:dyDescent="0.25">
      <c r="A84" s="16">
        <v>86</v>
      </c>
      <c r="B84" s="16">
        <v>0</v>
      </c>
      <c r="C84" s="5" t="str">
        <f t="shared" si="10"/>
        <v>Male</v>
      </c>
      <c r="D84" s="16">
        <v>4</v>
      </c>
      <c r="E84" s="5" t="str">
        <f t="shared" si="11"/>
        <v>Sales</v>
      </c>
      <c r="F84" s="16">
        <v>3</v>
      </c>
      <c r="G84" s="5" t="str">
        <f t="shared" si="12"/>
        <v>South</v>
      </c>
      <c r="H84" s="16">
        <v>1</v>
      </c>
      <c r="I84" s="5" t="str">
        <f t="shared" si="13"/>
        <v>Unmarried</v>
      </c>
      <c r="J84" s="16">
        <v>1</v>
      </c>
      <c r="K84" s="16">
        <v>44</v>
      </c>
      <c r="L84" s="16">
        <v>33</v>
      </c>
      <c r="M84" s="16">
        <v>64.8</v>
      </c>
      <c r="N84" s="5">
        <f t="shared" si="14"/>
        <v>6155.9999999999955</v>
      </c>
      <c r="O84" s="12">
        <f t="shared" si="9"/>
        <v>0.48722575743185476</v>
      </c>
      <c r="P84" s="16">
        <v>36.300000000000004</v>
      </c>
      <c r="Q84" s="52">
        <f t="shared" si="15"/>
        <v>-0.25</v>
      </c>
    </row>
    <row r="85" spans="1:17" x14ac:dyDescent="0.25">
      <c r="A85" s="16">
        <v>84</v>
      </c>
      <c r="B85" s="16">
        <v>0</v>
      </c>
      <c r="C85" s="5" t="str">
        <f t="shared" si="10"/>
        <v>Male</v>
      </c>
      <c r="D85" s="16">
        <v>4</v>
      </c>
      <c r="E85" s="5" t="str">
        <f t="shared" si="11"/>
        <v>Sales</v>
      </c>
      <c r="F85" s="16">
        <v>2</v>
      </c>
      <c r="G85" s="5" t="str">
        <f t="shared" si="12"/>
        <v>West</v>
      </c>
      <c r="H85" s="16">
        <v>1</v>
      </c>
      <c r="I85" s="5" t="str">
        <f t="shared" si="13"/>
        <v>Unmarried</v>
      </c>
      <c r="J85" s="16">
        <v>1</v>
      </c>
      <c r="K85" s="16">
        <v>63</v>
      </c>
      <c r="L85" s="16">
        <v>57</v>
      </c>
      <c r="M85" s="16">
        <v>64.8</v>
      </c>
      <c r="N85" s="5">
        <f t="shared" si="14"/>
        <v>6220.7999999999956</v>
      </c>
      <c r="O85" s="12">
        <f t="shared" si="9"/>
        <v>0.49235444961534797</v>
      </c>
      <c r="P85" s="16">
        <v>62.7</v>
      </c>
      <c r="Q85" s="52">
        <f t="shared" si="15"/>
        <v>-9.5238095238095233E-2</v>
      </c>
    </row>
    <row r="86" spans="1:17" x14ac:dyDescent="0.25">
      <c r="A86" s="16">
        <v>159</v>
      </c>
      <c r="B86" s="16">
        <v>0</v>
      </c>
      <c r="C86" s="5" t="str">
        <f t="shared" si="10"/>
        <v>Male</v>
      </c>
      <c r="D86" s="16">
        <v>4</v>
      </c>
      <c r="E86" s="5" t="str">
        <f t="shared" si="11"/>
        <v>Sales</v>
      </c>
      <c r="F86" s="16">
        <v>3</v>
      </c>
      <c r="G86" s="5" t="str">
        <f t="shared" si="12"/>
        <v>South</v>
      </c>
      <c r="H86" s="16">
        <v>1</v>
      </c>
      <c r="I86" s="5" t="str">
        <f t="shared" si="13"/>
        <v>Unmarried</v>
      </c>
      <c r="J86" s="16">
        <v>2</v>
      </c>
      <c r="K86" s="16">
        <v>55</v>
      </c>
      <c r="L86" s="16">
        <v>61</v>
      </c>
      <c r="M86" s="16">
        <v>64.8</v>
      </c>
      <c r="N86" s="5">
        <f t="shared" si="14"/>
        <v>6285.5999999999958</v>
      </c>
      <c r="O86" s="12">
        <f t="shared" si="9"/>
        <v>0.49748314179884123</v>
      </c>
      <c r="P86" s="16">
        <v>67.100000000000009</v>
      </c>
      <c r="Q86" s="52">
        <f t="shared" si="15"/>
        <v>0.10909090909090913</v>
      </c>
    </row>
    <row r="87" spans="1:17" x14ac:dyDescent="0.25">
      <c r="A87" s="16">
        <v>14</v>
      </c>
      <c r="B87" s="16">
        <v>0</v>
      </c>
      <c r="C87" s="5" t="str">
        <f t="shared" si="10"/>
        <v>Male</v>
      </c>
      <c r="D87" s="16">
        <v>1</v>
      </c>
      <c r="E87" s="5" t="str">
        <f t="shared" si="11"/>
        <v>Direct</v>
      </c>
      <c r="F87" s="16">
        <v>3</v>
      </c>
      <c r="G87" s="5" t="str">
        <f t="shared" si="12"/>
        <v>South</v>
      </c>
      <c r="H87" s="16">
        <v>1</v>
      </c>
      <c r="I87" s="5" t="str">
        <f t="shared" si="13"/>
        <v>Unmarried</v>
      </c>
      <c r="J87" s="16">
        <v>2</v>
      </c>
      <c r="K87" s="16">
        <v>47</v>
      </c>
      <c r="L87" s="16">
        <v>41</v>
      </c>
      <c r="M87" s="16">
        <v>64.8</v>
      </c>
      <c r="N87" s="5">
        <f t="shared" si="14"/>
        <v>6350.399999999996</v>
      </c>
      <c r="O87" s="12">
        <f t="shared" si="9"/>
        <v>0.50261183398233444</v>
      </c>
      <c r="P87" s="16">
        <v>45.1</v>
      </c>
      <c r="Q87" s="52">
        <f t="shared" si="15"/>
        <v>-0.12765957446808507</v>
      </c>
    </row>
    <row r="88" spans="1:17" x14ac:dyDescent="0.25">
      <c r="A88" s="16">
        <v>165</v>
      </c>
      <c r="B88" s="16">
        <v>0</v>
      </c>
      <c r="C88" s="5" t="str">
        <f t="shared" si="10"/>
        <v>Male</v>
      </c>
      <c r="D88" s="16">
        <v>4</v>
      </c>
      <c r="E88" s="5" t="str">
        <f t="shared" si="11"/>
        <v>Sales</v>
      </c>
      <c r="F88" s="16">
        <v>1</v>
      </c>
      <c r="G88" s="5" t="str">
        <f t="shared" si="12"/>
        <v>North</v>
      </c>
      <c r="H88" s="16">
        <v>1</v>
      </c>
      <c r="I88" s="5" t="str">
        <f t="shared" si="13"/>
        <v>Unmarried</v>
      </c>
      <c r="J88" s="16">
        <v>3</v>
      </c>
      <c r="K88" s="16">
        <v>36</v>
      </c>
      <c r="L88" s="16">
        <v>49</v>
      </c>
      <c r="M88" s="16">
        <v>64.8</v>
      </c>
      <c r="N88" s="5">
        <f t="shared" si="14"/>
        <v>6415.1999999999962</v>
      </c>
      <c r="O88" s="12">
        <f t="shared" si="9"/>
        <v>0.50774052616582765</v>
      </c>
      <c r="P88" s="16">
        <v>53.900000000000006</v>
      </c>
      <c r="Q88" s="52">
        <f t="shared" si="15"/>
        <v>0.36111111111111116</v>
      </c>
    </row>
    <row r="89" spans="1:17" x14ac:dyDescent="0.25">
      <c r="A89" s="16">
        <v>120</v>
      </c>
      <c r="B89" s="16">
        <v>1</v>
      </c>
      <c r="C89" s="5" t="str">
        <f t="shared" si="10"/>
        <v>Female</v>
      </c>
      <c r="D89" s="16">
        <v>4</v>
      </c>
      <c r="E89" s="5" t="str">
        <f t="shared" si="11"/>
        <v>Sales</v>
      </c>
      <c r="F89" s="16">
        <v>3</v>
      </c>
      <c r="G89" s="5" t="str">
        <f t="shared" si="12"/>
        <v>South</v>
      </c>
      <c r="H89" s="16">
        <v>1</v>
      </c>
      <c r="I89" s="5" t="str">
        <f t="shared" si="13"/>
        <v>Unmarried</v>
      </c>
      <c r="J89" s="16">
        <v>2</v>
      </c>
      <c r="K89" s="16">
        <v>63</v>
      </c>
      <c r="L89" s="16">
        <v>52</v>
      </c>
      <c r="M89" s="16">
        <v>64.8</v>
      </c>
      <c r="N89" s="5">
        <f t="shared" si="14"/>
        <v>6479.9999999999964</v>
      </c>
      <c r="O89" s="12">
        <f t="shared" si="9"/>
        <v>0.51286921834932087</v>
      </c>
      <c r="P89" s="16">
        <v>57.2</v>
      </c>
      <c r="Q89" s="52">
        <f t="shared" si="15"/>
        <v>-0.17460317460317465</v>
      </c>
    </row>
    <row r="90" spans="1:17" x14ac:dyDescent="0.25">
      <c r="A90" s="16">
        <v>28</v>
      </c>
      <c r="B90" s="16">
        <v>1</v>
      </c>
      <c r="C90" s="5" t="str">
        <f t="shared" si="10"/>
        <v>Female</v>
      </c>
      <c r="D90" s="16">
        <v>2</v>
      </c>
      <c r="E90" s="5" t="str">
        <f t="shared" si="11"/>
        <v>Mail</v>
      </c>
      <c r="F90" s="16">
        <v>2</v>
      </c>
      <c r="G90" s="5" t="str">
        <f t="shared" si="12"/>
        <v>West</v>
      </c>
      <c r="H90" s="16">
        <v>1</v>
      </c>
      <c r="I90" s="5" t="str">
        <f t="shared" si="13"/>
        <v>Unmarried</v>
      </c>
      <c r="J90" s="16">
        <v>1</v>
      </c>
      <c r="K90" s="16">
        <v>39</v>
      </c>
      <c r="L90" s="16">
        <v>53</v>
      </c>
      <c r="M90" s="16">
        <v>64.8</v>
      </c>
      <c r="N90" s="5">
        <f t="shared" si="14"/>
        <v>6544.7999999999965</v>
      </c>
      <c r="O90" s="12">
        <f t="shared" si="9"/>
        <v>0.51799791053281408</v>
      </c>
      <c r="P90" s="16">
        <v>58.300000000000004</v>
      </c>
      <c r="Q90" s="52">
        <f t="shared" si="15"/>
        <v>0.35897435897435903</v>
      </c>
    </row>
    <row r="91" spans="1:17" x14ac:dyDescent="0.25">
      <c r="A91" s="16">
        <v>116</v>
      </c>
      <c r="B91" s="16">
        <v>1</v>
      </c>
      <c r="C91" s="5" t="str">
        <f t="shared" si="10"/>
        <v>Female</v>
      </c>
      <c r="D91" s="16">
        <v>4</v>
      </c>
      <c r="E91" s="5" t="str">
        <f t="shared" si="11"/>
        <v>Sales</v>
      </c>
      <c r="F91" s="16">
        <v>2</v>
      </c>
      <c r="G91" s="5" t="str">
        <f t="shared" si="12"/>
        <v>West</v>
      </c>
      <c r="H91" s="16">
        <v>1</v>
      </c>
      <c r="I91" s="5" t="str">
        <f t="shared" si="13"/>
        <v>Unmarried</v>
      </c>
      <c r="J91" s="16">
        <v>2</v>
      </c>
      <c r="K91" s="16">
        <v>57</v>
      </c>
      <c r="L91" s="16">
        <v>59</v>
      </c>
      <c r="M91" s="16">
        <v>64.8</v>
      </c>
      <c r="N91" s="5">
        <f t="shared" si="14"/>
        <v>6609.5999999999967</v>
      </c>
      <c r="O91" s="12">
        <f t="shared" si="9"/>
        <v>0.52312660271630729</v>
      </c>
      <c r="P91" s="16">
        <v>64.900000000000006</v>
      </c>
      <c r="Q91" s="52">
        <f t="shared" si="15"/>
        <v>3.5087719298245723E-2</v>
      </c>
    </row>
    <row r="92" spans="1:17" x14ac:dyDescent="0.25">
      <c r="A92" s="16">
        <v>190</v>
      </c>
      <c r="B92" s="16">
        <v>1</v>
      </c>
      <c r="C92" s="5" t="str">
        <f t="shared" si="10"/>
        <v>Female</v>
      </c>
      <c r="D92" s="16">
        <v>4</v>
      </c>
      <c r="E92" s="5" t="str">
        <f t="shared" si="11"/>
        <v>Sales</v>
      </c>
      <c r="F92" s="16">
        <v>2</v>
      </c>
      <c r="G92" s="5" t="str">
        <f t="shared" si="12"/>
        <v>West</v>
      </c>
      <c r="H92" s="16">
        <v>2</v>
      </c>
      <c r="I92" s="5" t="str">
        <f t="shared" si="13"/>
        <v>Married</v>
      </c>
      <c r="J92" s="16">
        <v>2</v>
      </c>
      <c r="K92" s="16">
        <v>47</v>
      </c>
      <c r="L92" s="16">
        <v>59</v>
      </c>
      <c r="M92" s="16">
        <v>64.8</v>
      </c>
      <c r="N92" s="5">
        <f t="shared" si="14"/>
        <v>6674.3999999999969</v>
      </c>
      <c r="O92" s="12">
        <f t="shared" si="9"/>
        <v>0.52825529489980061</v>
      </c>
      <c r="P92" s="16">
        <v>64.900000000000006</v>
      </c>
      <c r="Q92" s="52">
        <f t="shared" si="15"/>
        <v>0.25531914893617014</v>
      </c>
    </row>
    <row r="93" spans="1:17" x14ac:dyDescent="0.25">
      <c r="A93" s="16">
        <v>78</v>
      </c>
      <c r="B93" s="16">
        <v>1</v>
      </c>
      <c r="C93" s="5" t="str">
        <f t="shared" si="10"/>
        <v>Female</v>
      </c>
      <c r="D93" s="16">
        <v>4</v>
      </c>
      <c r="E93" s="5" t="str">
        <f t="shared" si="11"/>
        <v>Sales</v>
      </c>
      <c r="F93" s="16">
        <v>2</v>
      </c>
      <c r="G93" s="5" t="str">
        <f t="shared" si="12"/>
        <v>West</v>
      </c>
      <c r="H93" s="16">
        <v>1</v>
      </c>
      <c r="I93" s="5" t="str">
        <f t="shared" si="13"/>
        <v>Unmarried</v>
      </c>
      <c r="J93" s="16">
        <v>2</v>
      </c>
      <c r="K93" s="16">
        <v>39</v>
      </c>
      <c r="L93" s="16">
        <v>54</v>
      </c>
      <c r="M93" s="16">
        <v>64.8</v>
      </c>
      <c r="N93" s="5">
        <f t="shared" si="14"/>
        <v>6739.1999999999971</v>
      </c>
      <c r="O93" s="12">
        <f t="shared" si="9"/>
        <v>0.53338398708329382</v>
      </c>
      <c r="P93" s="16">
        <v>59.400000000000006</v>
      </c>
      <c r="Q93" s="52">
        <f t="shared" si="15"/>
        <v>0.38461538461538458</v>
      </c>
    </row>
    <row r="94" spans="1:17" x14ac:dyDescent="0.25">
      <c r="A94" s="16">
        <v>121</v>
      </c>
      <c r="B94" s="16">
        <v>1</v>
      </c>
      <c r="C94" s="5" t="str">
        <f t="shared" si="10"/>
        <v>Female</v>
      </c>
      <c r="D94" s="16">
        <v>4</v>
      </c>
      <c r="E94" s="5" t="str">
        <f t="shared" si="11"/>
        <v>Sales</v>
      </c>
      <c r="F94" s="16">
        <v>2</v>
      </c>
      <c r="G94" s="5" t="str">
        <f t="shared" si="12"/>
        <v>West</v>
      </c>
      <c r="H94" s="16">
        <v>1</v>
      </c>
      <c r="I94" s="5" t="str">
        <f t="shared" si="13"/>
        <v>Unmarried</v>
      </c>
      <c r="J94" s="16">
        <v>3</v>
      </c>
      <c r="K94" s="16">
        <v>68</v>
      </c>
      <c r="L94" s="16">
        <v>59</v>
      </c>
      <c r="M94" s="16">
        <v>63.599999999999994</v>
      </c>
      <c r="N94" s="5">
        <f t="shared" si="14"/>
        <v>6802.7999999999975</v>
      </c>
      <c r="O94" s="12">
        <f t="shared" si="9"/>
        <v>0.53841770348561124</v>
      </c>
      <c r="P94" s="16">
        <v>64.900000000000006</v>
      </c>
      <c r="Q94" s="52">
        <f t="shared" si="15"/>
        <v>-0.13235294117647056</v>
      </c>
    </row>
    <row r="95" spans="1:17" x14ac:dyDescent="0.25">
      <c r="A95" s="16">
        <v>166</v>
      </c>
      <c r="B95" s="16">
        <v>1</v>
      </c>
      <c r="C95" s="5" t="str">
        <f t="shared" si="10"/>
        <v>Female</v>
      </c>
      <c r="D95" s="16">
        <v>4</v>
      </c>
      <c r="E95" s="5" t="str">
        <f t="shared" si="11"/>
        <v>Sales</v>
      </c>
      <c r="F95" s="16">
        <v>2</v>
      </c>
      <c r="G95" s="5" t="str">
        <f t="shared" si="12"/>
        <v>West</v>
      </c>
      <c r="H95" s="16">
        <v>1</v>
      </c>
      <c r="I95" s="5" t="str">
        <f t="shared" si="13"/>
        <v>Unmarried</v>
      </c>
      <c r="J95" s="16">
        <v>2</v>
      </c>
      <c r="K95" s="16">
        <v>52</v>
      </c>
      <c r="L95" s="16">
        <v>59</v>
      </c>
      <c r="M95" s="16">
        <v>63.599999999999994</v>
      </c>
      <c r="N95" s="5">
        <f t="shared" si="14"/>
        <v>6866.3999999999978</v>
      </c>
      <c r="O95" s="12">
        <f t="shared" si="9"/>
        <v>0.54345141988792867</v>
      </c>
      <c r="P95" s="16">
        <v>64.900000000000006</v>
      </c>
      <c r="Q95" s="52">
        <f t="shared" si="15"/>
        <v>0.13461538461538458</v>
      </c>
    </row>
    <row r="96" spans="1:17" x14ac:dyDescent="0.25">
      <c r="A96" s="16">
        <v>73</v>
      </c>
      <c r="B96" s="16">
        <v>1</v>
      </c>
      <c r="C96" s="5" t="str">
        <f t="shared" si="10"/>
        <v>Female</v>
      </c>
      <c r="D96" s="16">
        <v>4</v>
      </c>
      <c r="E96" s="5" t="str">
        <f t="shared" si="11"/>
        <v>Sales</v>
      </c>
      <c r="F96" s="16">
        <v>2</v>
      </c>
      <c r="G96" s="5" t="str">
        <f t="shared" si="12"/>
        <v>West</v>
      </c>
      <c r="H96" s="16">
        <v>1</v>
      </c>
      <c r="I96" s="5" t="str">
        <f t="shared" si="13"/>
        <v>Unmarried</v>
      </c>
      <c r="J96" s="16">
        <v>2</v>
      </c>
      <c r="K96" s="16">
        <v>50</v>
      </c>
      <c r="L96" s="16">
        <v>52</v>
      </c>
      <c r="M96" s="16">
        <v>63.599999999999994</v>
      </c>
      <c r="N96" s="5">
        <f t="shared" si="14"/>
        <v>6929.9999999999982</v>
      </c>
      <c r="O96" s="12">
        <f t="shared" si="9"/>
        <v>0.54848513629024609</v>
      </c>
      <c r="P96" s="16">
        <v>57.2</v>
      </c>
      <c r="Q96" s="52">
        <f t="shared" si="15"/>
        <v>4.0000000000000036E-2</v>
      </c>
    </row>
    <row r="97" spans="1:17" x14ac:dyDescent="0.25">
      <c r="A97" s="16">
        <v>147</v>
      </c>
      <c r="B97" s="16">
        <v>1</v>
      </c>
      <c r="C97" s="5" t="str">
        <f t="shared" si="10"/>
        <v>Female</v>
      </c>
      <c r="D97" s="16">
        <v>4</v>
      </c>
      <c r="E97" s="5" t="str">
        <f t="shared" si="11"/>
        <v>Sales</v>
      </c>
      <c r="F97" s="16">
        <v>1</v>
      </c>
      <c r="G97" s="5" t="str">
        <f t="shared" si="12"/>
        <v>North</v>
      </c>
      <c r="H97" s="16">
        <v>1</v>
      </c>
      <c r="I97" s="5" t="str">
        <f t="shared" si="13"/>
        <v>Unmarried</v>
      </c>
      <c r="J97" s="16">
        <v>2</v>
      </c>
      <c r="K97" s="16">
        <v>47</v>
      </c>
      <c r="L97" s="16">
        <v>62</v>
      </c>
      <c r="M97" s="16">
        <v>63.599999999999994</v>
      </c>
      <c r="N97" s="5">
        <f t="shared" si="14"/>
        <v>6993.5999999999985</v>
      </c>
      <c r="O97" s="12">
        <f t="shared" si="9"/>
        <v>0.55351885269256351</v>
      </c>
      <c r="P97" s="16">
        <v>68.2</v>
      </c>
      <c r="Q97" s="52">
        <f t="shared" si="15"/>
        <v>0.31914893617021267</v>
      </c>
    </row>
    <row r="98" spans="1:17" x14ac:dyDescent="0.25">
      <c r="A98" s="16">
        <v>156</v>
      </c>
      <c r="B98" s="16">
        <v>1</v>
      </c>
      <c r="C98" s="5" t="str">
        <f t="shared" si="10"/>
        <v>Female</v>
      </c>
      <c r="D98" s="16">
        <v>4</v>
      </c>
      <c r="E98" s="5" t="str">
        <f t="shared" si="11"/>
        <v>Sales</v>
      </c>
      <c r="F98" s="16">
        <v>2</v>
      </c>
      <c r="G98" s="5" t="str">
        <f t="shared" si="12"/>
        <v>West</v>
      </c>
      <c r="H98" s="16">
        <v>1</v>
      </c>
      <c r="I98" s="5" t="str">
        <f t="shared" si="13"/>
        <v>Unmarried</v>
      </c>
      <c r="J98" s="16">
        <v>2</v>
      </c>
      <c r="K98" s="16">
        <v>50</v>
      </c>
      <c r="L98" s="16">
        <v>59</v>
      </c>
      <c r="M98" s="16">
        <v>63.599999999999994</v>
      </c>
      <c r="N98" s="5">
        <f t="shared" si="14"/>
        <v>7057.1999999999989</v>
      </c>
      <c r="O98" s="12">
        <f t="shared" ref="O98:O129" si="16">N98/$M$202</f>
        <v>0.55855256909488105</v>
      </c>
      <c r="P98" s="16">
        <v>64.900000000000006</v>
      </c>
      <c r="Q98" s="52">
        <f t="shared" si="15"/>
        <v>0.17999999999999994</v>
      </c>
    </row>
    <row r="99" spans="1:17" x14ac:dyDescent="0.25">
      <c r="A99" s="16">
        <v>52</v>
      </c>
      <c r="B99" s="16">
        <v>1</v>
      </c>
      <c r="C99" s="5" t="str">
        <f t="shared" si="10"/>
        <v>Female</v>
      </c>
      <c r="D99" s="16">
        <v>3</v>
      </c>
      <c r="E99" s="5" t="str">
        <f t="shared" si="11"/>
        <v>Phone</v>
      </c>
      <c r="F99" s="16">
        <v>1</v>
      </c>
      <c r="G99" s="5" t="str">
        <f t="shared" si="12"/>
        <v>North</v>
      </c>
      <c r="H99" s="16">
        <v>1</v>
      </c>
      <c r="I99" s="5" t="str">
        <f t="shared" si="13"/>
        <v>Unmarried</v>
      </c>
      <c r="J99" s="16">
        <v>2</v>
      </c>
      <c r="K99" s="16">
        <v>50</v>
      </c>
      <c r="L99" s="16">
        <v>46</v>
      </c>
      <c r="M99" s="16">
        <v>63.599999999999994</v>
      </c>
      <c r="N99" s="5">
        <f t="shared" ref="N99:N130" si="17">N98+M99</f>
        <v>7120.7999999999993</v>
      </c>
      <c r="O99" s="12">
        <f t="shared" si="16"/>
        <v>0.56358628549719847</v>
      </c>
      <c r="P99" s="16">
        <v>50.6</v>
      </c>
      <c r="Q99" s="52">
        <f t="shared" si="15"/>
        <v>-7.999999999999996E-2</v>
      </c>
    </row>
    <row r="100" spans="1:17" x14ac:dyDescent="0.25">
      <c r="A100" s="16">
        <v>184</v>
      </c>
      <c r="B100" s="16">
        <v>1</v>
      </c>
      <c r="C100" s="5" t="str">
        <f t="shared" si="10"/>
        <v>Female</v>
      </c>
      <c r="D100" s="16">
        <v>4</v>
      </c>
      <c r="E100" s="5" t="str">
        <f t="shared" si="11"/>
        <v>Sales</v>
      </c>
      <c r="F100" s="16">
        <v>2</v>
      </c>
      <c r="G100" s="5" t="str">
        <f t="shared" si="12"/>
        <v>West</v>
      </c>
      <c r="H100" s="16">
        <v>2</v>
      </c>
      <c r="I100" s="5" t="str">
        <f t="shared" si="13"/>
        <v>Married</v>
      </c>
      <c r="J100" s="16">
        <v>3</v>
      </c>
      <c r="K100" s="16">
        <v>50</v>
      </c>
      <c r="L100" s="16">
        <v>52</v>
      </c>
      <c r="M100" s="16">
        <v>63.599999999999994</v>
      </c>
      <c r="N100" s="5">
        <f t="shared" si="17"/>
        <v>7184.4</v>
      </c>
      <c r="O100" s="12">
        <f t="shared" si="16"/>
        <v>0.56862000189951589</v>
      </c>
      <c r="P100" s="16">
        <v>57.2</v>
      </c>
      <c r="Q100" s="52">
        <f t="shared" si="15"/>
        <v>4.0000000000000036E-2</v>
      </c>
    </row>
    <row r="101" spans="1:17" x14ac:dyDescent="0.25">
      <c r="A101" s="16">
        <v>48</v>
      </c>
      <c r="B101" s="16">
        <v>0</v>
      </c>
      <c r="C101" s="5" t="str">
        <f t="shared" si="10"/>
        <v>Male</v>
      </c>
      <c r="D101" s="16">
        <v>3</v>
      </c>
      <c r="E101" s="5" t="str">
        <f t="shared" si="11"/>
        <v>Phone</v>
      </c>
      <c r="F101" s="16">
        <v>2</v>
      </c>
      <c r="G101" s="5" t="str">
        <f t="shared" si="12"/>
        <v>West</v>
      </c>
      <c r="H101" s="16">
        <v>1</v>
      </c>
      <c r="I101" s="5" t="str">
        <f t="shared" si="13"/>
        <v>Unmarried</v>
      </c>
      <c r="J101" s="16">
        <v>2</v>
      </c>
      <c r="K101" s="16">
        <v>57</v>
      </c>
      <c r="L101" s="16">
        <v>55</v>
      </c>
      <c r="M101" s="16">
        <v>62.4</v>
      </c>
      <c r="N101" s="5">
        <f t="shared" si="17"/>
        <v>7246.7999999999993</v>
      </c>
      <c r="O101" s="12">
        <f t="shared" si="16"/>
        <v>0.57355874252065742</v>
      </c>
      <c r="P101" s="16">
        <v>60.500000000000007</v>
      </c>
      <c r="Q101" s="52">
        <f t="shared" si="15"/>
        <v>-3.5087719298245612E-2</v>
      </c>
    </row>
    <row r="102" spans="1:17" x14ac:dyDescent="0.25">
      <c r="A102" s="16">
        <v>9</v>
      </c>
      <c r="B102" s="16">
        <v>0</v>
      </c>
      <c r="C102" s="5" t="str">
        <f t="shared" si="10"/>
        <v>Male</v>
      </c>
      <c r="D102" s="16">
        <v>1</v>
      </c>
      <c r="E102" s="5" t="str">
        <f t="shared" si="11"/>
        <v>Direct</v>
      </c>
      <c r="F102" s="16">
        <v>2</v>
      </c>
      <c r="G102" s="5" t="str">
        <f t="shared" si="12"/>
        <v>West</v>
      </c>
      <c r="H102" s="16">
        <v>1</v>
      </c>
      <c r="I102" s="5" t="str">
        <f t="shared" si="13"/>
        <v>Unmarried</v>
      </c>
      <c r="J102" s="16">
        <v>3</v>
      </c>
      <c r="K102" s="16">
        <v>48</v>
      </c>
      <c r="L102" s="16">
        <v>49</v>
      </c>
      <c r="M102" s="16">
        <v>62.4</v>
      </c>
      <c r="N102" s="5">
        <f t="shared" si="17"/>
        <v>7309.1999999999989</v>
      </c>
      <c r="O102" s="12">
        <f t="shared" si="16"/>
        <v>0.57849748314179905</v>
      </c>
      <c r="P102" s="16">
        <v>53.900000000000006</v>
      </c>
      <c r="Q102" s="52">
        <f t="shared" si="15"/>
        <v>2.0833333333333259E-2</v>
      </c>
    </row>
    <row r="103" spans="1:17" x14ac:dyDescent="0.25">
      <c r="A103" s="16">
        <v>8</v>
      </c>
      <c r="B103" s="16">
        <v>1</v>
      </c>
      <c r="C103" s="5" t="str">
        <f t="shared" si="10"/>
        <v>Female</v>
      </c>
      <c r="D103" s="16">
        <v>1</v>
      </c>
      <c r="E103" s="5" t="str">
        <f t="shared" si="11"/>
        <v>Direct</v>
      </c>
      <c r="F103" s="16">
        <v>1</v>
      </c>
      <c r="G103" s="5" t="str">
        <f t="shared" si="12"/>
        <v>North</v>
      </c>
      <c r="H103" s="16">
        <v>1</v>
      </c>
      <c r="I103" s="5" t="str">
        <f t="shared" si="13"/>
        <v>Unmarried</v>
      </c>
      <c r="J103" s="16">
        <v>2</v>
      </c>
      <c r="K103" s="16">
        <v>39</v>
      </c>
      <c r="L103" s="16">
        <v>44</v>
      </c>
      <c r="M103" s="16">
        <v>62.4</v>
      </c>
      <c r="N103" s="5">
        <f t="shared" si="17"/>
        <v>7371.5999999999985</v>
      </c>
      <c r="O103" s="12">
        <f t="shared" si="16"/>
        <v>0.58343622376294058</v>
      </c>
      <c r="P103" s="16">
        <v>48.400000000000006</v>
      </c>
      <c r="Q103" s="52">
        <f t="shared" si="15"/>
        <v>0.12820512820512819</v>
      </c>
    </row>
    <row r="104" spans="1:17" x14ac:dyDescent="0.25">
      <c r="A104" s="16">
        <v>151</v>
      </c>
      <c r="B104" s="16">
        <v>1</v>
      </c>
      <c r="C104" s="5" t="str">
        <f t="shared" si="10"/>
        <v>Female</v>
      </c>
      <c r="D104" s="16">
        <v>4</v>
      </c>
      <c r="E104" s="5" t="str">
        <f t="shared" si="11"/>
        <v>Sales</v>
      </c>
      <c r="F104" s="16">
        <v>2</v>
      </c>
      <c r="G104" s="5" t="str">
        <f t="shared" si="12"/>
        <v>West</v>
      </c>
      <c r="H104" s="16">
        <v>1</v>
      </c>
      <c r="I104" s="5" t="str">
        <f t="shared" si="13"/>
        <v>Unmarried</v>
      </c>
      <c r="J104" s="16">
        <v>3</v>
      </c>
      <c r="K104" s="16">
        <v>47</v>
      </c>
      <c r="L104" s="16">
        <v>46</v>
      </c>
      <c r="M104" s="16">
        <v>62.4</v>
      </c>
      <c r="N104" s="5">
        <f t="shared" si="17"/>
        <v>7433.9999999999982</v>
      </c>
      <c r="O104" s="12">
        <f t="shared" si="16"/>
        <v>0.58837496438408221</v>
      </c>
      <c r="P104" s="16">
        <v>50.6</v>
      </c>
      <c r="Q104" s="52">
        <f t="shared" si="15"/>
        <v>-2.1276595744680882E-2</v>
      </c>
    </row>
    <row r="105" spans="1:17" x14ac:dyDescent="0.25">
      <c r="A105" s="16">
        <v>142</v>
      </c>
      <c r="B105" s="16">
        <v>1</v>
      </c>
      <c r="C105" s="5" t="str">
        <f t="shared" si="10"/>
        <v>Female</v>
      </c>
      <c r="D105" s="16">
        <v>4</v>
      </c>
      <c r="E105" s="5" t="str">
        <f t="shared" si="11"/>
        <v>Sales</v>
      </c>
      <c r="F105" s="16">
        <v>2</v>
      </c>
      <c r="G105" s="5" t="str">
        <f t="shared" si="12"/>
        <v>West</v>
      </c>
      <c r="H105" s="16">
        <v>1</v>
      </c>
      <c r="I105" s="5" t="str">
        <f t="shared" si="13"/>
        <v>Unmarried</v>
      </c>
      <c r="J105" s="16">
        <v>3</v>
      </c>
      <c r="K105" s="16">
        <v>47</v>
      </c>
      <c r="L105" s="16">
        <v>42</v>
      </c>
      <c r="M105" s="16">
        <v>62.4</v>
      </c>
      <c r="N105" s="5">
        <f t="shared" si="17"/>
        <v>7496.3999999999978</v>
      </c>
      <c r="O105" s="12">
        <f t="shared" si="16"/>
        <v>0.59331370500522373</v>
      </c>
      <c r="P105" s="16">
        <v>46.2</v>
      </c>
      <c r="Q105" s="52">
        <f t="shared" si="15"/>
        <v>-0.1063829787234043</v>
      </c>
    </row>
    <row r="106" spans="1:17" x14ac:dyDescent="0.25">
      <c r="A106" s="16">
        <v>31</v>
      </c>
      <c r="B106" s="16">
        <v>1</v>
      </c>
      <c r="C106" s="5" t="str">
        <f t="shared" si="10"/>
        <v>Female</v>
      </c>
      <c r="D106" s="16">
        <v>2</v>
      </c>
      <c r="E106" s="5" t="str">
        <f t="shared" si="11"/>
        <v>Mail</v>
      </c>
      <c r="F106" s="16">
        <v>2</v>
      </c>
      <c r="G106" s="5" t="str">
        <f t="shared" si="12"/>
        <v>West</v>
      </c>
      <c r="H106" s="16">
        <v>2</v>
      </c>
      <c r="I106" s="5" t="str">
        <f t="shared" si="13"/>
        <v>Married</v>
      </c>
      <c r="J106" s="16">
        <v>1</v>
      </c>
      <c r="K106" s="16">
        <v>55</v>
      </c>
      <c r="L106" s="16">
        <v>59</v>
      </c>
      <c r="M106" s="16">
        <v>62.4</v>
      </c>
      <c r="N106" s="5">
        <f t="shared" si="17"/>
        <v>7558.7999999999975</v>
      </c>
      <c r="O106" s="12">
        <f t="shared" si="16"/>
        <v>0.59825244562636537</v>
      </c>
      <c r="P106" s="16">
        <v>64.900000000000006</v>
      </c>
      <c r="Q106" s="52">
        <f t="shared" si="15"/>
        <v>7.2727272727272751E-2</v>
      </c>
    </row>
    <row r="107" spans="1:17" x14ac:dyDescent="0.25">
      <c r="A107" s="16">
        <v>113</v>
      </c>
      <c r="B107" s="16">
        <v>0</v>
      </c>
      <c r="C107" s="5" t="str">
        <f t="shared" si="10"/>
        <v>Male</v>
      </c>
      <c r="D107" s="16">
        <v>4</v>
      </c>
      <c r="E107" s="5" t="str">
        <f t="shared" si="11"/>
        <v>Sales</v>
      </c>
      <c r="F107" s="16">
        <v>2</v>
      </c>
      <c r="G107" s="5" t="str">
        <f t="shared" si="12"/>
        <v>West</v>
      </c>
      <c r="H107" s="16">
        <v>1</v>
      </c>
      <c r="I107" s="5" t="str">
        <f t="shared" si="13"/>
        <v>Unmarried</v>
      </c>
      <c r="J107" s="16">
        <v>2</v>
      </c>
      <c r="K107" s="16">
        <v>44</v>
      </c>
      <c r="L107" s="16">
        <v>52</v>
      </c>
      <c r="M107" s="16">
        <v>61.199999999999996</v>
      </c>
      <c r="N107" s="5">
        <f t="shared" si="17"/>
        <v>7619.9999999999973</v>
      </c>
      <c r="O107" s="12">
        <f t="shared" si="16"/>
        <v>0.60309621046633122</v>
      </c>
      <c r="P107" s="16">
        <v>57.2</v>
      </c>
      <c r="Q107" s="52">
        <f t="shared" si="15"/>
        <v>0.18181818181818188</v>
      </c>
    </row>
    <row r="108" spans="1:17" x14ac:dyDescent="0.25">
      <c r="A108" s="16">
        <v>75</v>
      </c>
      <c r="B108" s="16">
        <v>0</v>
      </c>
      <c r="C108" s="5" t="str">
        <f t="shared" si="10"/>
        <v>Male</v>
      </c>
      <c r="D108" s="16">
        <v>4</v>
      </c>
      <c r="E108" s="5" t="str">
        <f t="shared" si="11"/>
        <v>Sales</v>
      </c>
      <c r="F108" s="16">
        <v>2</v>
      </c>
      <c r="G108" s="5" t="str">
        <f t="shared" si="12"/>
        <v>West</v>
      </c>
      <c r="H108" s="16">
        <v>1</v>
      </c>
      <c r="I108" s="5" t="str">
        <f t="shared" si="13"/>
        <v>Unmarried</v>
      </c>
      <c r="J108" s="16">
        <v>3</v>
      </c>
      <c r="K108" s="16">
        <v>60</v>
      </c>
      <c r="L108" s="16">
        <v>46</v>
      </c>
      <c r="M108" s="16">
        <v>61.199999999999996</v>
      </c>
      <c r="N108" s="5">
        <f t="shared" si="17"/>
        <v>7681.1999999999971</v>
      </c>
      <c r="O108" s="12">
        <f t="shared" si="16"/>
        <v>0.60793997530629695</v>
      </c>
      <c r="P108" s="16">
        <v>50.6</v>
      </c>
      <c r="Q108" s="52">
        <f t="shared" si="15"/>
        <v>-0.23333333333333328</v>
      </c>
    </row>
    <row r="109" spans="1:17" x14ac:dyDescent="0.25">
      <c r="A109" s="16">
        <v>60</v>
      </c>
      <c r="B109" s="16">
        <v>0</v>
      </c>
      <c r="C109" s="5" t="str">
        <f t="shared" si="10"/>
        <v>Male</v>
      </c>
      <c r="D109" s="16">
        <v>4</v>
      </c>
      <c r="E109" s="5" t="str">
        <f t="shared" si="11"/>
        <v>Sales</v>
      </c>
      <c r="F109" s="16">
        <v>2</v>
      </c>
      <c r="G109" s="5" t="str">
        <f t="shared" si="12"/>
        <v>West</v>
      </c>
      <c r="H109" s="16">
        <v>1</v>
      </c>
      <c r="I109" s="5" t="str">
        <f t="shared" si="13"/>
        <v>Unmarried</v>
      </c>
      <c r="J109" s="16">
        <v>2</v>
      </c>
      <c r="K109" s="16">
        <v>57</v>
      </c>
      <c r="L109" s="16">
        <v>65</v>
      </c>
      <c r="M109" s="16">
        <v>61.199999999999996</v>
      </c>
      <c r="N109" s="5">
        <f t="shared" si="17"/>
        <v>7742.3999999999969</v>
      </c>
      <c r="O109" s="12">
        <f t="shared" si="16"/>
        <v>0.6127837401462628</v>
      </c>
      <c r="P109" s="16">
        <v>71.5</v>
      </c>
      <c r="Q109" s="52">
        <f t="shared" si="15"/>
        <v>0.14035087719298245</v>
      </c>
    </row>
    <row r="110" spans="1:17" x14ac:dyDescent="0.25">
      <c r="A110" s="16">
        <v>76</v>
      </c>
      <c r="B110" s="16">
        <v>0</v>
      </c>
      <c r="C110" s="5" t="str">
        <f t="shared" si="10"/>
        <v>Male</v>
      </c>
      <c r="D110" s="16">
        <v>4</v>
      </c>
      <c r="E110" s="5" t="str">
        <f t="shared" si="11"/>
        <v>Sales</v>
      </c>
      <c r="F110" s="16">
        <v>3</v>
      </c>
      <c r="G110" s="5" t="str">
        <f t="shared" si="12"/>
        <v>South</v>
      </c>
      <c r="H110" s="16">
        <v>1</v>
      </c>
      <c r="I110" s="5" t="str">
        <f t="shared" si="13"/>
        <v>Unmarried</v>
      </c>
      <c r="J110" s="16">
        <v>2</v>
      </c>
      <c r="K110" s="16">
        <v>47</v>
      </c>
      <c r="L110" s="16">
        <v>52</v>
      </c>
      <c r="M110" s="16">
        <v>61.199999999999996</v>
      </c>
      <c r="N110" s="5">
        <f t="shared" si="17"/>
        <v>7803.5999999999967</v>
      </c>
      <c r="O110" s="12">
        <f t="shared" si="16"/>
        <v>0.61762750498622854</v>
      </c>
      <c r="P110" s="16">
        <v>57.2</v>
      </c>
      <c r="Q110" s="52">
        <f t="shared" si="15"/>
        <v>0.1063829787234043</v>
      </c>
    </row>
    <row r="111" spans="1:17" x14ac:dyDescent="0.25">
      <c r="A111" s="16">
        <v>102</v>
      </c>
      <c r="B111" s="16">
        <v>0</v>
      </c>
      <c r="C111" s="5" t="str">
        <f t="shared" si="10"/>
        <v>Male</v>
      </c>
      <c r="D111" s="16">
        <v>4</v>
      </c>
      <c r="E111" s="5" t="str">
        <f t="shared" si="11"/>
        <v>Sales</v>
      </c>
      <c r="F111" s="16">
        <v>3</v>
      </c>
      <c r="G111" s="5" t="str">
        <f t="shared" si="12"/>
        <v>South</v>
      </c>
      <c r="H111" s="16">
        <v>1</v>
      </c>
      <c r="I111" s="5" t="str">
        <f t="shared" si="13"/>
        <v>Unmarried</v>
      </c>
      <c r="J111" s="16">
        <v>2</v>
      </c>
      <c r="K111" s="16">
        <v>52</v>
      </c>
      <c r="L111" s="16">
        <v>41</v>
      </c>
      <c r="M111" s="16">
        <v>61.199999999999996</v>
      </c>
      <c r="N111" s="5">
        <f t="shared" si="17"/>
        <v>7864.7999999999965</v>
      </c>
      <c r="O111" s="12">
        <f t="shared" si="16"/>
        <v>0.62247126982619438</v>
      </c>
      <c r="P111" s="16">
        <v>45.1</v>
      </c>
      <c r="Q111" s="52">
        <f t="shared" si="15"/>
        <v>-0.21153846153846156</v>
      </c>
    </row>
    <row r="112" spans="1:17" x14ac:dyDescent="0.25">
      <c r="A112" s="16">
        <v>148</v>
      </c>
      <c r="B112" s="16">
        <v>1</v>
      </c>
      <c r="C112" s="5" t="str">
        <f t="shared" si="10"/>
        <v>Female</v>
      </c>
      <c r="D112" s="16">
        <v>4</v>
      </c>
      <c r="E112" s="5" t="str">
        <f t="shared" si="11"/>
        <v>Sales</v>
      </c>
      <c r="F112" s="16">
        <v>2</v>
      </c>
      <c r="G112" s="5" t="str">
        <f t="shared" si="12"/>
        <v>West</v>
      </c>
      <c r="H112" s="16">
        <v>1</v>
      </c>
      <c r="I112" s="5" t="str">
        <f t="shared" si="13"/>
        <v>Unmarried</v>
      </c>
      <c r="J112" s="16">
        <v>3</v>
      </c>
      <c r="K112" s="16">
        <v>42</v>
      </c>
      <c r="L112" s="16">
        <v>57</v>
      </c>
      <c r="M112" s="16">
        <v>61.199999999999996</v>
      </c>
      <c r="N112" s="5">
        <f t="shared" si="17"/>
        <v>7925.9999999999964</v>
      </c>
      <c r="O112" s="12">
        <f t="shared" si="16"/>
        <v>0.62731503466616012</v>
      </c>
      <c r="P112" s="16">
        <v>62.7</v>
      </c>
      <c r="Q112" s="52">
        <f t="shared" si="15"/>
        <v>0.35714285714285721</v>
      </c>
    </row>
    <row r="113" spans="1:17" x14ac:dyDescent="0.25">
      <c r="A113" s="16">
        <v>198</v>
      </c>
      <c r="B113" s="16">
        <v>1</v>
      </c>
      <c r="C113" s="5" t="str">
        <f t="shared" si="10"/>
        <v>Female</v>
      </c>
      <c r="D113" s="16">
        <v>4</v>
      </c>
      <c r="E113" s="5" t="str">
        <f t="shared" si="11"/>
        <v>Sales</v>
      </c>
      <c r="F113" s="16">
        <v>3</v>
      </c>
      <c r="G113" s="5" t="str">
        <f t="shared" si="12"/>
        <v>South</v>
      </c>
      <c r="H113" s="16">
        <v>2</v>
      </c>
      <c r="I113" s="5" t="str">
        <f t="shared" si="13"/>
        <v>Married</v>
      </c>
      <c r="J113" s="16">
        <v>2</v>
      </c>
      <c r="K113" s="16">
        <v>47</v>
      </c>
      <c r="L113" s="16">
        <v>61</v>
      </c>
      <c r="M113" s="16">
        <v>61.199999999999996</v>
      </c>
      <c r="N113" s="5">
        <f t="shared" si="17"/>
        <v>7987.1999999999962</v>
      </c>
      <c r="O113" s="12">
        <f t="shared" si="16"/>
        <v>0.63215879950612597</v>
      </c>
      <c r="P113" s="16">
        <v>67.100000000000009</v>
      </c>
      <c r="Q113" s="52">
        <f t="shared" si="15"/>
        <v>0.2978723404255319</v>
      </c>
    </row>
    <row r="114" spans="1:17" x14ac:dyDescent="0.25">
      <c r="A114" s="16">
        <v>98</v>
      </c>
      <c r="B114" s="16">
        <v>1</v>
      </c>
      <c r="C114" s="5" t="str">
        <f t="shared" si="10"/>
        <v>Female</v>
      </c>
      <c r="D114" s="16">
        <v>4</v>
      </c>
      <c r="E114" s="5" t="str">
        <f t="shared" si="11"/>
        <v>Sales</v>
      </c>
      <c r="F114" s="16">
        <v>1</v>
      </c>
      <c r="G114" s="5" t="str">
        <f t="shared" si="12"/>
        <v>North</v>
      </c>
      <c r="H114" s="16">
        <v>1</v>
      </c>
      <c r="I114" s="5" t="str">
        <f t="shared" si="13"/>
        <v>Unmarried</v>
      </c>
      <c r="J114" s="16">
        <v>3</v>
      </c>
      <c r="K114" s="16">
        <v>57</v>
      </c>
      <c r="L114" s="16">
        <v>60</v>
      </c>
      <c r="M114" s="16">
        <v>61.199999999999996</v>
      </c>
      <c r="N114" s="5">
        <f t="shared" si="17"/>
        <v>8048.399999999996</v>
      </c>
      <c r="O114" s="12">
        <f t="shared" si="16"/>
        <v>0.6370025643460917</v>
      </c>
      <c r="P114" s="16">
        <v>66</v>
      </c>
      <c r="Q114" s="52">
        <f t="shared" si="15"/>
        <v>5.2631578947368363E-2</v>
      </c>
    </row>
    <row r="115" spans="1:17" x14ac:dyDescent="0.25">
      <c r="A115" s="16">
        <v>38</v>
      </c>
      <c r="B115" s="16">
        <v>0</v>
      </c>
      <c r="C115" s="5" t="str">
        <f t="shared" si="10"/>
        <v>Male</v>
      </c>
      <c r="D115" s="16">
        <v>3</v>
      </c>
      <c r="E115" s="5" t="str">
        <f t="shared" si="11"/>
        <v>Phone</v>
      </c>
      <c r="F115" s="16">
        <v>1</v>
      </c>
      <c r="G115" s="5" t="str">
        <f t="shared" si="12"/>
        <v>North</v>
      </c>
      <c r="H115" s="16">
        <v>1</v>
      </c>
      <c r="I115" s="5" t="str">
        <f t="shared" si="13"/>
        <v>Unmarried</v>
      </c>
      <c r="J115" s="16">
        <v>2</v>
      </c>
      <c r="K115" s="16">
        <v>45</v>
      </c>
      <c r="L115" s="16">
        <v>57</v>
      </c>
      <c r="M115" s="16">
        <v>60</v>
      </c>
      <c r="N115" s="5">
        <f t="shared" si="17"/>
        <v>8108.399999999996</v>
      </c>
      <c r="O115" s="12">
        <f t="shared" si="16"/>
        <v>0.64175135340488176</v>
      </c>
      <c r="P115" s="16">
        <v>62.7</v>
      </c>
      <c r="Q115" s="52">
        <f t="shared" si="15"/>
        <v>0.26666666666666661</v>
      </c>
    </row>
    <row r="116" spans="1:17" x14ac:dyDescent="0.25">
      <c r="A116" s="16">
        <v>199</v>
      </c>
      <c r="B116" s="16">
        <v>0</v>
      </c>
      <c r="C116" s="5" t="str">
        <f t="shared" si="10"/>
        <v>Male</v>
      </c>
      <c r="D116" s="16">
        <v>4</v>
      </c>
      <c r="E116" s="5" t="str">
        <f t="shared" si="11"/>
        <v>Sales</v>
      </c>
      <c r="F116" s="16">
        <v>3</v>
      </c>
      <c r="G116" s="5" t="str">
        <f t="shared" si="12"/>
        <v>South</v>
      </c>
      <c r="H116" s="16">
        <v>2</v>
      </c>
      <c r="I116" s="5" t="str">
        <f t="shared" si="13"/>
        <v>Married</v>
      </c>
      <c r="J116" s="16">
        <v>2</v>
      </c>
      <c r="K116" s="16">
        <v>52</v>
      </c>
      <c r="L116" s="16">
        <v>59</v>
      </c>
      <c r="M116" s="16">
        <v>60</v>
      </c>
      <c r="N116" s="5">
        <f t="shared" si="17"/>
        <v>8168.399999999996</v>
      </c>
      <c r="O116" s="12">
        <f t="shared" si="16"/>
        <v>0.64650014246367171</v>
      </c>
      <c r="P116" s="16">
        <v>64.900000000000006</v>
      </c>
      <c r="Q116" s="52">
        <f t="shared" si="15"/>
        <v>0.13461538461538458</v>
      </c>
    </row>
    <row r="117" spans="1:17" x14ac:dyDescent="0.25">
      <c r="A117" s="16">
        <v>197</v>
      </c>
      <c r="B117" s="16">
        <v>0</v>
      </c>
      <c r="C117" s="5" t="str">
        <f t="shared" si="10"/>
        <v>Male</v>
      </c>
      <c r="D117" s="16">
        <v>4</v>
      </c>
      <c r="E117" s="5" t="str">
        <f t="shared" si="11"/>
        <v>Sales</v>
      </c>
      <c r="F117" s="16">
        <v>3</v>
      </c>
      <c r="G117" s="5" t="str">
        <f t="shared" si="12"/>
        <v>South</v>
      </c>
      <c r="H117" s="16">
        <v>2</v>
      </c>
      <c r="I117" s="5" t="str">
        <f t="shared" si="13"/>
        <v>Married</v>
      </c>
      <c r="J117" s="16">
        <v>2</v>
      </c>
      <c r="K117" s="16">
        <v>50</v>
      </c>
      <c r="L117" s="16">
        <v>42</v>
      </c>
      <c r="M117" s="16">
        <v>60</v>
      </c>
      <c r="N117" s="5">
        <f t="shared" si="17"/>
        <v>8228.399999999996</v>
      </c>
      <c r="O117" s="12">
        <f t="shared" si="16"/>
        <v>0.65124893152246177</v>
      </c>
      <c r="P117" s="16">
        <v>46.2</v>
      </c>
      <c r="Q117" s="52">
        <f t="shared" si="15"/>
        <v>-0.16000000000000003</v>
      </c>
    </row>
    <row r="118" spans="1:17" x14ac:dyDescent="0.25">
      <c r="A118" s="16">
        <v>35</v>
      </c>
      <c r="B118" s="16">
        <v>1</v>
      </c>
      <c r="C118" s="5" t="str">
        <f t="shared" si="10"/>
        <v>Female</v>
      </c>
      <c r="D118" s="16">
        <v>1</v>
      </c>
      <c r="E118" s="5" t="str">
        <f t="shared" si="11"/>
        <v>Direct</v>
      </c>
      <c r="F118" s="16">
        <v>1</v>
      </c>
      <c r="G118" s="5" t="str">
        <f t="shared" si="12"/>
        <v>North</v>
      </c>
      <c r="H118" s="16">
        <v>2</v>
      </c>
      <c r="I118" s="5" t="str">
        <f t="shared" si="13"/>
        <v>Married</v>
      </c>
      <c r="J118" s="16">
        <v>1</v>
      </c>
      <c r="K118" s="16">
        <v>60</v>
      </c>
      <c r="L118" s="16">
        <v>54</v>
      </c>
      <c r="M118" s="16">
        <v>60</v>
      </c>
      <c r="N118" s="5">
        <f t="shared" si="17"/>
        <v>8288.399999999996</v>
      </c>
      <c r="O118" s="12">
        <f t="shared" si="16"/>
        <v>0.65599772058125183</v>
      </c>
      <c r="P118" s="16">
        <v>59.400000000000006</v>
      </c>
      <c r="Q118" s="52">
        <f t="shared" si="15"/>
        <v>-9.9999999999999978E-2</v>
      </c>
    </row>
    <row r="119" spans="1:17" x14ac:dyDescent="0.25">
      <c r="A119" s="16">
        <v>90</v>
      </c>
      <c r="B119" s="16">
        <v>1</v>
      </c>
      <c r="C119" s="5" t="str">
        <f t="shared" si="10"/>
        <v>Female</v>
      </c>
      <c r="D119" s="16">
        <v>4</v>
      </c>
      <c r="E119" s="5" t="str">
        <f t="shared" si="11"/>
        <v>Sales</v>
      </c>
      <c r="F119" s="16">
        <v>3</v>
      </c>
      <c r="G119" s="5" t="str">
        <f t="shared" si="12"/>
        <v>South</v>
      </c>
      <c r="H119" s="16">
        <v>1</v>
      </c>
      <c r="I119" s="5" t="str">
        <f t="shared" si="13"/>
        <v>Unmarried</v>
      </c>
      <c r="J119" s="16">
        <v>2</v>
      </c>
      <c r="K119" s="16">
        <v>42</v>
      </c>
      <c r="L119" s="16">
        <v>54</v>
      </c>
      <c r="M119" s="16">
        <v>60</v>
      </c>
      <c r="N119" s="5">
        <f t="shared" si="17"/>
        <v>8348.399999999996</v>
      </c>
      <c r="O119" s="12">
        <f t="shared" si="16"/>
        <v>0.66074650964004178</v>
      </c>
      <c r="P119" s="16">
        <v>59.400000000000006</v>
      </c>
      <c r="Q119" s="52">
        <f t="shared" si="15"/>
        <v>0.28571428571428581</v>
      </c>
    </row>
    <row r="120" spans="1:17" x14ac:dyDescent="0.25">
      <c r="A120" s="16">
        <v>110</v>
      </c>
      <c r="B120" s="16">
        <v>1</v>
      </c>
      <c r="C120" s="5" t="str">
        <f t="shared" si="10"/>
        <v>Female</v>
      </c>
      <c r="D120" s="16">
        <v>4</v>
      </c>
      <c r="E120" s="5" t="str">
        <f t="shared" si="11"/>
        <v>Sales</v>
      </c>
      <c r="F120" s="16">
        <v>2</v>
      </c>
      <c r="G120" s="5" t="str">
        <f t="shared" si="12"/>
        <v>West</v>
      </c>
      <c r="H120" s="16">
        <v>1</v>
      </c>
      <c r="I120" s="5" t="str">
        <f t="shared" si="13"/>
        <v>Unmarried</v>
      </c>
      <c r="J120" s="16">
        <v>3</v>
      </c>
      <c r="K120" s="16">
        <v>52</v>
      </c>
      <c r="L120" s="16">
        <v>55</v>
      </c>
      <c r="M120" s="16">
        <v>60</v>
      </c>
      <c r="N120" s="5">
        <f t="shared" si="17"/>
        <v>8408.399999999996</v>
      </c>
      <c r="O120" s="12">
        <f t="shared" si="16"/>
        <v>0.66549529869883184</v>
      </c>
      <c r="P120" s="16">
        <v>60.500000000000007</v>
      </c>
      <c r="Q120" s="52">
        <f t="shared" si="15"/>
        <v>5.7692307692307709E-2</v>
      </c>
    </row>
    <row r="121" spans="1:17" x14ac:dyDescent="0.25">
      <c r="A121" s="16">
        <v>74</v>
      </c>
      <c r="B121" s="16">
        <v>1</v>
      </c>
      <c r="C121" s="5" t="str">
        <f t="shared" si="10"/>
        <v>Female</v>
      </c>
      <c r="D121" s="16">
        <v>4</v>
      </c>
      <c r="E121" s="5" t="str">
        <f t="shared" si="11"/>
        <v>Sales</v>
      </c>
      <c r="F121" s="16">
        <v>2</v>
      </c>
      <c r="G121" s="5" t="str">
        <f t="shared" si="12"/>
        <v>West</v>
      </c>
      <c r="H121" s="16">
        <v>1</v>
      </c>
      <c r="I121" s="5" t="str">
        <f t="shared" si="13"/>
        <v>Unmarried</v>
      </c>
      <c r="J121" s="16">
        <v>2</v>
      </c>
      <c r="K121" s="16">
        <v>57</v>
      </c>
      <c r="L121" s="16">
        <v>50</v>
      </c>
      <c r="M121" s="16">
        <v>60</v>
      </c>
      <c r="N121" s="5">
        <f t="shared" si="17"/>
        <v>8468.399999999996</v>
      </c>
      <c r="O121" s="12">
        <f t="shared" si="16"/>
        <v>0.67024408775762179</v>
      </c>
      <c r="P121" s="16">
        <v>55.000000000000007</v>
      </c>
      <c r="Q121" s="52">
        <f t="shared" si="15"/>
        <v>-0.1228070175438597</v>
      </c>
    </row>
    <row r="122" spans="1:17" x14ac:dyDescent="0.25">
      <c r="A122" s="16">
        <v>196</v>
      </c>
      <c r="B122" s="16">
        <v>0</v>
      </c>
      <c r="C122" s="5" t="str">
        <f t="shared" si="10"/>
        <v>Male</v>
      </c>
      <c r="D122" s="16">
        <v>4</v>
      </c>
      <c r="E122" s="5" t="str">
        <f t="shared" si="11"/>
        <v>Sales</v>
      </c>
      <c r="F122" s="16">
        <v>3</v>
      </c>
      <c r="G122" s="5" t="str">
        <f t="shared" si="12"/>
        <v>South</v>
      </c>
      <c r="H122" s="16">
        <v>2</v>
      </c>
      <c r="I122" s="5" t="str">
        <f t="shared" si="13"/>
        <v>Married</v>
      </c>
      <c r="J122" s="16">
        <v>2</v>
      </c>
      <c r="K122" s="16">
        <v>44</v>
      </c>
      <c r="L122" s="16">
        <v>38</v>
      </c>
      <c r="M122" s="16">
        <v>58.8</v>
      </c>
      <c r="N122" s="5">
        <f t="shared" si="17"/>
        <v>8527.1999999999953</v>
      </c>
      <c r="O122" s="12">
        <f t="shared" si="16"/>
        <v>0.67489790103523595</v>
      </c>
      <c r="P122" s="16">
        <v>41.800000000000004</v>
      </c>
      <c r="Q122" s="52">
        <f t="shared" si="15"/>
        <v>-0.13636363636363635</v>
      </c>
    </row>
    <row r="123" spans="1:17" x14ac:dyDescent="0.25">
      <c r="A123" s="16">
        <v>29</v>
      </c>
      <c r="B123" s="16">
        <v>0</v>
      </c>
      <c r="C123" s="5" t="str">
        <f t="shared" si="10"/>
        <v>Male</v>
      </c>
      <c r="D123" s="16">
        <v>2</v>
      </c>
      <c r="E123" s="5" t="str">
        <f t="shared" si="11"/>
        <v>Mail</v>
      </c>
      <c r="F123" s="16">
        <v>1</v>
      </c>
      <c r="G123" s="5" t="str">
        <f t="shared" si="12"/>
        <v>North</v>
      </c>
      <c r="H123" s="16">
        <v>1</v>
      </c>
      <c r="I123" s="5" t="str">
        <f t="shared" si="13"/>
        <v>Unmarried</v>
      </c>
      <c r="J123" s="16">
        <v>1</v>
      </c>
      <c r="K123" s="16">
        <v>52</v>
      </c>
      <c r="L123" s="16">
        <v>44</v>
      </c>
      <c r="M123" s="16">
        <v>58.8</v>
      </c>
      <c r="N123" s="5">
        <f t="shared" si="17"/>
        <v>8585.9999999999945</v>
      </c>
      <c r="O123" s="12">
        <f t="shared" si="16"/>
        <v>0.67955171431285011</v>
      </c>
      <c r="P123" s="16">
        <v>48.400000000000006</v>
      </c>
      <c r="Q123" s="52">
        <f t="shared" si="15"/>
        <v>-0.15384615384615385</v>
      </c>
    </row>
    <row r="124" spans="1:17" x14ac:dyDescent="0.25">
      <c r="A124" s="16">
        <v>183</v>
      </c>
      <c r="B124" s="16">
        <v>0</v>
      </c>
      <c r="C124" s="5" t="str">
        <f t="shared" si="10"/>
        <v>Male</v>
      </c>
      <c r="D124" s="16">
        <v>4</v>
      </c>
      <c r="E124" s="5" t="str">
        <f t="shared" si="11"/>
        <v>Sales</v>
      </c>
      <c r="F124" s="16">
        <v>2</v>
      </c>
      <c r="G124" s="5" t="str">
        <f t="shared" si="12"/>
        <v>West</v>
      </c>
      <c r="H124" s="16">
        <v>2</v>
      </c>
      <c r="I124" s="5" t="str">
        <f t="shared" si="13"/>
        <v>Married</v>
      </c>
      <c r="J124" s="16">
        <v>2</v>
      </c>
      <c r="K124" s="16">
        <v>63</v>
      </c>
      <c r="L124" s="16">
        <v>59</v>
      </c>
      <c r="M124" s="16">
        <v>58.8</v>
      </c>
      <c r="N124" s="5">
        <f t="shared" si="17"/>
        <v>8644.7999999999938</v>
      </c>
      <c r="O124" s="12">
        <f t="shared" si="16"/>
        <v>0.68420552759046427</v>
      </c>
      <c r="P124" s="16">
        <v>64.900000000000006</v>
      </c>
      <c r="Q124" s="52">
        <f t="shared" si="15"/>
        <v>-6.3492063492063489E-2</v>
      </c>
    </row>
    <row r="125" spans="1:17" x14ac:dyDescent="0.25">
      <c r="A125" s="16">
        <v>18</v>
      </c>
      <c r="B125" s="16">
        <v>0</v>
      </c>
      <c r="C125" s="5" t="str">
        <f t="shared" si="10"/>
        <v>Male</v>
      </c>
      <c r="D125" s="16">
        <v>1</v>
      </c>
      <c r="E125" s="5" t="str">
        <f t="shared" si="11"/>
        <v>Direct</v>
      </c>
      <c r="F125" s="16">
        <v>2</v>
      </c>
      <c r="G125" s="5" t="str">
        <f t="shared" si="12"/>
        <v>West</v>
      </c>
      <c r="H125" s="16">
        <v>1</v>
      </c>
      <c r="I125" s="5" t="str">
        <f t="shared" si="13"/>
        <v>Unmarried</v>
      </c>
      <c r="J125" s="16">
        <v>3</v>
      </c>
      <c r="K125" s="16">
        <v>50</v>
      </c>
      <c r="L125" s="16">
        <v>33</v>
      </c>
      <c r="M125" s="16">
        <v>58.8</v>
      </c>
      <c r="N125" s="5">
        <f t="shared" si="17"/>
        <v>8703.5999999999931</v>
      </c>
      <c r="O125" s="12">
        <f t="shared" si="16"/>
        <v>0.68885934086807843</v>
      </c>
      <c r="P125" s="16">
        <v>36.300000000000004</v>
      </c>
      <c r="Q125" s="52">
        <f t="shared" si="15"/>
        <v>-0.33999999999999997</v>
      </c>
    </row>
    <row r="126" spans="1:17" x14ac:dyDescent="0.25">
      <c r="A126" s="16">
        <v>149</v>
      </c>
      <c r="B126" s="16">
        <v>0</v>
      </c>
      <c r="C126" s="5" t="str">
        <f t="shared" si="10"/>
        <v>Male</v>
      </c>
      <c r="D126" s="16">
        <v>4</v>
      </c>
      <c r="E126" s="5" t="str">
        <f t="shared" si="11"/>
        <v>Sales</v>
      </c>
      <c r="F126" s="16">
        <v>1</v>
      </c>
      <c r="G126" s="5" t="str">
        <f t="shared" si="12"/>
        <v>North</v>
      </c>
      <c r="H126" s="16">
        <v>1</v>
      </c>
      <c r="I126" s="5" t="str">
        <f t="shared" si="13"/>
        <v>Unmarried</v>
      </c>
      <c r="J126" s="16">
        <v>1</v>
      </c>
      <c r="K126" s="16">
        <v>63</v>
      </c>
      <c r="L126" s="16">
        <v>49</v>
      </c>
      <c r="M126" s="16">
        <v>58.8</v>
      </c>
      <c r="N126" s="5">
        <f t="shared" si="17"/>
        <v>8762.3999999999924</v>
      </c>
      <c r="O126" s="12">
        <f t="shared" si="16"/>
        <v>0.69351315414569259</v>
      </c>
      <c r="P126" s="16">
        <v>53.900000000000006</v>
      </c>
      <c r="Q126" s="52">
        <f t="shared" si="15"/>
        <v>-0.22222222222222221</v>
      </c>
    </row>
    <row r="127" spans="1:17" x14ac:dyDescent="0.25">
      <c r="A127" s="16">
        <v>47</v>
      </c>
      <c r="B127" s="16">
        <v>1</v>
      </c>
      <c r="C127" s="5" t="str">
        <f t="shared" si="10"/>
        <v>Female</v>
      </c>
      <c r="D127" s="16">
        <v>3</v>
      </c>
      <c r="E127" s="5" t="str">
        <f t="shared" si="11"/>
        <v>Phone</v>
      </c>
      <c r="F127" s="16">
        <v>1</v>
      </c>
      <c r="G127" s="5" t="str">
        <f t="shared" si="12"/>
        <v>North</v>
      </c>
      <c r="H127" s="16">
        <v>1</v>
      </c>
      <c r="I127" s="5" t="str">
        <f t="shared" si="13"/>
        <v>Unmarried</v>
      </c>
      <c r="J127" s="16">
        <v>2</v>
      </c>
      <c r="K127" s="16">
        <v>47</v>
      </c>
      <c r="L127" s="16">
        <v>46</v>
      </c>
      <c r="M127" s="16">
        <v>58.8</v>
      </c>
      <c r="N127" s="5">
        <f t="shared" si="17"/>
        <v>8821.1999999999916</v>
      </c>
      <c r="O127" s="12">
        <f t="shared" si="16"/>
        <v>0.69816696742330675</v>
      </c>
      <c r="P127" s="16">
        <v>50.6</v>
      </c>
      <c r="Q127" s="52">
        <f t="shared" si="15"/>
        <v>-2.1276595744680882E-2</v>
      </c>
    </row>
    <row r="128" spans="1:17" x14ac:dyDescent="0.25">
      <c r="A128" s="16">
        <v>77</v>
      </c>
      <c r="B128" s="16">
        <v>1</v>
      </c>
      <c r="C128" s="5" t="str">
        <f t="shared" si="10"/>
        <v>Female</v>
      </c>
      <c r="D128" s="16">
        <v>4</v>
      </c>
      <c r="E128" s="5" t="str">
        <f t="shared" si="11"/>
        <v>Sales</v>
      </c>
      <c r="F128" s="16">
        <v>1</v>
      </c>
      <c r="G128" s="5" t="str">
        <f t="shared" si="12"/>
        <v>North</v>
      </c>
      <c r="H128" s="16">
        <v>1</v>
      </c>
      <c r="I128" s="5" t="str">
        <f t="shared" si="13"/>
        <v>Unmarried</v>
      </c>
      <c r="J128" s="16">
        <v>2</v>
      </c>
      <c r="K128" s="16">
        <v>61</v>
      </c>
      <c r="L128" s="16">
        <v>59</v>
      </c>
      <c r="M128" s="16">
        <v>58.8</v>
      </c>
      <c r="N128" s="5">
        <f t="shared" si="17"/>
        <v>8879.9999999999909</v>
      </c>
      <c r="O128" s="12">
        <f t="shared" si="16"/>
        <v>0.70282078070092091</v>
      </c>
      <c r="P128" s="16">
        <v>64.900000000000006</v>
      </c>
      <c r="Q128" s="52">
        <f t="shared" si="15"/>
        <v>-3.2786885245901676E-2</v>
      </c>
    </row>
    <row r="129" spans="1:17" x14ac:dyDescent="0.25">
      <c r="A129" s="16">
        <v>55</v>
      </c>
      <c r="B129" s="16">
        <v>1</v>
      </c>
      <c r="C129" s="5" t="str">
        <f t="shared" si="10"/>
        <v>Female</v>
      </c>
      <c r="D129" s="16">
        <v>3</v>
      </c>
      <c r="E129" s="5" t="str">
        <f t="shared" si="11"/>
        <v>Phone</v>
      </c>
      <c r="F129" s="16">
        <v>2</v>
      </c>
      <c r="G129" s="5" t="str">
        <f t="shared" si="12"/>
        <v>West</v>
      </c>
      <c r="H129" s="16">
        <v>2</v>
      </c>
      <c r="I129" s="5" t="str">
        <f t="shared" si="13"/>
        <v>Married</v>
      </c>
      <c r="J129" s="16">
        <v>2</v>
      </c>
      <c r="K129" s="16">
        <v>52</v>
      </c>
      <c r="L129" s="16">
        <v>49</v>
      </c>
      <c r="M129" s="16">
        <v>58.8</v>
      </c>
      <c r="N129" s="5">
        <f t="shared" si="17"/>
        <v>8938.7999999999902</v>
      </c>
      <c r="O129" s="12">
        <f t="shared" si="16"/>
        <v>0.70747459397853507</v>
      </c>
      <c r="P129" s="16">
        <v>53.900000000000006</v>
      </c>
      <c r="Q129" s="52">
        <f t="shared" si="15"/>
        <v>-5.7692307692307709E-2</v>
      </c>
    </row>
    <row r="130" spans="1:17" x14ac:dyDescent="0.25">
      <c r="A130" s="16">
        <v>10</v>
      </c>
      <c r="B130" s="16">
        <v>1</v>
      </c>
      <c r="C130" s="5" t="str">
        <f t="shared" si="10"/>
        <v>Female</v>
      </c>
      <c r="D130" s="16">
        <v>1</v>
      </c>
      <c r="E130" s="5" t="str">
        <f t="shared" si="11"/>
        <v>Direct</v>
      </c>
      <c r="F130" s="16">
        <v>2</v>
      </c>
      <c r="G130" s="5" t="str">
        <f t="shared" si="12"/>
        <v>West</v>
      </c>
      <c r="H130" s="16">
        <v>1</v>
      </c>
      <c r="I130" s="5" t="str">
        <f t="shared" si="13"/>
        <v>Unmarried</v>
      </c>
      <c r="J130" s="16">
        <v>1</v>
      </c>
      <c r="K130" s="16">
        <v>47</v>
      </c>
      <c r="L130" s="16">
        <v>54</v>
      </c>
      <c r="M130" s="16">
        <v>58.8</v>
      </c>
      <c r="N130" s="5">
        <f t="shared" si="17"/>
        <v>8997.5999999999894</v>
      </c>
      <c r="O130" s="12">
        <f t="shared" ref="O130:O161" si="18">N130/$M$202</f>
        <v>0.71212840725614923</v>
      </c>
      <c r="P130" s="16">
        <v>59.400000000000006</v>
      </c>
      <c r="Q130" s="52">
        <f t="shared" si="15"/>
        <v>0.14893617021276606</v>
      </c>
    </row>
    <row r="131" spans="1:17" x14ac:dyDescent="0.25">
      <c r="A131" s="16">
        <v>79</v>
      </c>
      <c r="B131" s="16">
        <v>1</v>
      </c>
      <c r="C131" s="5" t="str">
        <f t="shared" ref="C131:C194" si="19">IF(B131&lt;1,"Male","Female")</f>
        <v>Female</v>
      </c>
      <c r="D131" s="16">
        <v>4</v>
      </c>
      <c r="E131" s="5" t="str">
        <f t="shared" ref="E131:E194" si="20">_xlfn.IFS(D131=4,"Sales",D131=3,"Phone",D131=2,"Mail",D131=1,"Direct")</f>
        <v>Sales</v>
      </c>
      <c r="F131" s="16">
        <v>2</v>
      </c>
      <c r="G131" s="5" t="str">
        <f t="shared" ref="G131:G194" si="21">_xlfn.IFS(F131=1,"North",F131=2,"West",F131=3,"South")</f>
        <v>West</v>
      </c>
      <c r="H131" s="16">
        <v>1</v>
      </c>
      <c r="I131" s="5" t="str">
        <f t="shared" ref="I131:I194" si="22">IF(H131&gt;1,"Married","Unmarried")</f>
        <v>Unmarried</v>
      </c>
      <c r="J131" s="16">
        <v>2</v>
      </c>
      <c r="K131" s="16">
        <v>60</v>
      </c>
      <c r="L131" s="16">
        <v>62</v>
      </c>
      <c r="M131" s="16">
        <v>58.8</v>
      </c>
      <c r="N131" s="5">
        <f t="shared" ref="N131:N162" si="23">N130+M131</f>
        <v>9056.3999999999887</v>
      </c>
      <c r="O131" s="12">
        <f t="shared" si="18"/>
        <v>0.71678222053376339</v>
      </c>
      <c r="P131" s="16">
        <v>68.2</v>
      </c>
      <c r="Q131" s="52">
        <f t="shared" ref="Q131:Q194" si="24">(L131/K131)-1</f>
        <v>3.3333333333333437E-2</v>
      </c>
    </row>
    <row r="132" spans="1:17" x14ac:dyDescent="0.25">
      <c r="A132" s="16">
        <v>62</v>
      </c>
      <c r="B132" s="16">
        <v>0</v>
      </c>
      <c r="C132" s="5" t="str">
        <f t="shared" si="19"/>
        <v>Male</v>
      </c>
      <c r="D132" s="16">
        <v>4</v>
      </c>
      <c r="E132" s="5" t="str">
        <f t="shared" si="20"/>
        <v>Sales</v>
      </c>
      <c r="F132" s="16">
        <v>3</v>
      </c>
      <c r="G132" s="5" t="str">
        <f t="shared" si="21"/>
        <v>South</v>
      </c>
      <c r="H132" s="16">
        <v>1</v>
      </c>
      <c r="I132" s="5" t="str">
        <f t="shared" si="22"/>
        <v>Unmarried</v>
      </c>
      <c r="J132" s="16">
        <v>1</v>
      </c>
      <c r="K132" s="16">
        <v>65</v>
      </c>
      <c r="L132" s="16">
        <v>65</v>
      </c>
      <c r="M132" s="16">
        <v>57.599999999999994</v>
      </c>
      <c r="N132" s="5">
        <f t="shared" si="23"/>
        <v>9113.9999999999891</v>
      </c>
      <c r="O132" s="12">
        <f t="shared" si="18"/>
        <v>0.72134105803020176</v>
      </c>
      <c r="P132" s="16">
        <v>71.5</v>
      </c>
      <c r="Q132" s="52">
        <f t="shared" si="24"/>
        <v>0</v>
      </c>
    </row>
    <row r="133" spans="1:17" x14ac:dyDescent="0.25">
      <c r="A133" s="16">
        <v>3</v>
      </c>
      <c r="B133" s="16">
        <v>0</v>
      </c>
      <c r="C133" s="5" t="str">
        <f t="shared" si="19"/>
        <v>Male</v>
      </c>
      <c r="D133" s="16">
        <v>1</v>
      </c>
      <c r="E133" s="5" t="str">
        <f t="shared" si="20"/>
        <v>Direct</v>
      </c>
      <c r="F133" s="16">
        <v>1</v>
      </c>
      <c r="G133" s="5" t="str">
        <f t="shared" si="21"/>
        <v>North</v>
      </c>
      <c r="H133" s="16">
        <v>1</v>
      </c>
      <c r="I133" s="5" t="str">
        <f t="shared" si="22"/>
        <v>Unmarried</v>
      </c>
      <c r="J133" s="16">
        <v>2</v>
      </c>
      <c r="K133" s="16">
        <v>63</v>
      </c>
      <c r="L133" s="16">
        <v>65</v>
      </c>
      <c r="M133" s="16">
        <v>57.599999999999994</v>
      </c>
      <c r="N133" s="5">
        <f t="shared" si="23"/>
        <v>9171.5999999999894</v>
      </c>
      <c r="O133" s="12">
        <f t="shared" si="18"/>
        <v>0.72589989552664025</v>
      </c>
      <c r="P133" s="16">
        <v>71.5</v>
      </c>
      <c r="Q133" s="52">
        <f t="shared" si="24"/>
        <v>3.1746031746031855E-2</v>
      </c>
    </row>
    <row r="134" spans="1:17" x14ac:dyDescent="0.25">
      <c r="A134" s="16">
        <v>17</v>
      </c>
      <c r="B134" s="16">
        <v>1</v>
      </c>
      <c r="C134" s="5" t="str">
        <f t="shared" si="19"/>
        <v>Female</v>
      </c>
      <c r="D134" s="16">
        <v>1</v>
      </c>
      <c r="E134" s="5" t="str">
        <f t="shared" si="20"/>
        <v>Direct</v>
      </c>
      <c r="F134" s="16">
        <v>2</v>
      </c>
      <c r="G134" s="5" t="str">
        <f t="shared" si="21"/>
        <v>West</v>
      </c>
      <c r="H134" s="16">
        <v>1</v>
      </c>
      <c r="I134" s="5" t="str">
        <f t="shared" si="22"/>
        <v>Unmarried</v>
      </c>
      <c r="J134" s="16">
        <v>2</v>
      </c>
      <c r="K134" s="16">
        <v>47</v>
      </c>
      <c r="L134" s="16">
        <v>57</v>
      </c>
      <c r="M134" s="16">
        <v>57.599999999999994</v>
      </c>
      <c r="N134" s="5">
        <f t="shared" si="23"/>
        <v>9229.1999999999898</v>
      </c>
      <c r="O134" s="12">
        <f t="shared" si="18"/>
        <v>0.73045873302307862</v>
      </c>
      <c r="P134" s="16">
        <v>62.7</v>
      </c>
      <c r="Q134" s="52">
        <f t="shared" si="24"/>
        <v>0.2127659574468086</v>
      </c>
    </row>
    <row r="135" spans="1:17" x14ac:dyDescent="0.25">
      <c r="A135" s="16">
        <v>112</v>
      </c>
      <c r="B135" s="16">
        <v>1</v>
      </c>
      <c r="C135" s="5" t="str">
        <f t="shared" si="19"/>
        <v>Female</v>
      </c>
      <c r="D135" s="16">
        <v>4</v>
      </c>
      <c r="E135" s="5" t="str">
        <f t="shared" si="20"/>
        <v>Sales</v>
      </c>
      <c r="F135" s="16">
        <v>2</v>
      </c>
      <c r="G135" s="5" t="str">
        <f t="shared" si="21"/>
        <v>West</v>
      </c>
      <c r="H135" s="16">
        <v>1</v>
      </c>
      <c r="I135" s="5" t="str">
        <f t="shared" si="22"/>
        <v>Unmarried</v>
      </c>
      <c r="J135" s="16">
        <v>2</v>
      </c>
      <c r="K135" s="16">
        <v>52</v>
      </c>
      <c r="L135" s="16">
        <v>59</v>
      </c>
      <c r="M135" s="16">
        <v>57.599999999999994</v>
      </c>
      <c r="N135" s="5">
        <f t="shared" si="23"/>
        <v>9286.7999999999902</v>
      </c>
      <c r="O135" s="12">
        <f t="shared" si="18"/>
        <v>0.7350175705195171</v>
      </c>
      <c r="P135" s="16">
        <v>64.900000000000006</v>
      </c>
      <c r="Q135" s="52">
        <f t="shared" si="24"/>
        <v>0.13461538461538458</v>
      </c>
    </row>
    <row r="136" spans="1:17" x14ac:dyDescent="0.25">
      <c r="A136" s="16">
        <v>193</v>
      </c>
      <c r="B136" s="16">
        <v>1</v>
      </c>
      <c r="C136" s="5" t="str">
        <f t="shared" si="19"/>
        <v>Female</v>
      </c>
      <c r="D136" s="16">
        <v>4</v>
      </c>
      <c r="E136" s="5" t="str">
        <f t="shared" si="20"/>
        <v>Sales</v>
      </c>
      <c r="F136" s="16">
        <v>2</v>
      </c>
      <c r="G136" s="5" t="str">
        <f t="shared" si="21"/>
        <v>West</v>
      </c>
      <c r="H136" s="16">
        <v>2</v>
      </c>
      <c r="I136" s="5" t="str">
        <f t="shared" si="22"/>
        <v>Married</v>
      </c>
      <c r="J136" s="16">
        <v>2</v>
      </c>
      <c r="K136" s="16">
        <v>44</v>
      </c>
      <c r="L136" s="16">
        <v>49</v>
      </c>
      <c r="M136" s="16">
        <v>57.599999999999994</v>
      </c>
      <c r="N136" s="5">
        <f t="shared" si="23"/>
        <v>9344.3999999999905</v>
      </c>
      <c r="O136" s="12">
        <f t="shared" si="18"/>
        <v>0.73957640801595559</v>
      </c>
      <c r="P136" s="16">
        <v>53.900000000000006</v>
      </c>
      <c r="Q136" s="52">
        <f t="shared" si="24"/>
        <v>0.11363636363636354</v>
      </c>
    </row>
    <row r="137" spans="1:17" x14ac:dyDescent="0.25">
      <c r="A137" s="16">
        <v>141</v>
      </c>
      <c r="B137" s="16">
        <v>0</v>
      </c>
      <c r="C137" s="5" t="str">
        <f t="shared" si="19"/>
        <v>Male</v>
      </c>
      <c r="D137" s="16">
        <v>4</v>
      </c>
      <c r="E137" s="5" t="str">
        <f t="shared" si="20"/>
        <v>Sales</v>
      </c>
      <c r="F137" s="16">
        <v>3</v>
      </c>
      <c r="G137" s="5" t="str">
        <f t="shared" si="21"/>
        <v>South</v>
      </c>
      <c r="H137" s="16">
        <v>1</v>
      </c>
      <c r="I137" s="5" t="str">
        <f t="shared" si="22"/>
        <v>Unmarried</v>
      </c>
      <c r="J137" s="16">
        <v>3</v>
      </c>
      <c r="K137" s="16">
        <v>63</v>
      </c>
      <c r="L137" s="16">
        <v>44</v>
      </c>
      <c r="M137" s="16">
        <v>56.4</v>
      </c>
      <c r="N137" s="5">
        <f t="shared" si="23"/>
        <v>9400.7999999999902</v>
      </c>
      <c r="O137" s="12">
        <f t="shared" si="18"/>
        <v>0.74404026973121817</v>
      </c>
      <c r="P137" s="16">
        <v>48.400000000000006</v>
      </c>
      <c r="Q137" s="52">
        <f t="shared" si="24"/>
        <v>-0.30158730158730163</v>
      </c>
    </row>
    <row r="138" spans="1:17" x14ac:dyDescent="0.25">
      <c r="A138" s="16">
        <v>107</v>
      </c>
      <c r="B138" s="16">
        <v>0</v>
      </c>
      <c r="C138" s="5" t="str">
        <f t="shared" si="19"/>
        <v>Male</v>
      </c>
      <c r="D138" s="16">
        <v>4</v>
      </c>
      <c r="E138" s="5" t="str">
        <f t="shared" si="20"/>
        <v>Sales</v>
      </c>
      <c r="F138" s="16">
        <v>1</v>
      </c>
      <c r="G138" s="5" t="str">
        <f t="shared" si="21"/>
        <v>North</v>
      </c>
      <c r="H138" s="16">
        <v>1</v>
      </c>
      <c r="I138" s="5" t="str">
        <f t="shared" si="22"/>
        <v>Unmarried</v>
      </c>
      <c r="J138" s="16">
        <v>3</v>
      </c>
      <c r="K138" s="16">
        <v>47</v>
      </c>
      <c r="L138" s="16">
        <v>39</v>
      </c>
      <c r="M138" s="16">
        <v>56.4</v>
      </c>
      <c r="N138" s="5">
        <f t="shared" si="23"/>
        <v>9457.1999999999898</v>
      </c>
      <c r="O138" s="12">
        <f t="shared" si="18"/>
        <v>0.74850413144648076</v>
      </c>
      <c r="P138" s="16">
        <v>42.900000000000006</v>
      </c>
      <c r="Q138" s="52">
        <f t="shared" si="24"/>
        <v>-0.17021276595744683</v>
      </c>
    </row>
    <row r="139" spans="1:17" x14ac:dyDescent="0.25">
      <c r="A139" s="16">
        <v>72</v>
      </c>
      <c r="B139" s="16">
        <v>1</v>
      </c>
      <c r="C139" s="5" t="str">
        <f t="shared" si="19"/>
        <v>Female</v>
      </c>
      <c r="D139" s="16">
        <v>4</v>
      </c>
      <c r="E139" s="5" t="str">
        <f t="shared" si="20"/>
        <v>Sales</v>
      </c>
      <c r="F139" s="16">
        <v>2</v>
      </c>
      <c r="G139" s="5" t="str">
        <f t="shared" si="21"/>
        <v>West</v>
      </c>
      <c r="H139" s="16">
        <v>1</v>
      </c>
      <c r="I139" s="5" t="str">
        <f t="shared" si="22"/>
        <v>Unmarried</v>
      </c>
      <c r="J139" s="16">
        <v>3</v>
      </c>
      <c r="K139" s="16">
        <v>42</v>
      </c>
      <c r="L139" s="16">
        <v>54</v>
      </c>
      <c r="M139" s="16">
        <v>56.4</v>
      </c>
      <c r="N139" s="5">
        <f t="shared" si="23"/>
        <v>9513.5999999999894</v>
      </c>
      <c r="O139" s="12">
        <f t="shared" si="18"/>
        <v>0.75296799316174334</v>
      </c>
      <c r="P139" s="16">
        <v>59.400000000000006</v>
      </c>
      <c r="Q139" s="52">
        <f t="shared" si="24"/>
        <v>0.28571428571428581</v>
      </c>
    </row>
    <row r="140" spans="1:17" x14ac:dyDescent="0.25">
      <c r="A140" s="16">
        <v>53</v>
      </c>
      <c r="B140" s="16">
        <v>0</v>
      </c>
      <c r="C140" s="5" t="str">
        <f t="shared" si="19"/>
        <v>Male</v>
      </c>
      <c r="D140" s="16">
        <v>3</v>
      </c>
      <c r="E140" s="5" t="str">
        <f t="shared" si="20"/>
        <v>Phone</v>
      </c>
      <c r="F140" s="16">
        <v>2</v>
      </c>
      <c r="G140" s="5" t="str">
        <f t="shared" si="21"/>
        <v>West</v>
      </c>
      <c r="H140" s="16">
        <v>1</v>
      </c>
      <c r="I140" s="5" t="str">
        <f t="shared" si="22"/>
        <v>Unmarried</v>
      </c>
      <c r="J140" s="16">
        <v>3</v>
      </c>
      <c r="K140" s="16">
        <v>34</v>
      </c>
      <c r="L140" s="16">
        <v>37</v>
      </c>
      <c r="M140" s="16">
        <v>55.199999999999996</v>
      </c>
      <c r="N140" s="5">
        <f t="shared" si="23"/>
        <v>9568.7999999999902</v>
      </c>
      <c r="O140" s="12">
        <f t="shared" si="18"/>
        <v>0.75733687909583014</v>
      </c>
      <c r="P140" s="16">
        <v>40.700000000000003</v>
      </c>
      <c r="Q140" s="52">
        <f t="shared" si="24"/>
        <v>8.8235294117646967E-2</v>
      </c>
    </row>
    <row r="141" spans="1:17" x14ac:dyDescent="0.25">
      <c r="A141" s="16">
        <v>155</v>
      </c>
      <c r="B141" s="16">
        <v>0</v>
      </c>
      <c r="C141" s="5" t="str">
        <f t="shared" si="19"/>
        <v>Male</v>
      </c>
      <c r="D141" s="16">
        <v>4</v>
      </c>
      <c r="E141" s="5" t="str">
        <f t="shared" si="20"/>
        <v>Sales</v>
      </c>
      <c r="F141" s="16">
        <v>2</v>
      </c>
      <c r="G141" s="5" t="str">
        <f t="shared" si="21"/>
        <v>West</v>
      </c>
      <c r="H141" s="16">
        <v>1</v>
      </c>
      <c r="I141" s="5" t="str">
        <f t="shared" si="22"/>
        <v>Unmarried</v>
      </c>
      <c r="J141" s="16">
        <v>1</v>
      </c>
      <c r="K141" s="16">
        <v>44</v>
      </c>
      <c r="L141" s="16">
        <v>44</v>
      </c>
      <c r="M141" s="16">
        <v>55.199999999999996</v>
      </c>
      <c r="N141" s="5">
        <f t="shared" si="23"/>
        <v>9623.9999999999909</v>
      </c>
      <c r="O141" s="12">
        <f t="shared" si="18"/>
        <v>0.76170576502991705</v>
      </c>
      <c r="P141" s="16">
        <v>48.400000000000006</v>
      </c>
      <c r="Q141" s="52">
        <f t="shared" si="24"/>
        <v>0</v>
      </c>
    </row>
    <row r="142" spans="1:17" x14ac:dyDescent="0.25">
      <c r="A142" s="16">
        <v>56</v>
      </c>
      <c r="B142" s="16">
        <v>0</v>
      </c>
      <c r="C142" s="5" t="str">
        <f t="shared" si="19"/>
        <v>Male</v>
      </c>
      <c r="D142" s="16">
        <v>4</v>
      </c>
      <c r="E142" s="5" t="str">
        <f t="shared" si="20"/>
        <v>Sales</v>
      </c>
      <c r="F142" s="16">
        <v>2</v>
      </c>
      <c r="G142" s="5" t="str">
        <f t="shared" si="21"/>
        <v>West</v>
      </c>
      <c r="H142" s="16">
        <v>1</v>
      </c>
      <c r="I142" s="5" t="str">
        <f t="shared" si="22"/>
        <v>Unmarried</v>
      </c>
      <c r="J142" s="16">
        <v>3</v>
      </c>
      <c r="K142" s="16">
        <v>55</v>
      </c>
      <c r="L142" s="16">
        <v>45</v>
      </c>
      <c r="M142" s="16">
        <v>55.199999999999996</v>
      </c>
      <c r="N142" s="5">
        <f t="shared" si="23"/>
        <v>9679.1999999999916</v>
      </c>
      <c r="O142" s="12">
        <f t="shared" si="18"/>
        <v>0.76607465096400384</v>
      </c>
      <c r="P142" s="16">
        <v>49.500000000000007</v>
      </c>
      <c r="Q142" s="52">
        <f t="shared" si="24"/>
        <v>-0.18181818181818177</v>
      </c>
    </row>
    <row r="143" spans="1:17" x14ac:dyDescent="0.25">
      <c r="A143" s="16">
        <v>164</v>
      </c>
      <c r="B143" s="16">
        <v>0</v>
      </c>
      <c r="C143" s="5" t="str">
        <f t="shared" si="19"/>
        <v>Male</v>
      </c>
      <c r="D143" s="16">
        <v>4</v>
      </c>
      <c r="E143" s="5" t="str">
        <f t="shared" si="20"/>
        <v>Sales</v>
      </c>
      <c r="F143" s="16">
        <v>2</v>
      </c>
      <c r="G143" s="5" t="str">
        <f t="shared" si="21"/>
        <v>West</v>
      </c>
      <c r="H143" s="16">
        <v>1</v>
      </c>
      <c r="I143" s="5" t="str">
        <f t="shared" si="22"/>
        <v>Unmarried</v>
      </c>
      <c r="J143" s="16">
        <v>3</v>
      </c>
      <c r="K143" s="16">
        <v>31</v>
      </c>
      <c r="L143" s="16">
        <v>36</v>
      </c>
      <c r="M143" s="16">
        <v>55.199999999999996</v>
      </c>
      <c r="N143" s="5">
        <f t="shared" si="23"/>
        <v>9734.3999999999924</v>
      </c>
      <c r="O143" s="12">
        <f t="shared" si="18"/>
        <v>0.77044353689809075</v>
      </c>
      <c r="P143" s="16">
        <v>39.6</v>
      </c>
      <c r="Q143" s="52">
        <f t="shared" si="24"/>
        <v>0.16129032258064524</v>
      </c>
    </row>
    <row r="144" spans="1:17" x14ac:dyDescent="0.25">
      <c r="A144" s="16">
        <v>129</v>
      </c>
      <c r="B144" s="16">
        <v>1</v>
      </c>
      <c r="C144" s="5" t="str">
        <f t="shared" si="19"/>
        <v>Female</v>
      </c>
      <c r="D144" s="16">
        <v>4</v>
      </c>
      <c r="E144" s="5" t="str">
        <f t="shared" si="20"/>
        <v>Sales</v>
      </c>
      <c r="F144" s="16">
        <v>1</v>
      </c>
      <c r="G144" s="5" t="str">
        <f t="shared" si="21"/>
        <v>North</v>
      </c>
      <c r="H144" s="16">
        <v>1</v>
      </c>
      <c r="I144" s="5" t="str">
        <f t="shared" si="22"/>
        <v>Unmarried</v>
      </c>
      <c r="J144" s="16">
        <v>1</v>
      </c>
      <c r="K144" s="16">
        <v>44</v>
      </c>
      <c r="L144" s="16">
        <v>44</v>
      </c>
      <c r="M144" s="16">
        <v>55.199999999999996</v>
      </c>
      <c r="N144" s="5">
        <f t="shared" si="23"/>
        <v>9789.5999999999931</v>
      </c>
      <c r="O144" s="12">
        <f t="shared" si="18"/>
        <v>0.77481242283217766</v>
      </c>
      <c r="P144" s="16">
        <v>48.400000000000006</v>
      </c>
      <c r="Q144" s="52">
        <f t="shared" si="24"/>
        <v>0</v>
      </c>
    </row>
    <row r="145" spans="1:17" x14ac:dyDescent="0.25">
      <c r="A145" s="16">
        <v>54</v>
      </c>
      <c r="B145" s="16">
        <v>1</v>
      </c>
      <c r="C145" s="5" t="str">
        <f t="shared" si="19"/>
        <v>Female</v>
      </c>
      <c r="D145" s="16">
        <v>3</v>
      </c>
      <c r="E145" s="5" t="str">
        <f t="shared" si="20"/>
        <v>Phone</v>
      </c>
      <c r="F145" s="16">
        <v>1</v>
      </c>
      <c r="G145" s="5" t="str">
        <f t="shared" si="21"/>
        <v>North</v>
      </c>
      <c r="H145" s="16">
        <v>2</v>
      </c>
      <c r="I145" s="5" t="str">
        <f t="shared" si="22"/>
        <v>Married</v>
      </c>
      <c r="J145" s="16">
        <v>1</v>
      </c>
      <c r="K145" s="16">
        <v>47</v>
      </c>
      <c r="L145" s="16">
        <v>54</v>
      </c>
      <c r="M145" s="16">
        <v>55.199999999999996</v>
      </c>
      <c r="N145" s="5">
        <f t="shared" si="23"/>
        <v>9844.7999999999938</v>
      </c>
      <c r="O145" s="12">
        <f t="shared" si="18"/>
        <v>0.77918130876626446</v>
      </c>
      <c r="P145" s="16">
        <v>59.400000000000006</v>
      </c>
      <c r="Q145" s="52">
        <f t="shared" si="24"/>
        <v>0.14893617021276606</v>
      </c>
    </row>
    <row r="146" spans="1:17" x14ac:dyDescent="0.25">
      <c r="A146" s="16">
        <v>87</v>
      </c>
      <c r="B146" s="16">
        <v>1</v>
      </c>
      <c r="C146" s="5" t="str">
        <f t="shared" si="19"/>
        <v>Female</v>
      </c>
      <c r="D146" s="16">
        <v>4</v>
      </c>
      <c r="E146" s="5" t="str">
        <f t="shared" si="20"/>
        <v>Sales</v>
      </c>
      <c r="F146" s="16">
        <v>2</v>
      </c>
      <c r="G146" s="5" t="str">
        <f t="shared" si="21"/>
        <v>West</v>
      </c>
      <c r="H146" s="16">
        <v>1</v>
      </c>
      <c r="I146" s="5" t="str">
        <f t="shared" si="22"/>
        <v>Unmarried</v>
      </c>
      <c r="J146" s="16">
        <v>1</v>
      </c>
      <c r="K146" s="16">
        <v>50</v>
      </c>
      <c r="L146" s="16">
        <v>52</v>
      </c>
      <c r="M146" s="16">
        <v>55.199999999999996</v>
      </c>
      <c r="N146" s="5">
        <f t="shared" si="23"/>
        <v>9899.9999999999945</v>
      </c>
      <c r="O146" s="12">
        <f t="shared" si="18"/>
        <v>0.78355019470035137</v>
      </c>
      <c r="P146" s="16">
        <v>57.2</v>
      </c>
      <c r="Q146" s="52">
        <f t="shared" si="24"/>
        <v>4.0000000000000036E-2</v>
      </c>
    </row>
    <row r="147" spans="1:17" x14ac:dyDescent="0.25">
      <c r="A147" s="16">
        <v>6</v>
      </c>
      <c r="B147" s="16">
        <v>1</v>
      </c>
      <c r="C147" s="5" t="str">
        <f t="shared" si="19"/>
        <v>Female</v>
      </c>
      <c r="D147" s="16">
        <v>1</v>
      </c>
      <c r="E147" s="5" t="str">
        <f t="shared" si="20"/>
        <v>Direct</v>
      </c>
      <c r="F147" s="16">
        <v>1</v>
      </c>
      <c r="G147" s="5" t="str">
        <f t="shared" si="21"/>
        <v>North</v>
      </c>
      <c r="H147" s="16">
        <v>1</v>
      </c>
      <c r="I147" s="5" t="str">
        <f t="shared" si="22"/>
        <v>Unmarried</v>
      </c>
      <c r="J147" s="16">
        <v>2</v>
      </c>
      <c r="K147" s="16">
        <v>47</v>
      </c>
      <c r="L147" s="16">
        <v>41</v>
      </c>
      <c r="M147" s="16">
        <v>55.199999999999996</v>
      </c>
      <c r="N147" s="5">
        <f t="shared" si="23"/>
        <v>9955.1999999999953</v>
      </c>
      <c r="O147" s="12">
        <f t="shared" si="18"/>
        <v>0.78791908063443827</v>
      </c>
      <c r="P147" s="16">
        <v>45.1</v>
      </c>
      <c r="Q147" s="52">
        <f t="shared" si="24"/>
        <v>-0.12765957446808507</v>
      </c>
    </row>
    <row r="148" spans="1:17" x14ac:dyDescent="0.25">
      <c r="A148" s="16">
        <v>11</v>
      </c>
      <c r="B148" s="16">
        <v>0</v>
      </c>
      <c r="C148" s="5" t="str">
        <f t="shared" si="19"/>
        <v>Male</v>
      </c>
      <c r="D148" s="16">
        <v>1</v>
      </c>
      <c r="E148" s="5" t="str">
        <f t="shared" si="20"/>
        <v>Direct</v>
      </c>
      <c r="F148" s="16">
        <v>2</v>
      </c>
      <c r="G148" s="5" t="str">
        <f t="shared" si="21"/>
        <v>West</v>
      </c>
      <c r="H148" s="16">
        <v>1</v>
      </c>
      <c r="I148" s="5" t="str">
        <f t="shared" si="22"/>
        <v>Unmarried</v>
      </c>
      <c r="J148" s="16">
        <v>2</v>
      </c>
      <c r="K148" s="16">
        <v>34</v>
      </c>
      <c r="L148" s="16">
        <v>46</v>
      </c>
      <c r="M148" s="16">
        <v>54</v>
      </c>
      <c r="N148" s="5">
        <f t="shared" si="23"/>
        <v>10009.199999999995</v>
      </c>
      <c r="O148" s="12">
        <f t="shared" si="18"/>
        <v>0.79219299078734928</v>
      </c>
      <c r="P148" s="16">
        <v>50.6</v>
      </c>
      <c r="Q148" s="52">
        <f t="shared" si="24"/>
        <v>0.35294117647058831</v>
      </c>
    </row>
    <row r="149" spans="1:17" x14ac:dyDescent="0.25">
      <c r="A149" s="16">
        <v>41</v>
      </c>
      <c r="B149" s="16">
        <v>0</v>
      </c>
      <c r="C149" s="5" t="str">
        <f t="shared" si="19"/>
        <v>Male</v>
      </c>
      <c r="D149" s="16">
        <v>3</v>
      </c>
      <c r="E149" s="5" t="str">
        <f t="shared" si="20"/>
        <v>Phone</v>
      </c>
      <c r="F149" s="16">
        <v>2</v>
      </c>
      <c r="G149" s="5" t="str">
        <f t="shared" si="21"/>
        <v>West</v>
      </c>
      <c r="H149" s="16">
        <v>1</v>
      </c>
      <c r="I149" s="5" t="str">
        <f t="shared" si="22"/>
        <v>Unmarried</v>
      </c>
      <c r="J149" s="16">
        <v>2</v>
      </c>
      <c r="K149" s="16">
        <v>50</v>
      </c>
      <c r="L149" s="16">
        <v>40</v>
      </c>
      <c r="M149" s="16">
        <v>54</v>
      </c>
      <c r="N149" s="5">
        <f t="shared" si="23"/>
        <v>10063.199999999995</v>
      </c>
      <c r="O149" s="12">
        <f t="shared" si="18"/>
        <v>0.79646690094026029</v>
      </c>
      <c r="P149" s="16">
        <v>44</v>
      </c>
      <c r="Q149" s="52">
        <f t="shared" si="24"/>
        <v>-0.19999999999999996</v>
      </c>
    </row>
    <row r="150" spans="1:17" x14ac:dyDescent="0.25">
      <c r="A150" s="16">
        <v>12</v>
      </c>
      <c r="B150" s="16">
        <v>0</v>
      </c>
      <c r="C150" s="5" t="str">
        <f t="shared" si="19"/>
        <v>Male</v>
      </c>
      <c r="D150" s="16">
        <v>1</v>
      </c>
      <c r="E150" s="5" t="str">
        <f t="shared" si="20"/>
        <v>Direct</v>
      </c>
      <c r="F150" s="16">
        <v>2</v>
      </c>
      <c r="G150" s="5" t="str">
        <f t="shared" si="21"/>
        <v>West</v>
      </c>
      <c r="H150" s="16">
        <v>1</v>
      </c>
      <c r="I150" s="5" t="str">
        <f t="shared" si="22"/>
        <v>Unmarried</v>
      </c>
      <c r="J150" s="16">
        <v>3</v>
      </c>
      <c r="K150" s="16">
        <v>37</v>
      </c>
      <c r="L150" s="16">
        <v>44</v>
      </c>
      <c r="M150" s="16">
        <v>54</v>
      </c>
      <c r="N150" s="5">
        <f t="shared" si="23"/>
        <v>10117.199999999995</v>
      </c>
      <c r="O150" s="12">
        <f t="shared" si="18"/>
        <v>0.8007408110931713</v>
      </c>
      <c r="P150" s="16">
        <v>48.400000000000006</v>
      </c>
      <c r="Q150" s="52">
        <f t="shared" si="24"/>
        <v>0.18918918918918926</v>
      </c>
    </row>
    <row r="151" spans="1:17" x14ac:dyDescent="0.25">
      <c r="A151" s="16">
        <v>181</v>
      </c>
      <c r="B151" s="16">
        <v>0</v>
      </c>
      <c r="C151" s="5" t="str">
        <f t="shared" si="19"/>
        <v>Male</v>
      </c>
      <c r="D151" s="16">
        <v>4</v>
      </c>
      <c r="E151" s="5" t="str">
        <f t="shared" si="20"/>
        <v>Sales</v>
      </c>
      <c r="F151" s="16">
        <v>2</v>
      </c>
      <c r="G151" s="5" t="str">
        <f t="shared" si="21"/>
        <v>West</v>
      </c>
      <c r="H151" s="16">
        <v>2</v>
      </c>
      <c r="I151" s="5" t="str">
        <f t="shared" si="22"/>
        <v>Married</v>
      </c>
      <c r="J151" s="16">
        <v>2</v>
      </c>
      <c r="K151" s="16">
        <v>50</v>
      </c>
      <c r="L151" s="16">
        <v>46</v>
      </c>
      <c r="M151" s="16">
        <v>54</v>
      </c>
      <c r="N151" s="5">
        <f t="shared" si="23"/>
        <v>10171.199999999995</v>
      </c>
      <c r="O151" s="12">
        <f t="shared" si="18"/>
        <v>0.80501472124608231</v>
      </c>
      <c r="P151" s="16">
        <v>50.6</v>
      </c>
      <c r="Q151" s="52">
        <f t="shared" si="24"/>
        <v>-7.999999999999996E-2</v>
      </c>
    </row>
    <row r="152" spans="1:17" x14ac:dyDescent="0.25">
      <c r="A152" s="16">
        <v>44</v>
      </c>
      <c r="B152" s="16">
        <v>1</v>
      </c>
      <c r="C152" s="5" t="str">
        <f t="shared" si="19"/>
        <v>Female</v>
      </c>
      <c r="D152" s="16">
        <v>3</v>
      </c>
      <c r="E152" s="5" t="str">
        <f t="shared" si="20"/>
        <v>Phone</v>
      </c>
      <c r="F152" s="16">
        <v>1</v>
      </c>
      <c r="G152" s="5" t="str">
        <f t="shared" si="21"/>
        <v>North</v>
      </c>
      <c r="H152" s="16">
        <v>1</v>
      </c>
      <c r="I152" s="5" t="str">
        <f t="shared" si="22"/>
        <v>Unmarried</v>
      </c>
      <c r="J152" s="16">
        <v>3</v>
      </c>
      <c r="K152" s="16">
        <v>47</v>
      </c>
      <c r="L152" s="16">
        <v>62</v>
      </c>
      <c r="M152" s="16">
        <v>54</v>
      </c>
      <c r="N152" s="5">
        <f t="shared" si="23"/>
        <v>10225.199999999995</v>
      </c>
      <c r="O152" s="12">
        <f t="shared" si="18"/>
        <v>0.80928863139899332</v>
      </c>
      <c r="P152" s="16">
        <v>68.2</v>
      </c>
      <c r="Q152" s="52">
        <f t="shared" si="24"/>
        <v>0.31914893617021267</v>
      </c>
    </row>
    <row r="153" spans="1:17" x14ac:dyDescent="0.25">
      <c r="A153" s="16">
        <v>105</v>
      </c>
      <c r="B153" s="16">
        <v>1</v>
      </c>
      <c r="C153" s="5" t="str">
        <f t="shared" si="19"/>
        <v>Female</v>
      </c>
      <c r="D153" s="16">
        <v>4</v>
      </c>
      <c r="E153" s="5" t="str">
        <f t="shared" si="20"/>
        <v>Sales</v>
      </c>
      <c r="F153" s="16">
        <v>2</v>
      </c>
      <c r="G153" s="5" t="str">
        <f t="shared" si="21"/>
        <v>West</v>
      </c>
      <c r="H153" s="16">
        <v>1</v>
      </c>
      <c r="I153" s="5" t="str">
        <f t="shared" si="22"/>
        <v>Unmarried</v>
      </c>
      <c r="J153" s="16">
        <v>2</v>
      </c>
      <c r="K153" s="16">
        <v>50</v>
      </c>
      <c r="L153" s="16">
        <v>41</v>
      </c>
      <c r="M153" s="16">
        <v>54</v>
      </c>
      <c r="N153" s="5">
        <f t="shared" si="23"/>
        <v>10279.199999999995</v>
      </c>
      <c r="O153" s="12">
        <f t="shared" si="18"/>
        <v>0.81356254155190433</v>
      </c>
      <c r="P153" s="16">
        <v>45.1</v>
      </c>
      <c r="Q153" s="52">
        <f t="shared" si="24"/>
        <v>-0.18000000000000005</v>
      </c>
    </row>
    <row r="154" spans="1:17" x14ac:dyDescent="0.25">
      <c r="A154" s="16">
        <v>119</v>
      </c>
      <c r="B154" s="16">
        <v>1</v>
      </c>
      <c r="C154" s="5" t="str">
        <f t="shared" si="19"/>
        <v>Female</v>
      </c>
      <c r="D154" s="16">
        <v>4</v>
      </c>
      <c r="E154" s="5" t="str">
        <f t="shared" si="20"/>
        <v>Sales</v>
      </c>
      <c r="F154" s="16">
        <v>1</v>
      </c>
      <c r="G154" s="5" t="str">
        <f t="shared" si="21"/>
        <v>North</v>
      </c>
      <c r="H154" s="16">
        <v>1</v>
      </c>
      <c r="I154" s="5" t="str">
        <f t="shared" si="22"/>
        <v>Unmarried</v>
      </c>
      <c r="J154" s="16">
        <v>1</v>
      </c>
      <c r="K154" s="16">
        <v>42</v>
      </c>
      <c r="L154" s="16">
        <v>57</v>
      </c>
      <c r="M154" s="16">
        <v>54</v>
      </c>
      <c r="N154" s="5">
        <f t="shared" si="23"/>
        <v>10333.199999999995</v>
      </c>
      <c r="O154" s="12">
        <f t="shared" si="18"/>
        <v>0.81783645170481534</v>
      </c>
      <c r="P154" s="16">
        <v>62.7</v>
      </c>
      <c r="Q154" s="52">
        <f t="shared" si="24"/>
        <v>0.35714285714285721</v>
      </c>
    </row>
    <row r="155" spans="1:17" x14ac:dyDescent="0.25">
      <c r="A155" s="16">
        <v>64</v>
      </c>
      <c r="B155" s="16">
        <v>1</v>
      </c>
      <c r="C155" s="5" t="str">
        <f t="shared" si="19"/>
        <v>Female</v>
      </c>
      <c r="D155" s="16">
        <v>4</v>
      </c>
      <c r="E155" s="5" t="str">
        <f t="shared" si="20"/>
        <v>Sales</v>
      </c>
      <c r="F155" s="16">
        <v>3</v>
      </c>
      <c r="G155" s="5" t="str">
        <f t="shared" si="21"/>
        <v>South</v>
      </c>
      <c r="H155" s="16">
        <v>1</v>
      </c>
      <c r="I155" s="5" t="str">
        <f t="shared" si="22"/>
        <v>Unmarried</v>
      </c>
      <c r="J155" s="16">
        <v>3</v>
      </c>
      <c r="K155" s="16">
        <v>50</v>
      </c>
      <c r="L155" s="16">
        <v>52</v>
      </c>
      <c r="M155" s="16">
        <v>54</v>
      </c>
      <c r="N155" s="5">
        <f t="shared" si="23"/>
        <v>10387.199999999995</v>
      </c>
      <c r="O155" s="12">
        <f t="shared" si="18"/>
        <v>0.82211036185772635</v>
      </c>
      <c r="P155" s="16">
        <v>57.2</v>
      </c>
      <c r="Q155" s="52">
        <f t="shared" si="24"/>
        <v>4.0000000000000036E-2</v>
      </c>
    </row>
    <row r="156" spans="1:17" x14ac:dyDescent="0.25">
      <c r="A156" s="16">
        <v>16</v>
      </c>
      <c r="B156" s="16">
        <v>0</v>
      </c>
      <c r="C156" s="5" t="str">
        <f t="shared" si="19"/>
        <v>Male</v>
      </c>
      <c r="D156" s="16">
        <v>1</v>
      </c>
      <c r="E156" s="5" t="str">
        <f t="shared" si="20"/>
        <v>Direct</v>
      </c>
      <c r="F156" s="16">
        <v>1</v>
      </c>
      <c r="G156" s="5" t="str">
        <f t="shared" si="21"/>
        <v>North</v>
      </c>
      <c r="H156" s="16">
        <v>1</v>
      </c>
      <c r="I156" s="5" t="str">
        <f t="shared" si="22"/>
        <v>Unmarried</v>
      </c>
      <c r="J156" s="16">
        <v>3</v>
      </c>
      <c r="K156" s="16">
        <v>47</v>
      </c>
      <c r="L156" s="16">
        <v>31</v>
      </c>
      <c r="M156" s="16">
        <v>52.8</v>
      </c>
      <c r="N156" s="5">
        <f t="shared" si="23"/>
        <v>10439.999999999995</v>
      </c>
      <c r="O156" s="12">
        <f t="shared" si="18"/>
        <v>0.82628929622946146</v>
      </c>
      <c r="P156" s="16">
        <v>34.1</v>
      </c>
      <c r="Q156" s="52">
        <f t="shared" si="24"/>
        <v>-0.34042553191489366</v>
      </c>
    </row>
    <row r="157" spans="1:17" x14ac:dyDescent="0.25">
      <c r="A157" s="16">
        <v>15</v>
      </c>
      <c r="B157" s="16">
        <v>0</v>
      </c>
      <c r="C157" s="5" t="str">
        <f t="shared" si="19"/>
        <v>Male</v>
      </c>
      <c r="D157" s="16">
        <v>1</v>
      </c>
      <c r="E157" s="5" t="str">
        <f t="shared" si="20"/>
        <v>Direct</v>
      </c>
      <c r="F157" s="16">
        <v>3</v>
      </c>
      <c r="G157" s="5" t="str">
        <f t="shared" si="21"/>
        <v>South</v>
      </c>
      <c r="H157" s="16">
        <v>1</v>
      </c>
      <c r="I157" s="5" t="str">
        <f t="shared" si="22"/>
        <v>Unmarried</v>
      </c>
      <c r="J157" s="16">
        <v>3</v>
      </c>
      <c r="K157" s="16">
        <v>39</v>
      </c>
      <c r="L157" s="16">
        <v>39</v>
      </c>
      <c r="M157" s="16">
        <v>52.8</v>
      </c>
      <c r="N157" s="5">
        <f t="shared" si="23"/>
        <v>10492.799999999994</v>
      </c>
      <c r="O157" s="12">
        <f t="shared" si="18"/>
        <v>0.83046823060119657</v>
      </c>
      <c r="P157" s="16">
        <v>42.900000000000006</v>
      </c>
      <c r="Q157" s="52">
        <f t="shared" si="24"/>
        <v>0</v>
      </c>
    </row>
    <row r="158" spans="1:17" x14ac:dyDescent="0.25">
      <c r="A158" s="16">
        <v>46</v>
      </c>
      <c r="B158" s="16">
        <v>1</v>
      </c>
      <c r="C158" s="5" t="str">
        <f t="shared" si="19"/>
        <v>Female</v>
      </c>
      <c r="D158" s="16">
        <v>3</v>
      </c>
      <c r="E158" s="5" t="str">
        <f t="shared" si="20"/>
        <v>Phone</v>
      </c>
      <c r="F158" s="16">
        <v>1</v>
      </c>
      <c r="G158" s="5" t="str">
        <f t="shared" si="21"/>
        <v>North</v>
      </c>
      <c r="H158" s="16">
        <v>1</v>
      </c>
      <c r="I158" s="5" t="str">
        <f t="shared" si="22"/>
        <v>Unmarried</v>
      </c>
      <c r="J158" s="16">
        <v>2</v>
      </c>
      <c r="K158" s="16">
        <v>45</v>
      </c>
      <c r="L158" s="16">
        <v>55</v>
      </c>
      <c r="M158" s="16">
        <v>52.8</v>
      </c>
      <c r="N158" s="5">
        <f t="shared" si="23"/>
        <v>10545.599999999993</v>
      </c>
      <c r="O158" s="12">
        <f t="shared" si="18"/>
        <v>0.83464716497293179</v>
      </c>
      <c r="P158" s="16">
        <v>60.500000000000007</v>
      </c>
      <c r="Q158" s="52">
        <f t="shared" si="24"/>
        <v>0.22222222222222232</v>
      </c>
    </row>
    <row r="159" spans="1:17" x14ac:dyDescent="0.25">
      <c r="A159" s="16">
        <v>36</v>
      </c>
      <c r="B159" s="16">
        <v>1</v>
      </c>
      <c r="C159" s="5" t="str">
        <f t="shared" si="19"/>
        <v>Female</v>
      </c>
      <c r="D159" s="16">
        <v>3</v>
      </c>
      <c r="E159" s="5" t="str">
        <f t="shared" si="20"/>
        <v>Phone</v>
      </c>
      <c r="F159" s="16">
        <v>1</v>
      </c>
      <c r="G159" s="5" t="str">
        <f t="shared" si="21"/>
        <v>North</v>
      </c>
      <c r="H159" s="16">
        <v>1</v>
      </c>
      <c r="I159" s="5" t="str">
        <f t="shared" si="22"/>
        <v>Unmarried</v>
      </c>
      <c r="J159" s="16">
        <v>1</v>
      </c>
      <c r="K159" s="16">
        <v>44</v>
      </c>
      <c r="L159" s="16">
        <v>49</v>
      </c>
      <c r="M159" s="16">
        <v>52.8</v>
      </c>
      <c r="N159" s="5">
        <f t="shared" si="23"/>
        <v>10598.399999999992</v>
      </c>
      <c r="O159" s="12">
        <f t="shared" si="18"/>
        <v>0.8388260993446669</v>
      </c>
      <c r="P159" s="16">
        <v>53.900000000000006</v>
      </c>
      <c r="Q159" s="52">
        <f t="shared" si="24"/>
        <v>0.11363636363636354</v>
      </c>
    </row>
    <row r="160" spans="1:17" x14ac:dyDescent="0.25">
      <c r="A160" s="16">
        <v>115</v>
      </c>
      <c r="B160" s="16">
        <v>0</v>
      </c>
      <c r="C160" s="5" t="str">
        <f t="shared" si="19"/>
        <v>Male</v>
      </c>
      <c r="D160" s="16">
        <v>4</v>
      </c>
      <c r="E160" s="5" t="str">
        <f t="shared" si="20"/>
        <v>Sales</v>
      </c>
      <c r="F160" s="16">
        <v>1</v>
      </c>
      <c r="G160" s="5" t="str">
        <f t="shared" si="21"/>
        <v>North</v>
      </c>
      <c r="H160" s="16">
        <v>1</v>
      </c>
      <c r="I160" s="5" t="str">
        <f t="shared" si="22"/>
        <v>Unmarried</v>
      </c>
      <c r="J160" s="16">
        <v>1</v>
      </c>
      <c r="K160" s="16">
        <v>42</v>
      </c>
      <c r="L160" s="16">
        <v>49</v>
      </c>
      <c r="M160" s="16">
        <v>51.6</v>
      </c>
      <c r="N160" s="5">
        <f t="shared" si="23"/>
        <v>10649.999999999993</v>
      </c>
      <c r="O160" s="12">
        <f t="shared" si="18"/>
        <v>0.84291005793522633</v>
      </c>
      <c r="P160" s="16">
        <v>53.900000000000006</v>
      </c>
      <c r="Q160" s="52">
        <f t="shared" si="24"/>
        <v>0.16666666666666674</v>
      </c>
    </row>
    <row r="161" spans="1:17" x14ac:dyDescent="0.25">
      <c r="A161" s="16">
        <v>40</v>
      </c>
      <c r="B161" s="16">
        <v>0</v>
      </c>
      <c r="C161" s="5" t="str">
        <f t="shared" si="19"/>
        <v>Male</v>
      </c>
      <c r="D161" s="16">
        <v>3</v>
      </c>
      <c r="E161" s="5" t="str">
        <f t="shared" si="20"/>
        <v>Phone</v>
      </c>
      <c r="F161" s="16">
        <v>1</v>
      </c>
      <c r="G161" s="5" t="str">
        <f t="shared" si="21"/>
        <v>North</v>
      </c>
      <c r="H161" s="16">
        <v>1</v>
      </c>
      <c r="I161" s="5" t="str">
        <f t="shared" si="22"/>
        <v>Unmarried</v>
      </c>
      <c r="J161" s="16">
        <v>1</v>
      </c>
      <c r="K161" s="16">
        <v>42</v>
      </c>
      <c r="L161" s="16">
        <v>41</v>
      </c>
      <c r="M161" s="16">
        <v>51.6</v>
      </c>
      <c r="N161" s="5">
        <f t="shared" si="23"/>
        <v>10701.599999999993</v>
      </c>
      <c r="O161" s="12">
        <f t="shared" si="18"/>
        <v>0.84699401652578576</v>
      </c>
      <c r="P161" s="16">
        <v>45.1</v>
      </c>
      <c r="Q161" s="52">
        <f t="shared" si="24"/>
        <v>-2.3809523809523836E-2</v>
      </c>
    </row>
    <row r="162" spans="1:17" x14ac:dyDescent="0.25">
      <c r="A162" s="16">
        <v>5</v>
      </c>
      <c r="B162" s="16">
        <v>0</v>
      </c>
      <c r="C162" s="5" t="str">
        <f t="shared" si="19"/>
        <v>Male</v>
      </c>
      <c r="D162" s="16">
        <v>1</v>
      </c>
      <c r="E162" s="5" t="str">
        <f t="shared" si="20"/>
        <v>Direct</v>
      </c>
      <c r="F162" s="16">
        <v>1</v>
      </c>
      <c r="G162" s="5" t="str">
        <f t="shared" si="21"/>
        <v>North</v>
      </c>
      <c r="H162" s="16">
        <v>1</v>
      </c>
      <c r="I162" s="5" t="str">
        <f t="shared" si="22"/>
        <v>Unmarried</v>
      </c>
      <c r="J162" s="16">
        <v>2</v>
      </c>
      <c r="K162" s="16">
        <v>47</v>
      </c>
      <c r="L162" s="16">
        <v>40</v>
      </c>
      <c r="M162" s="16">
        <v>51.6</v>
      </c>
      <c r="N162" s="5">
        <f t="shared" si="23"/>
        <v>10753.199999999993</v>
      </c>
      <c r="O162" s="12">
        <f t="shared" ref="O162:O193" si="25">N162/$M$202</f>
        <v>0.8510779751163452</v>
      </c>
      <c r="P162" s="16">
        <v>44</v>
      </c>
      <c r="Q162" s="52">
        <f t="shared" si="24"/>
        <v>-0.14893617021276595</v>
      </c>
    </row>
    <row r="163" spans="1:17" x14ac:dyDescent="0.25">
      <c r="A163" s="16">
        <v>19</v>
      </c>
      <c r="B163" s="16">
        <v>1</v>
      </c>
      <c r="C163" s="5" t="str">
        <f t="shared" si="19"/>
        <v>Female</v>
      </c>
      <c r="D163" s="16">
        <v>1</v>
      </c>
      <c r="E163" s="5" t="str">
        <f t="shared" si="20"/>
        <v>Direct</v>
      </c>
      <c r="F163" s="16">
        <v>1</v>
      </c>
      <c r="G163" s="5" t="str">
        <f t="shared" si="21"/>
        <v>North</v>
      </c>
      <c r="H163" s="16">
        <v>1</v>
      </c>
      <c r="I163" s="5" t="str">
        <f t="shared" si="22"/>
        <v>Unmarried</v>
      </c>
      <c r="J163" s="16">
        <v>1</v>
      </c>
      <c r="K163" s="16">
        <v>28</v>
      </c>
      <c r="L163" s="16">
        <v>46</v>
      </c>
      <c r="M163" s="16">
        <v>51.6</v>
      </c>
      <c r="N163" s="5">
        <f t="shared" ref="N163:N194" si="26">N162+M163</f>
        <v>10804.799999999994</v>
      </c>
      <c r="O163" s="12">
        <f t="shared" si="25"/>
        <v>0.85516193370690463</v>
      </c>
      <c r="P163" s="16">
        <v>50.6</v>
      </c>
      <c r="Q163" s="52">
        <f t="shared" si="24"/>
        <v>0.64285714285714279</v>
      </c>
    </row>
    <row r="164" spans="1:17" x14ac:dyDescent="0.25">
      <c r="A164" s="16">
        <v>191</v>
      </c>
      <c r="B164" s="16">
        <v>1</v>
      </c>
      <c r="C164" s="5" t="str">
        <f t="shared" si="19"/>
        <v>Female</v>
      </c>
      <c r="D164" s="16">
        <v>4</v>
      </c>
      <c r="E164" s="5" t="str">
        <f t="shared" si="20"/>
        <v>Sales</v>
      </c>
      <c r="F164" s="16">
        <v>3</v>
      </c>
      <c r="G164" s="5" t="str">
        <f t="shared" si="21"/>
        <v>South</v>
      </c>
      <c r="H164" s="16">
        <v>2</v>
      </c>
      <c r="I164" s="5" t="str">
        <f t="shared" si="22"/>
        <v>Married</v>
      </c>
      <c r="J164" s="16">
        <v>2</v>
      </c>
      <c r="K164" s="16">
        <v>47</v>
      </c>
      <c r="L164" s="16">
        <v>52</v>
      </c>
      <c r="M164" s="16">
        <v>51.6</v>
      </c>
      <c r="N164" s="5">
        <f t="shared" si="26"/>
        <v>10856.399999999994</v>
      </c>
      <c r="O164" s="12">
        <f t="shared" si="25"/>
        <v>0.85924589229746406</v>
      </c>
      <c r="P164" s="16">
        <v>57.2</v>
      </c>
      <c r="Q164" s="52">
        <f t="shared" si="24"/>
        <v>0.1063829787234043</v>
      </c>
    </row>
    <row r="165" spans="1:17" x14ac:dyDescent="0.25">
      <c r="A165" s="16">
        <v>182</v>
      </c>
      <c r="B165" s="16">
        <v>1</v>
      </c>
      <c r="C165" s="5" t="str">
        <f t="shared" si="19"/>
        <v>Female</v>
      </c>
      <c r="D165" s="16">
        <v>4</v>
      </c>
      <c r="E165" s="5" t="str">
        <f t="shared" si="20"/>
        <v>Sales</v>
      </c>
      <c r="F165" s="16">
        <v>2</v>
      </c>
      <c r="G165" s="5" t="str">
        <f t="shared" si="21"/>
        <v>West</v>
      </c>
      <c r="H165" s="16">
        <v>2</v>
      </c>
      <c r="I165" s="5" t="str">
        <f t="shared" si="22"/>
        <v>Married</v>
      </c>
      <c r="J165" s="16">
        <v>2</v>
      </c>
      <c r="K165" s="16">
        <v>44</v>
      </c>
      <c r="L165" s="16">
        <v>52</v>
      </c>
      <c r="M165" s="16">
        <v>51.6</v>
      </c>
      <c r="N165" s="5">
        <f t="shared" si="26"/>
        <v>10907.999999999995</v>
      </c>
      <c r="O165" s="12">
        <f t="shared" si="25"/>
        <v>0.8633298508880235</v>
      </c>
      <c r="P165" s="16">
        <v>57.2</v>
      </c>
      <c r="Q165" s="52">
        <f t="shared" si="24"/>
        <v>0.18181818181818188</v>
      </c>
    </row>
    <row r="166" spans="1:17" x14ac:dyDescent="0.25">
      <c r="A166" s="16">
        <v>43</v>
      </c>
      <c r="B166" s="16">
        <v>1</v>
      </c>
      <c r="C166" s="5" t="str">
        <f t="shared" si="19"/>
        <v>Female</v>
      </c>
      <c r="D166" s="16">
        <v>3</v>
      </c>
      <c r="E166" s="5" t="str">
        <f t="shared" si="20"/>
        <v>Phone</v>
      </c>
      <c r="F166" s="16">
        <v>1</v>
      </c>
      <c r="G166" s="5" t="str">
        <f t="shared" si="21"/>
        <v>North</v>
      </c>
      <c r="H166" s="16">
        <v>1</v>
      </c>
      <c r="I166" s="5" t="str">
        <f t="shared" si="22"/>
        <v>Unmarried</v>
      </c>
      <c r="J166" s="16">
        <v>2</v>
      </c>
      <c r="K166" s="16">
        <v>47</v>
      </c>
      <c r="L166" s="16">
        <v>37</v>
      </c>
      <c r="M166" s="16">
        <v>51.6</v>
      </c>
      <c r="N166" s="5">
        <f t="shared" si="26"/>
        <v>10959.599999999995</v>
      </c>
      <c r="O166" s="12">
        <f t="shared" si="25"/>
        <v>0.86741380947858293</v>
      </c>
      <c r="P166" s="16">
        <v>40.700000000000003</v>
      </c>
      <c r="Q166" s="52">
        <f t="shared" si="24"/>
        <v>-0.21276595744680848</v>
      </c>
    </row>
    <row r="167" spans="1:17" x14ac:dyDescent="0.25">
      <c r="A167" s="16">
        <v>50</v>
      </c>
      <c r="B167" s="16">
        <v>0</v>
      </c>
      <c r="C167" s="5" t="str">
        <f t="shared" si="19"/>
        <v>Male</v>
      </c>
      <c r="D167" s="16">
        <v>3</v>
      </c>
      <c r="E167" s="5" t="str">
        <f t="shared" si="20"/>
        <v>Phone</v>
      </c>
      <c r="F167" s="16">
        <v>2</v>
      </c>
      <c r="G167" s="5" t="str">
        <f t="shared" si="21"/>
        <v>West</v>
      </c>
      <c r="H167" s="16">
        <v>1</v>
      </c>
      <c r="I167" s="5" t="str">
        <f t="shared" si="22"/>
        <v>Unmarried</v>
      </c>
      <c r="J167" s="16">
        <v>1</v>
      </c>
      <c r="K167" s="16">
        <v>50</v>
      </c>
      <c r="L167" s="16">
        <v>59</v>
      </c>
      <c r="M167" s="16">
        <v>50.4</v>
      </c>
      <c r="N167" s="5">
        <f t="shared" si="26"/>
        <v>11009.999999999995</v>
      </c>
      <c r="O167" s="12">
        <f t="shared" si="25"/>
        <v>0.87140279228796658</v>
      </c>
      <c r="P167" s="16">
        <v>64.900000000000006</v>
      </c>
      <c r="Q167" s="52">
        <f t="shared" si="24"/>
        <v>0.17999999999999994</v>
      </c>
    </row>
    <row r="168" spans="1:17" x14ac:dyDescent="0.25">
      <c r="A168" s="16">
        <v>67</v>
      </c>
      <c r="B168" s="16">
        <v>0</v>
      </c>
      <c r="C168" s="5" t="str">
        <f t="shared" si="19"/>
        <v>Male</v>
      </c>
      <c r="D168" s="16">
        <v>4</v>
      </c>
      <c r="E168" s="5" t="str">
        <f t="shared" si="20"/>
        <v>Sales</v>
      </c>
      <c r="F168" s="16">
        <v>1</v>
      </c>
      <c r="G168" s="5" t="str">
        <f t="shared" si="21"/>
        <v>North</v>
      </c>
      <c r="H168" s="16">
        <v>1</v>
      </c>
      <c r="I168" s="5" t="str">
        <f t="shared" si="22"/>
        <v>Unmarried</v>
      </c>
      <c r="J168" s="16">
        <v>3</v>
      </c>
      <c r="K168" s="16">
        <v>37</v>
      </c>
      <c r="L168" s="16">
        <v>37</v>
      </c>
      <c r="M168" s="16">
        <v>50.4</v>
      </c>
      <c r="N168" s="5">
        <f t="shared" si="26"/>
        <v>11060.399999999994</v>
      </c>
      <c r="O168" s="12">
        <f t="shared" si="25"/>
        <v>0.87539177509735011</v>
      </c>
      <c r="P168" s="16">
        <v>40.700000000000003</v>
      </c>
      <c r="Q168" s="52">
        <f t="shared" si="24"/>
        <v>0</v>
      </c>
    </row>
    <row r="169" spans="1:17" x14ac:dyDescent="0.25">
      <c r="A169" s="16">
        <v>109</v>
      </c>
      <c r="B169" s="16">
        <v>1</v>
      </c>
      <c r="C169" s="5" t="str">
        <f t="shared" si="19"/>
        <v>Female</v>
      </c>
      <c r="D169" s="16">
        <v>4</v>
      </c>
      <c r="E169" s="5" t="str">
        <f t="shared" si="20"/>
        <v>Sales</v>
      </c>
      <c r="F169" s="16">
        <v>2</v>
      </c>
      <c r="G169" s="5" t="str">
        <f t="shared" si="21"/>
        <v>West</v>
      </c>
      <c r="H169" s="16">
        <v>1</v>
      </c>
      <c r="I169" s="5" t="str">
        <f t="shared" si="22"/>
        <v>Unmarried</v>
      </c>
      <c r="J169" s="16">
        <v>1</v>
      </c>
      <c r="K169" s="16">
        <v>42</v>
      </c>
      <c r="L169" s="16">
        <v>39</v>
      </c>
      <c r="M169" s="16">
        <v>50.4</v>
      </c>
      <c r="N169" s="5">
        <f t="shared" si="26"/>
        <v>11110.799999999994</v>
      </c>
      <c r="O169" s="12">
        <f t="shared" si="25"/>
        <v>0.87938075790673376</v>
      </c>
      <c r="P169" s="16">
        <v>42.900000000000006</v>
      </c>
      <c r="Q169" s="52">
        <f t="shared" si="24"/>
        <v>-7.1428571428571397E-2</v>
      </c>
    </row>
    <row r="170" spans="1:17" x14ac:dyDescent="0.25">
      <c r="A170" s="16">
        <v>51</v>
      </c>
      <c r="B170" s="16">
        <v>1</v>
      </c>
      <c r="C170" s="5" t="str">
        <f t="shared" si="19"/>
        <v>Female</v>
      </c>
      <c r="D170" s="16">
        <v>3</v>
      </c>
      <c r="E170" s="5" t="str">
        <f t="shared" si="20"/>
        <v>Phone</v>
      </c>
      <c r="F170" s="16">
        <v>3</v>
      </c>
      <c r="G170" s="5" t="str">
        <f t="shared" si="21"/>
        <v>South</v>
      </c>
      <c r="H170" s="16">
        <v>1</v>
      </c>
      <c r="I170" s="5" t="str">
        <f t="shared" si="22"/>
        <v>Unmarried</v>
      </c>
      <c r="J170" s="16">
        <v>1</v>
      </c>
      <c r="K170" s="16">
        <v>42</v>
      </c>
      <c r="L170" s="16">
        <v>36</v>
      </c>
      <c r="M170" s="16">
        <v>50.4</v>
      </c>
      <c r="N170" s="5">
        <f t="shared" si="26"/>
        <v>11161.199999999993</v>
      </c>
      <c r="O170" s="12">
        <f t="shared" si="25"/>
        <v>0.88336974071611729</v>
      </c>
      <c r="P170" s="16">
        <v>39.6</v>
      </c>
      <c r="Q170" s="52">
        <f t="shared" si="24"/>
        <v>-0.1428571428571429</v>
      </c>
    </row>
    <row r="171" spans="1:17" x14ac:dyDescent="0.25">
      <c r="A171" s="16">
        <v>25</v>
      </c>
      <c r="B171" s="16">
        <v>1</v>
      </c>
      <c r="C171" s="5" t="str">
        <f t="shared" si="19"/>
        <v>Female</v>
      </c>
      <c r="D171" s="16">
        <v>2</v>
      </c>
      <c r="E171" s="5" t="str">
        <f t="shared" si="20"/>
        <v>Mail</v>
      </c>
      <c r="F171" s="16">
        <v>2</v>
      </c>
      <c r="G171" s="5" t="str">
        <f t="shared" si="21"/>
        <v>West</v>
      </c>
      <c r="H171" s="16">
        <v>1</v>
      </c>
      <c r="I171" s="5" t="str">
        <f t="shared" si="22"/>
        <v>Unmarried</v>
      </c>
      <c r="J171" s="16">
        <v>1</v>
      </c>
      <c r="K171" s="16">
        <v>47</v>
      </c>
      <c r="L171" s="16">
        <v>44</v>
      </c>
      <c r="M171" s="16">
        <v>50.4</v>
      </c>
      <c r="N171" s="5">
        <f t="shared" si="26"/>
        <v>11211.599999999993</v>
      </c>
      <c r="O171" s="12">
        <f t="shared" si="25"/>
        <v>0.88735872352550094</v>
      </c>
      <c r="P171" s="16">
        <v>48.400000000000006</v>
      </c>
      <c r="Q171" s="52">
        <f t="shared" si="24"/>
        <v>-6.3829787234042534E-2</v>
      </c>
    </row>
    <row r="172" spans="1:17" x14ac:dyDescent="0.25">
      <c r="A172" s="16">
        <v>175</v>
      </c>
      <c r="B172" s="16">
        <v>1</v>
      </c>
      <c r="C172" s="5" t="str">
        <f t="shared" si="19"/>
        <v>Female</v>
      </c>
      <c r="D172" s="16">
        <v>4</v>
      </c>
      <c r="E172" s="5" t="str">
        <f t="shared" si="20"/>
        <v>Sales</v>
      </c>
      <c r="F172" s="16">
        <v>3</v>
      </c>
      <c r="G172" s="5" t="str">
        <f t="shared" si="21"/>
        <v>South</v>
      </c>
      <c r="H172" s="16">
        <v>2</v>
      </c>
      <c r="I172" s="5" t="str">
        <f t="shared" si="22"/>
        <v>Married</v>
      </c>
      <c r="J172" s="16">
        <v>1</v>
      </c>
      <c r="K172" s="16">
        <v>36</v>
      </c>
      <c r="L172" s="16">
        <v>57</v>
      </c>
      <c r="M172" s="16">
        <v>50.4</v>
      </c>
      <c r="N172" s="5">
        <f t="shared" si="26"/>
        <v>11261.999999999993</v>
      </c>
      <c r="O172" s="12">
        <f t="shared" si="25"/>
        <v>0.89134770633488447</v>
      </c>
      <c r="P172" s="16">
        <v>62.7</v>
      </c>
      <c r="Q172" s="52">
        <f t="shared" si="24"/>
        <v>0.58333333333333326</v>
      </c>
    </row>
    <row r="173" spans="1:17" x14ac:dyDescent="0.25">
      <c r="A173" s="16">
        <v>30</v>
      </c>
      <c r="B173" s="16">
        <v>1</v>
      </c>
      <c r="C173" s="5" t="str">
        <f t="shared" si="19"/>
        <v>Female</v>
      </c>
      <c r="D173" s="16">
        <v>2</v>
      </c>
      <c r="E173" s="5" t="str">
        <f t="shared" si="20"/>
        <v>Mail</v>
      </c>
      <c r="F173" s="16">
        <v>3</v>
      </c>
      <c r="G173" s="5" t="str">
        <f t="shared" si="21"/>
        <v>South</v>
      </c>
      <c r="H173" s="16">
        <v>1</v>
      </c>
      <c r="I173" s="5" t="str">
        <f t="shared" si="22"/>
        <v>Unmarried</v>
      </c>
      <c r="J173" s="16">
        <v>2</v>
      </c>
      <c r="K173" s="16">
        <v>41</v>
      </c>
      <c r="L173" s="16">
        <v>59</v>
      </c>
      <c r="M173" s="16">
        <v>50.4</v>
      </c>
      <c r="N173" s="5">
        <f t="shared" si="26"/>
        <v>11312.399999999992</v>
      </c>
      <c r="O173" s="12">
        <f t="shared" si="25"/>
        <v>0.89533668914426801</v>
      </c>
      <c r="P173" s="16">
        <v>64.900000000000006</v>
      </c>
      <c r="Q173" s="52">
        <f t="shared" si="24"/>
        <v>0.43902439024390238</v>
      </c>
    </row>
    <row r="174" spans="1:17" x14ac:dyDescent="0.25">
      <c r="A174" s="16">
        <v>70</v>
      </c>
      <c r="B174" s="16">
        <v>0</v>
      </c>
      <c r="C174" s="5" t="str">
        <f t="shared" si="19"/>
        <v>Male</v>
      </c>
      <c r="D174" s="16">
        <v>4</v>
      </c>
      <c r="E174" s="5" t="str">
        <f t="shared" si="20"/>
        <v>Sales</v>
      </c>
      <c r="F174" s="16">
        <v>1</v>
      </c>
      <c r="G174" s="5" t="str">
        <f t="shared" si="21"/>
        <v>North</v>
      </c>
      <c r="H174" s="16">
        <v>1</v>
      </c>
      <c r="I174" s="5" t="str">
        <f t="shared" si="22"/>
        <v>Unmarried</v>
      </c>
      <c r="J174" s="16">
        <v>1</v>
      </c>
      <c r="K174" s="16">
        <v>57</v>
      </c>
      <c r="L174" s="16">
        <v>52</v>
      </c>
      <c r="M174" s="16">
        <v>49.199999999999996</v>
      </c>
      <c r="N174" s="5">
        <f t="shared" si="26"/>
        <v>11361.599999999993</v>
      </c>
      <c r="O174" s="12">
        <f t="shared" si="25"/>
        <v>0.89923069617247586</v>
      </c>
      <c r="P174" s="16">
        <v>57.2</v>
      </c>
      <c r="Q174" s="52">
        <f t="shared" si="24"/>
        <v>-8.7719298245614086E-2</v>
      </c>
    </row>
    <row r="175" spans="1:17" x14ac:dyDescent="0.25">
      <c r="A175" s="16">
        <v>176</v>
      </c>
      <c r="B175" s="16">
        <v>0</v>
      </c>
      <c r="C175" s="5" t="str">
        <f t="shared" si="19"/>
        <v>Male</v>
      </c>
      <c r="D175" s="16">
        <v>4</v>
      </c>
      <c r="E175" s="5" t="str">
        <f t="shared" si="20"/>
        <v>Sales</v>
      </c>
      <c r="F175" s="16">
        <v>2</v>
      </c>
      <c r="G175" s="5" t="str">
        <f t="shared" si="21"/>
        <v>West</v>
      </c>
      <c r="H175" s="16">
        <v>2</v>
      </c>
      <c r="I175" s="5" t="str">
        <f t="shared" si="22"/>
        <v>Married</v>
      </c>
      <c r="J175" s="16">
        <v>2</v>
      </c>
      <c r="K175" s="16">
        <v>47</v>
      </c>
      <c r="L175" s="16">
        <v>47</v>
      </c>
      <c r="M175" s="16">
        <v>49.199999999999996</v>
      </c>
      <c r="N175" s="5">
        <f t="shared" si="26"/>
        <v>11410.799999999994</v>
      </c>
      <c r="O175" s="12">
        <f t="shared" si="25"/>
        <v>0.90312470320068383</v>
      </c>
      <c r="P175" s="16">
        <v>51.7</v>
      </c>
      <c r="Q175" s="52">
        <f t="shared" si="24"/>
        <v>0</v>
      </c>
    </row>
    <row r="176" spans="1:17" x14ac:dyDescent="0.25">
      <c r="A176" s="16">
        <v>108</v>
      </c>
      <c r="B176" s="16">
        <v>0</v>
      </c>
      <c r="C176" s="5" t="str">
        <f t="shared" si="19"/>
        <v>Male</v>
      </c>
      <c r="D176" s="16">
        <v>4</v>
      </c>
      <c r="E176" s="5" t="str">
        <f t="shared" si="20"/>
        <v>Sales</v>
      </c>
      <c r="F176" s="16">
        <v>2</v>
      </c>
      <c r="G176" s="5" t="str">
        <f t="shared" si="21"/>
        <v>West</v>
      </c>
      <c r="H176" s="16">
        <v>1</v>
      </c>
      <c r="I176" s="5" t="str">
        <f t="shared" si="22"/>
        <v>Unmarried</v>
      </c>
      <c r="J176" s="16">
        <v>1</v>
      </c>
      <c r="K176" s="16">
        <v>34</v>
      </c>
      <c r="L176" s="16">
        <v>33</v>
      </c>
      <c r="M176" s="16">
        <v>49.199999999999996</v>
      </c>
      <c r="N176" s="5">
        <f t="shared" si="26"/>
        <v>11459.999999999995</v>
      </c>
      <c r="O176" s="12">
        <f t="shared" si="25"/>
        <v>0.90701871022889169</v>
      </c>
      <c r="P176" s="16">
        <v>36.300000000000004</v>
      </c>
      <c r="Q176" s="52">
        <f t="shared" si="24"/>
        <v>-2.9411764705882359E-2</v>
      </c>
    </row>
    <row r="177" spans="1:17" x14ac:dyDescent="0.25">
      <c r="A177" s="16">
        <v>4</v>
      </c>
      <c r="B177" s="16">
        <v>1</v>
      </c>
      <c r="C177" s="5" t="str">
        <f t="shared" si="19"/>
        <v>Female</v>
      </c>
      <c r="D177" s="16">
        <v>1</v>
      </c>
      <c r="E177" s="5" t="str">
        <f t="shared" si="20"/>
        <v>Direct</v>
      </c>
      <c r="F177" s="16">
        <v>1</v>
      </c>
      <c r="G177" s="5" t="str">
        <f t="shared" si="21"/>
        <v>North</v>
      </c>
      <c r="H177" s="16">
        <v>1</v>
      </c>
      <c r="I177" s="5" t="str">
        <f t="shared" si="22"/>
        <v>Unmarried</v>
      </c>
      <c r="J177" s="16">
        <v>2</v>
      </c>
      <c r="K177" s="16">
        <v>44</v>
      </c>
      <c r="L177" s="16">
        <v>50</v>
      </c>
      <c r="M177" s="16">
        <v>49.199999999999996</v>
      </c>
      <c r="N177" s="5">
        <f t="shared" si="26"/>
        <v>11509.199999999995</v>
      </c>
      <c r="O177" s="12">
        <f t="shared" si="25"/>
        <v>0.91091271725709955</v>
      </c>
      <c r="P177" s="16">
        <v>55.000000000000007</v>
      </c>
      <c r="Q177" s="52">
        <f t="shared" si="24"/>
        <v>0.13636363636363646</v>
      </c>
    </row>
    <row r="178" spans="1:17" x14ac:dyDescent="0.25">
      <c r="A178" s="16">
        <v>45</v>
      </c>
      <c r="B178" s="16">
        <v>1</v>
      </c>
      <c r="C178" s="5" t="str">
        <f t="shared" si="19"/>
        <v>Female</v>
      </c>
      <c r="D178" s="16">
        <v>3</v>
      </c>
      <c r="E178" s="5" t="str">
        <f t="shared" si="20"/>
        <v>Phone</v>
      </c>
      <c r="F178" s="16">
        <v>1</v>
      </c>
      <c r="G178" s="5" t="str">
        <f t="shared" si="21"/>
        <v>North</v>
      </c>
      <c r="H178" s="16">
        <v>1</v>
      </c>
      <c r="I178" s="5" t="str">
        <f t="shared" si="22"/>
        <v>Unmarried</v>
      </c>
      <c r="J178" s="16">
        <v>3</v>
      </c>
      <c r="K178" s="16">
        <v>34</v>
      </c>
      <c r="L178" s="16">
        <v>35</v>
      </c>
      <c r="M178" s="16">
        <v>49.199999999999996</v>
      </c>
      <c r="N178" s="5">
        <f t="shared" si="26"/>
        <v>11558.399999999996</v>
      </c>
      <c r="O178" s="12">
        <f t="shared" si="25"/>
        <v>0.9148067242853074</v>
      </c>
      <c r="P178" s="16">
        <v>38.5</v>
      </c>
      <c r="Q178" s="52">
        <f t="shared" si="24"/>
        <v>2.9411764705882248E-2</v>
      </c>
    </row>
    <row r="179" spans="1:17" x14ac:dyDescent="0.25">
      <c r="A179" s="16">
        <v>83</v>
      </c>
      <c r="B179" s="16">
        <v>1</v>
      </c>
      <c r="C179" s="5" t="str">
        <f t="shared" si="19"/>
        <v>Female</v>
      </c>
      <c r="D179" s="16">
        <v>4</v>
      </c>
      <c r="E179" s="5" t="str">
        <f t="shared" si="20"/>
        <v>Sales</v>
      </c>
      <c r="F179" s="16">
        <v>2</v>
      </c>
      <c r="G179" s="5" t="str">
        <f t="shared" si="21"/>
        <v>West</v>
      </c>
      <c r="H179" s="16">
        <v>1</v>
      </c>
      <c r="I179" s="5" t="str">
        <f t="shared" si="22"/>
        <v>Unmarried</v>
      </c>
      <c r="J179" s="16">
        <v>3</v>
      </c>
      <c r="K179" s="16">
        <v>50</v>
      </c>
      <c r="L179" s="16">
        <v>62</v>
      </c>
      <c r="M179" s="16">
        <v>49.199999999999996</v>
      </c>
      <c r="N179" s="5">
        <f t="shared" si="26"/>
        <v>11607.599999999997</v>
      </c>
      <c r="O179" s="12">
        <f t="shared" si="25"/>
        <v>0.91870073131351526</v>
      </c>
      <c r="P179" s="16">
        <v>68.2</v>
      </c>
      <c r="Q179" s="52">
        <f t="shared" si="24"/>
        <v>0.24</v>
      </c>
    </row>
    <row r="180" spans="1:17" x14ac:dyDescent="0.25">
      <c r="A180" s="16">
        <v>124</v>
      </c>
      <c r="B180" s="16">
        <v>1</v>
      </c>
      <c r="C180" s="5" t="str">
        <f t="shared" si="19"/>
        <v>Female</v>
      </c>
      <c r="D180" s="16">
        <v>4</v>
      </c>
      <c r="E180" s="5" t="str">
        <f t="shared" si="20"/>
        <v>Sales</v>
      </c>
      <c r="F180" s="16">
        <v>1</v>
      </c>
      <c r="G180" s="5" t="str">
        <f t="shared" si="21"/>
        <v>North</v>
      </c>
      <c r="H180" s="16">
        <v>1</v>
      </c>
      <c r="I180" s="5" t="str">
        <f t="shared" si="22"/>
        <v>Unmarried</v>
      </c>
      <c r="J180" s="16">
        <v>3</v>
      </c>
      <c r="K180" s="16">
        <v>42</v>
      </c>
      <c r="L180" s="16">
        <v>54</v>
      </c>
      <c r="M180" s="16">
        <v>49.199999999999996</v>
      </c>
      <c r="N180" s="5">
        <f t="shared" si="26"/>
        <v>11656.799999999997</v>
      </c>
      <c r="O180" s="12">
        <f t="shared" si="25"/>
        <v>0.92259473834172312</v>
      </c>
      <c r="P180" s="16">
        <v>59.400000000000006</v>
      </c>
      <c r="Q180" s="52">
        <f t="shared" si="24"/>
        <v>0.28571428571428581</v>
      </c>
    </row>
    <row r="181" spans="1:17" x14ac:dyDescent="0.25">
      <c r="A181" s="16">
        <v>153</v>
      </c>
      <c r="B181" s="16">
        <v>0</v>
      </c>
      <c r="C181" s="5" t="str">
        <f t="shared" si="19"/>
        <v>Male</v>
      </c>
      <c r="D181" s="16">
        <v>4</v>
      </c>
      <c r="E181" s="5" t="str">
        <f t="shared" si="20"/>
        <v>Sales</v>
      </c>
      <c r="F181" s="16">
        <v>2</v>
      </c>
      <c r="G181" s="5" t="str">
        <f t="shared" si="21"/>
        <v>West</v>
      </c>
      <c r="H181" s="16">
        <v>1</v>
      </c>
      <c r="I181" s="5" t="str">
        <f t="shared" si="22"/>
        <v>Unmarried</v>
      </c>
      <c r="J181" s="16">
        <v>3</v>
      </c>
      <c r="K181" s="16">
        <v>39</v>
      </c>
      <c r="L181" s="16">
        <v>31</v>
      </c>
      <c r="M181" s="16">
        <v>48</v>
      </c>
      <c r="N181" s="5">
        <f t="shared" si="26"/>
        <v>11704.799999999997</v>
      </c>
      <c r="O181" s="12">
        <f t="shared" si="25"/>
        <v>0.92639376958875508</v>
      </c>
      <c r="P181" s="16">
        <v>34.1</v>
      </c>
      <c r="Q181" s="52">
        <f t="shared" si="24"/>
        <v>-0.20512820512820518</v>
      </c>
    </row>
    <row r="182" spans="1:17" x14ac:dyDescent="0.25">
      <c r="A182" s="16">
        <v>140</v>
      </c>
      <c r="B182" s="16">
        <v>0</v>
      </c>
      <c r="C182" s="5" t="str">
        <f t="shared" si="19"/>
        <v>Male</v>
      </c>
      <c r="D182" s="16">
        <v>4</v>
      </c>
      <c r="E182" s="5" t="str">
        <f t="shared" si="20"/>
        <v>Sales</v>
      </c>
      <c r="F182" s="16">
        <v>2</v>
      </c>
      <c r="G182" s="5" t="str">
        <f t="shared" si="21"/>
        <v>West</v>
      </c>
      <c r="H182" s="16">
        <v>1</v>
      </c>
      <c r="I182" s="5" t="str">
        <f t="shared" si="22"/>
        <v>Unmarried</v>
      </c>
      <c r="J182" s="16">
        <v>3</v>
      </c>
      <c r="K182" s="16">
        <v>44</v>
      </c>
      <c r="L182" s="16">
        <v>41</v>
      </c>
      <c r="M182" s="16">
        <v>48</v>
      </c>
      <c r="N182" s="5">
        <f t="shared" si="26"/>
        <v>11752.799999999997</v>
      </c>
      <c r="O182" s="12">
        <f t="shared" si="25"/>
        <v>0.93019280083578715</v>
      </c>
      <c r="P182" s="16">
        <v>45.1</v>
      </c>
      <c r="Q182" s="52">
        <f t="shared" si="24"/>
        <v>-6.8181818181818232E-2</v>
      </c>
    </row>
    <row r="183" spans="1:17" x14ac:dyDescent="0.25">
      <c r="A183" s="16">
        <v>58</v>
      </c>
      <c r="B183" s="16">
        <v>0</v>
      </c>
      <c r="C183" s="5" t="str">
        <f t="shared" si="19"/>
        <v>Male</v>
      </c>
      <c r="D183" s="16">
        <v>4</v>
      </c>
      <c r="E183" s="5" t="str">
        <f t="shared" si="20"/>
        <v>Sales</v>
      </c>
      <c r="F183" s="16">
        <v>2</v>
      </c>
      <c r="G183" s="5" t="str">
        <f t="shared" si="21"/>
        <v>West</v>
      </c>
      <c r="H183" s="16">
        <v>1</v>
      </c>
      <c r="I183" s="5" t="str">
        <f t="shared" si="22"/>
        <v>Unmarried</v>
      </c>
      <c r="J183" s="16">
        <v>3</v>
      </c>
      <c r="K183" s="16">
        <v>55</v>
      </c>
      <c r="L183" s="16">
        <v>41</v>
      </c>
      <c r="M183" s="16">
        <v>48</v>
      </c>
      <c r="N183" s="5">
        <f t="shared" si="26"/>
        <v>11800.799999999997</v>
      </c>
      <c r="O183" s="12">
        <f t="shared" si="25"/>
        <v>0.93399183208281911</v>
      </c>
      <c r="P183" s="16">
        <v>45.1</v>
      </c>
      <c r="Q183" s="52">
        <f t="shared" si="24"/>
        <v>-0.25454545454545452</v>
      </c>
    </row>
    <row r="184" spans="1:17" x14ac:dyDescent="0.25">
      <c r="A184" s="16">
        <v>133</v>
      </c>
      <c r="B184" s="16">
        <v>0</v>
      </c>
      <c r="C184" s="5" t="str">
        <f t="shared" si="19"/>
        <v>Male</v>
      </c>
      <c r="D184" s="16">
        <v>4</v>
      </c>
      <c r="E184" s="5" t="str">
        <f t="shared" si="20"/>
        <v>Sales</v>
      </c>
      <c r="F184" s="16">
        <v>2</v>
      </c>
      <c r="G184" s="5" t="str">
        <f t="shared" si="21"/>
        <v>West</v>
      </c>
      <c r="H184" s="16">
        <v>1</v>
      </c>
      <c r="I184" s="5" t="str">
        <f t="shared" si="22"/>
        <v>Unmarried</v>
      </c>
      <c r="J184" s="16">
        <v>3</v>
      </c>
      <c r="K184" s="16">
        <v>50</v>
      </c>
      <c r="L184" s="16">
        <v>31</v>
      </c>
      <c r="M184" s="16">
        <v>48</v>
      </c>
      <c r="N184" s="5">
        <f t="shared" si="26"/>
        <v>11848.799999999997</v>
      </c>
      <c r="O184" s="12">
        <f t="shared" si="25"/>
        <v>0.93779086332985118</v>
      </c>
      <c r="P184" s="16">
        <v>34.1</v>
      </c>
      <c r="Q184" s="52">
        <f t="shared" si="24"/>
        <v>-0.38</v>
      </c>
    </row>
    <row r="185" spans="1:17" x14ac:dyDescent="0.25">
      <c r="A185" s="16">
        <v>1</v>
      </c>
      <c r="B185" s="16">
        <v>1</v>
      </c>
      <c r="C185" s="5" t="str">
        <f t="shared" si="19"/>
        <v>Female</v>
      </c>
      <c r="D185" s="16">
        <v>1</v>
      </c>
      <c r="E185" s="5" t="str">
        <f t="shared" si="20"/>
        <v>Direct</v>
      </c>
      <c r="F185" s="16">
        <v>1</v>
      </c>
      <c r="G185" s="5" t="str">
        <f t="shared" si="21"/>
        <v>North</v>
      </c>
      <c r="H185" s="16">
        <v>1</v>
      </c>
      <c r="I185" s="5" t="str">
        <f t="shared" si="22"/>
        <v>Unmarried</v>
      </c>
      <c r="J185" s="16">
        <v>3</v>
      </c>
      <c r="K185" s="16">
        <v>34</v>
      </c>
      <c r="L185" s="16">
        <v>44</v>
      </c>
      <c r="M185" s="16">
        <v>48</v>
      </c>
      <c r="N185" s="5">
        <f t="shared" si="26"/>
        <v>11896.799999999997</v>
      </c>
      <c r="O185" s="12">
        <f t="shared" si="25"/>
        <v>0.94158989457688314</v>
      </c>
      <c r="P185" s="16">
        <v>48.400000000000006</v>
      </c>
      <c r="Q185" s="52">
        <f t="shared" si="24"/>
        <v>0.29411764705882359</v>
      </c>
    </row>
    <row r="186" spans="1:17" x14ac:dyDescent="0.25">
      <c r="A186" s="16">
        <v>89</v>
      </c>
      <c r="B186" s="16">
        <v>1</v>
      </c>
      <c r="C186" s="5" t="str">
        <f t="shared" si="19"/>
        <v>Female</v>
      </c>
      <c r="D186" s="16">
        <v>4</v>
      </c>
      <c r="E186" s="5" t="str">
        <f t="shared" si="20"/>
        <v>Sales</v>
      </c>
      <c r="F186" s="16">
        <v>1</v>
      </c>
      <c r="G186" s="5" t="str">
        <f t="shared" si="21"/>
        <v>North</v>
      </c>
      <c r="H186" s="16">
        <v>1</v>
      </c>
      <c r="I186" s="5" t="str">
        <f t="shared" si="22"/>
        <v>Unmarried</v>
      </c>
      <c r="J186" s="16">
        <v>3</v>
      </c>
      <c r="K186" s="16">
        <v>35</v>
      </c>
      <c r="L186" s="16">
        <v>35</v>
      </c>
      <c r="M186" s="16">
        <v>48</v>
      </c>
      <c r="N186" s="5">
        <f t="shared" si="26"/>
        <v>11944.799999999997</v>
      </c>
      <c r="O186" s="12">
        <f t="shared" si="25"/>
        <v>0.9453889258239152</v>
      </c>
      <c r="P186" s="16">
        <v>38.5</v>
      </c>
      <c r="Q186" s="52">
        <f t="shared" si="24"/>
        <v>0</v>
      </c>
    </row>
    <row r="187" spans="1:17" x14ac:dyDescent="0.25">
      <c r="A187" s="16">
        <v>162</v>
      </c>
      <c r="B187" s="16">
        <v>1</v>
      </c>
      <c r="C187" s="5" t="str">
        <f t="shared" si="19"/>
        <v>Female</v>
      </c>
      <c r="D187" s="16">
        <v>4</v>
      </c>
      <c r="E187" s="5" t="str">
        <f t="shared" si="20"/>
        <v>Sales</v>
      </c>
      <c r="F187" s="16">
        <v>2</v>
      </c>
      <c r="G187" s="5" t="str">
        <f t="shared" si="21"/>
        <v>West</v>
      </c>
      <c r="H187" s="16">
        <v>1</v>
      </c>
      <c r="I187" s="5" t="str">
        <f t="shared" si="22"/>
        <v>Unmarried</v>
      </c>
      <c r="J187" s="16">
        <v>3</v>
      </c>
      <c r="K187" s="16">
        <v>57</v>
      </c>
      <c r="L187" s="16">
        <v>52</v>
      </c>
      <c r="M187" s="16">
        <v>48</v>
      </c>
      <c r="N187" s="5">
        <f t="shared" si="26"/>
        <v>11992.799999999997</v>
      </c>
      <c r="O187" s="12">
        <f t="shared" si="25"/>
        <v>0.94918795707094716</v>
      </c>
      <c r="P187" s="16">
        <v>57.2</v>
      </c>
      <c r="Q187" s="52">
        <f t="shared" si="24"/>
        <v>-8.7719298245614086E-2</v>
      </c>
    </row>
    <row r="188" spans="1:17" x14ac:dyDescent="0.25">
      <c r="A188" s="16">
        <v>37</v>
      </c>
      <c r="B188" s="16">
        <v>1</v>
      </c>
      <c r="C188" s="5" t="str">
        <f t="shared" si="19"/>
        <v>Female</v>
      </c>
      <c r="D188" s="16">
        <v>3</v>
      </c>
      <c r="E188" s="5" t="str">
        <f t="shared" si="20"/>
        <v>Phone</v>
      </c>
      <c r="F188" s="16">
        <v>1</v>
      </c>
      <c r="G188" s="5" t="str">
        <f t="shared" si="21"/>
        <v>North</v>
      </c>
      <c r="H188" s="16">
        <v>1</v>
      </c>
      <c r="I188" s="5" t="str">
        <f t="shared" si="22"/>
        <v>Unmarried</v>
      </c>
      <c r="J188" s="16">
        <v>3</v>
      </c>
      <c r="K188" s="16">
        <v>41</v>
      </c>
      <c r="L188" s="16">
        <v>47</v>
      </c>
      <c r="M188" s="16">
        <v>48</v>
      </c>
      <c r="N188" s="5">
        <f t="shared" si="26"/>
        <v>12040.799999999997</v>
      </c>
      <c r="O188" s="12">
        <f t="shared" si="25"/>
        <v>0.95298698831797923</v>
      </c>
      <c r="P188" s="16">
        <v>51.7</v>
      </c>
      <c r="Q188" s="52">
        <f t="shared" si="24"/>
        <v>0.14634146341463405</v>
      </c>
    </row>
    <row r="189" spans="1:17" x14ac:dyDescent="0.25">
      <c r="A189" s="16">
        <v>138</v>
      </c>
      <c r="B189" s="16">
        <v>1</v>
      </c>
      <c r="C189" s="5" t="str">
        <f t="shared" si="19"/>
        <v>Female</v>
      </c>
      <c r="D189" s="16">
        <v>4</v>
      </c>
      <c r="E189" s="5" t="str">
        <f t="shared" si="20"/>
        <v>Sales</v>
      </c>
      <c r="F189" s="16">
        <v>2</v>
      </c>
      <c r="G189" s="5" t="str">
        <f t="shared" si="21"/>
        <v>West</v>
      </c>
      <c r="H189" s="16">
        <v>1</v>
      </c>
      <c r="I189" s="5" t="str">
        <f t="shared" si="22"/>
        <v>Unmarried</v>
      </c>
      <c r="J189" s="16">
        <v>3</v>
      </c>
      <c r="K189" s="16">
        <v>43</v>
      </c>
      <c r="L189" s="16">
        <v>57</v>
      </c>
      <c r="M189" s="16">
        <v>48</v>
      </c>
      <c r="N189" s="5">
        <f t="shared" si="26"/>
        <v>12088.799999999997</v>
      </c>
      <c r="O189" s="12">
        <f t="shared" si="25"/>
        <v>0.95678601956501119</v>
      </c>
      <c r="P189" s="16">
        <v>62.7</v>
      </c>
      <c r="Q189" s="52">
        <f t="shared" si="24"/>
        <v>0.32558139534883712</v>
      </c>
    </row>
    <row r="190" spans="1:17" x14ac:dyDescent="0.25">
      <c r="A190" s="16">
        <v>69</v>
      </c>
      <c r="B190" s="16">
        <v>1</v>
      </c>
      <c r="C190" s="5" t="str">
        <f t="shared" si="19"/>
        <v>Female</v>
      </c>
      <c r="D190" s="16">
        <v>4</v>
      </c>
      <c r="E190" s="5" t="str">
        <f t="shared" si="20"/>
        <v>Sales</v>
      </c>
      <c r="F190" s="16">
        <v>1</v>
      </c>
      <c r="G190" s="5" t="str">
        <f t="shared" si="21"/>
        <v>North</v>
      </c>
      <c r="H190" s="16">
        <v>1</v>
      </c>
      <c r="I190" s="5" t="str">
        <f t="shared" si="22"/>
        <v>Unmarried</v>
      </c>
      <c r="J190" s="16">
        <v>3</v>
      </c>
      <c r="K190" s="16">
        <v>44</v>
      </c>
      <c r="L190" s="16">
        <v>44</v>
      </c>
      <c r="M190" s="16">
        <v>48</v>
      </c>
      <c r="N190" s="5">
        <f t="shared" si="26"/>
        <v>12136.799999999997</v>
      </c>
      <c r="O190" s="12">
        <f t="shared" si="25"/>
        <v>0.96058505081204315</v>
      </c>
      <c r="P190" s="16">
        <v>48.400000000000006</v>
      </c>
      <c r="Q190" s="52">
        <f t="shared" si="24"/>
        <v>0</v>
      </c>
    </row>
    <row r="191" spans="1:17" x14ac:dyDescent="0.25">
      <c r="A191" s="16">
        <v>49</v>
      </c>
      <c r="B191" s="16">
        <v>0</v>
      </c>
      <c r="C191" s="5" t="str">
        <f t="shared" si="19"/>
        <v>Male</v>
      </c>
      <c r="D191" s="16">
        <v>3</v>
      </c>
      <c r="E191" s="5" t="str">
        <f t="shared" si="20"/>
        <v>Phone</v>
      </c>
      <c r="F191" s="16">
        <v>3</v>
      </c>
      <c r="G191" s="5" t="str">
        <f t="shared" si="21"/>
        <v>South</v>
      </c>
      <c r="H191" s="16">
        <v>1</v>
      </c>
      <c r="I191" s="5" t="str">
        <f t="shared" si="22"/>
        <v>Unmarried</v>
      </c>
      <c r="J191" s="16">
        <v>3</v>
      </c>
      <c r="K191" s="16">
        <v>50</v>
      </c>
      <c r="L191" s="16">
        <v>40</v>
      </c>
      <c r="M191" s="16">
        <v>46.8</v>
      </c>
      <c r="N191" s="5">
        <f t="shared" si="26"/>
        <v>12183.599999999997</v>
      </c>
      <c r="O191" s="12">
        <f t="shared" si="25"/>
        <v>0.96428910627789932</v>
      </c>
      <c r="P191" s="16">
        <v>44</v>
      </c>
      <c r="Q191" s="52">
        <f t="shared" si="24"/>
        <v>-0.19999999999999996</v>
      </c>
    </row>
    <row r="192" spans="1:17" x14ac:dyDescent="0.25">
      <c r="A192" s="16">
        <v>22</v>
      </c>
      <c r="B192" s="16">
        <v>0</v>
      </c>
      <c r="C192" s="5" t="str">
        <f t="shared" si="19"/>
        <v>Male</v>
      </c>
      <c r="D192" s="16">
        <v>1</v>
      </c>
      <c r="E192" s="5" t="str">
        <f t="shared" si="20"/>
        <v>Direct</v>
      </c>
      <c r="F192" s="16">
        <v>2</v>
      </c>
      <c r="G192" s="5" t="str">
        <f t="shared" si="21"/>
        <v>West</v>
      </c>
      <c r="H192" s="16">
        <v>1</v>
      </c>
      <c r="I192" s="5" t="str">
        <f t="shared" si="22"/>
        <v>Unmarried</v>
      </c>
      <c r="J192" s="16">
        <v>3</v>
      </c>
      <c r="K192" s="16">
        <v>42</v>
      </c>
      <c r="L192" s="16">
        <v>39</v>
      </c>
      <c r="M192" s="16">
        <v>46.8</v>
      </c>
      <c r="N192" s="5">
        <f t="shared" si="26"/>
        <v>12230.399999999996</v>
      </c>
      <c r="O192" s="12">
        <f t="shared" si="25"/>
        <v>0.96799316174375549</v>
      </c>
      <c r="P192" s="16">
        <v>42.900000000000006</v>
      </c>
      <c r="Q192" s="52">
        <f t="shared" si="24"/>
        <v>-7.1428571428571397E-2</v>
      </c>
    </row>
    <row r="193" spans="1:17" x14ac:dyDescent="0.25">
      <c r="A193" s="16">
        <v>134</v>
      </c>
      <c r="B193" s="16">
        <v>0</v>
      </c>
      <c r="C193" s="5" t="str">
        <f t="shared" si="19"/>
        <v>Male</v>
      </c>
      <c r="D193" s="16">
        <v>4</v>
      </c>
      <c r="E193" s="5" t="str">
        <f t="shared" si="20"/>
        <v>Sales</v>
      </c>
      <c r="F193" s="16">
        <v>1</v>
      </c>
      <c r="G193" s="5" t="str">
        <f t="shared" si="21"/>
        <v>North</v>
      </c>
      <c r="H193" s="16">
        <v>1</v>
      </c>
      <c r="I193" s="5" t="str">
        <f t="shared" si="22"/>
        <v>Unmarried</v>
      </c>
      <c r="J193" s="16">
        <v>1</v>
      </c>
      <c r="K193" s="16">
        <v>44</v>
      </c>
      <c r="L193" s="16">
        <v>44</v>
      </c>
      <c r="M193" s="16">
        <v>46.8</v>
      </c>
      <c r="N193" s="5">
        <f t="shared" si="26"/>
        <v>12277.199999999995</v>
      </c>
      <c r="O193" s="12">
        <f t="shared" si="25"/>
        <v>0.97169721720961166</v>
      </c>
      <c r="P193" s="16">
        <v>48.400000000000006</v>
      </c>
      <c r="Q193" s="52">
        <f t="shared" si="24"/>
        <v>0</v>
      </c>
    </row>
    <row r="194" spans="1:17" x14ac:dyDescent="0.25">
      <c r="A194" s="16">
        <v>117</v>
      </c>
      <c r="B194" s="16">
        <v>0</v>
      </c>
      <c r="C194" s="5" t="str">
        <f t="shared" si="19"/>
        <v>Male</v>
      </c>
      <c r="D194" s="16">
        <v>4</v>
      </c>
      <c r="E194" s="5" t="str">
        <f t="shared" si="20"/>
        <v>Sales</v>
      </c>
      <c r="F194" s="16">
        <v>3</v>
      </c>
      <c r="G194" s="5" t="str">
        <f t="shared" si="21"/>
        <v>South</v>
      </c>
      <c r="H194" s="16">
        <v>1</v>
      </c>
      <c r="I194" s="5" t="str">
        <f t="shared" si="22"/>
        <v>Unmarried</v>
      </c>
      <c r="J194" s="16">
        <v>3</v>
      </c>
      <c r="K194" s="16">
        <v>34</v>
      </c>
      <c r="L194" s="16">
        <v>49</v>
      </c>
      <c r="M194" s="16">
        <v>46.8</v>
      </c>
      <c r="N194" s="5">
        <f t="shared" si="26"/>
        <v>12323.999999999995</v>
      </c>
      <c r="O194" s="12">
        <f t="shared" ref="O194:O201" si="27">N194/$M$202</f>
        <v>0.97540127267546783</v>
      </c>
      <c r="P194" s="16">
        <v>53.900000000000006</v>
      </c>
      <c r="Q194" s="52">
        <f t="shared" si="24"/>
        <v>0.44117647058823528</v>
      </c>
    </row>
    <row r="195" spans="1:17" x14ac:dyDescent="0.25">
      <c r="A195" s="16">
        <v>111</v>
      </c>
      <c r="B195" s="16">
        <v>1</v>
      </c>
      <c r="C195" s="5" t="str">
        <f t="shared" ref="C195:C201" si="28">IF(B195&lt;1,"Male","Female")</f>
        <v>Female</v>
      </c>
      <c r="D195" s="16">
        <v>4</v>
      </c>
      <c r="E195" s="5" t="str">
        <f t="shared" ref="E195:E201" si="29">_xlfn.IFS(D195=4,"Sales",D195=3,"Phone",D195=2,"Mail",D195=1,"Direct")</f>
        <v>Sales</v>
      </c>
      <c r="F195" s="16">
        <v>1</v>
      </c>
      <c r="G195" s="5" t="str">
        <f t="shared" ref="G195:G201" si="30">_xlfn.IFS(F195=1,"North",F195=2,"West",F195=3,"South")</f>
        <v>North</v>
      </c>
      <c r="H195" s="16">
        <v>1</v>
      </c>
      <c r="I195" s="5" t="str">
        <f t="shared" ref="I195:I201" si="31">IF(H195&gt;1,"Married","Unmarried")</f>
        <v>Unmarried</v>
      </c>
      <c r="J195" s="16">
        <v>1</v>
      </c>
      <c r="K195" s="16">
        <v>39</v>
      </c>
      <c r="L195" s="16">
        <v>54</v>
      </c>
      <c r="M195" s="16">
        <v>46.8</v>
      </c>
      <c r="N195" s="5">
        <f t="shared" ref="N195:N201" si="32">N194+M195</f>
        <v>12370.799999999994</v>
      </c>
      <c r="O195" s="12">
        <f t="shared" si="27"/>
        <v>0.97910532814132401</v>
      </c>
      <c r="P195" s="16">
        <v>59.400000000000006</v>
      </c>
      <c r="Q195" s="52">
        <f t="shared" ref="Q195:Q201" si="33">(L195/K195)-1</f>
        <v>0.38461538461538458</v>
      </c>
    </row>
    <row r="196" spans="1:17" x14ac:dyDescent="0.25">
      <c r="A196" s="16">
        <v>13</v>
      </c>
      <c r="B196" s="16">
        <v>1</v>
      </c>
      <c r="C196" s="5" t="str">
        <f t="shared" si="28"/>
        <v>Female</v>
      </c>
      <c r="D196" s="16">
        <v>1</v>
      </c>
      <c r="E196" s="5" t="str">
        <f t="shared" si="29"/>
        <v>Direct</v>
      </c>
      <c r="F196" s="16">
        <v>2</v>
      </c>
      <c r="G196" s="5" t="str">
        <f t="shared" si="30"/>
        <v>West</v>
      </c>
      <c r="H196" s="16">
        <v>1</v>
      </c>
      <c r="I196" s="5" t="str">
        <f t="shared" si="31"/>
        <v>Unmarried</v>
      </c>
      <c r="J196" s="16">
        <v>3</v>
      </c>
      <c r="K196" s="16">
        <v>47</v>
      </c>
      <c r="L196" s="16">
        <v>46</v>
      </c>
      <c r="M196" s="16">
        <v>46.8</v>
      </c>
      <c r="N196" s="5">
        <f t="shared" si="32"/>
        <v>12417.599999999993</v>
      </c>
      <c r="O196" s="12">
        <f t="shared" si="27"/>
        <v>0.98280938360718006</v>
      </c>
      <c r="P196" s="16">
        <v>50.6</v>
      </c>
      <c r="Q196" s="52">
        <f t="shared" si="33"/>
        <v>-2.1276595744680882E-2</v>
      </c>
    </row>
    <row r="197" spans="1:17" x14ac:dyDescent="0.25">
      <c r="A197" s="16">
        <v>128</v>
      </c>
      <c r="B197" s="16">
        <v>0</v>
      </c>
      <c r="C197" s="5" t="str">
        <f t="shared" si="28"/>
        <v>Male</v>
      </c>
      <c r="D197" s="16">
        <v>4</v>
      </c>
      <c r="E197" s="5" t="str">
        <f t="shared" si="29"/>
        <v>Sales</v>
      </c>
      <c r="F197" s="16">
        <v>3</v>
      </c>
      <c r="G197" s="5" t="str">
        <f t="shared" si="30"/>
        <v>South</v>
      </c>
      <c r="H197" s="16">
        <v>1</v>
      </c>
      <c r="I197" s="5" t="str">
        <f t="shared" si="31"/>
        <v>Unmarried</v>
      </c>
      <c r="J197" s="16">
        <v>2</v>
      </c>
      <c r="K197" s="16">
        <v>39</v>
      </c>
      <c r="L197" s="16">
        <v>33</v>
      </c>
      <c r="M197" s="16">
        <v>45.6</v>
      </c>
      <c r="N197" s="5">
        <f t="shared" si="32"/>
        <v>12463.199999999993</v>
      </c>
      <c r="O197" s="12">
        <f t="shared" si="27"/>
        <v>0.98641846329186056</v>
      </c>
      <c r="P197" s="16">
        <v>36.300000000000004</v>
      </c>
      <c r="Q197" s="52">
        <f t="shared" si="33"/>
        <v>-0.15384615384615385</v>
      </c>
    </row>
    <row r="198" spans="1:17" x14ac:dyDescent="0.25">
      <c r="A198" s="16">
        <v>145</v>
      </c>
      <c r="B198" s="16">
        <v>1</v>
      </c>
      <c r="C198" s="5" t="str">
        <f t="shared" si="28"/>
        <v>Female</v>
      </c>
      <c r="D198" s="16">
        <v>4</v>
      </c>
      <c r="E198" s="5" t="str">
        <f t="shared" si="29"/>
        <v>Sales</v>
      </c>
      <c r="F198" s="16">
        <v>2</v>
      </c>
      <c r="G198" s="5" t="str">
        <f t="shared" si="30"/>
        <v>West</v>
      </c>
      <c r="H198" s="16">
        <v>1</v>
      </c>
      <c r="I198" s="5" t="str">
        <f t="shared" si="31"/>
        <v>Unmarried</v>
      </c>
      <c r="J198" s="16">
        <v>3</v>
      </c>
      <c r="K198" s="16">
        <v>42</v>
      </c>
      <c r="L198" s="16">
        <v>46</v>
      </c>
      <c r="M198" s="16">
        <v>45.6</v>
      </c>
      <c r="N198" s="5">
        <f t="shared" si="32"/>
        <v>12508.799999999994</v>
      </c>
      <c r="O198" s="12">
        <f t="shared" si="27"/>
        <v>0.99002754297654094</v>
      </c>
      <c r="P198" s="16">
        <v>50.6</v>
      </c>
      <c r="Q198" s="52">
        <f t="shared" si="33"/>
        <v>9.5238095238095344E-2</v>
      </c>
    </row>
    <row r="199" spans="1:17" x14ac:dyDescent="0.25">
      <c r="A199" s="16">
        <v>106</v>
      </c>
      <c r="B199" s="16">
        <v>1</v>
      </c>
      <c r="C199" s="5" t="str">
        <f t="shared" si="28"/>
        <v>Female</v>
      </c>
      <c r="D199" s="16">
        <v>4</v>
      </c>
      <c r="E199" s="5" t="str">
        <f t="shared" si="29"/>
        <v>Sales</v>
      </c>
      <c r="F199" s="16">
        <v>2</v>
      </c>
      <c r="G199" s="5" t="str">
        <f t="shared" si="30"/>
        <v>West</v>
      </c>
      <c r="H199" s="16">
        <v>1</v>
      </c>
      <c r="I199" s="5" t="str">
        <f t="shared" si="31"/>
        <v>Unmarried</v>
      </c>
      <c r="J199" s="16">
        <v>3</v>
      </c>
      <c r="K199" s="16">
        <v>36</v>
      </c>
      <c r="L199" s="16">
        <v>44</v>
      </c>
      <c r="M199" s="16">
        <v>44.4</v>
      </c>
      <c r="N199" s="5">
        <f t="shared" si="32"/>
        <v>12553.199999999993</v>
      </c>
      <c r="O199" s="12">
        <f t="shared" si="27"/>
        <v>0.99354164688004554</v>
      </c>
      <c r="P199" s="16">
        <v>48.400000000000006</v>
      </c>
      <c r="Q199" s="52">
        <f t="shared" si="33"/>
        <v>0.22222222222222232</v>
      </c>
    </row>
    <row r="200" spans="1:17" x14ac:dyDescent="0.25">
      <c r="A200" s="16">
        <v>167</v>
      </c>
      <c r="B200" s="16">
        <v>0</v>
      </c>
      <c r="C200" s="5" t="str">
        <f t="shared" si="28"/>
        <v>Male</v>
      </c>
      <c r="D200" s="16">
        <v>4</v>
      </c>
      <c r="E200" s="5" t="str">
        <f t="shared" si="29"/>
        <v>Sales</v>
      </c>
      <c r="F200" s="16">
        <v>2</v>
      </c>
      <c r="G200" s="5" t="str">
        <f t="shared" si="30"/>
        <v>West</v>
      </c>
      <c r="H200" s="16">
        <v>1</v>
      </c>
      <c r="I200" s="5" t="str">
        <f t="shared" si="31"/>
        <v>Unmarried</v>
      </c>
      <c r="J200" s="16">
        <v>1</v>
      </c>
      <c r="K200" s="16">
        <v>63</v>
      </c>
      <c r="L200" s="16">
        <v>49</v>
      </c>
      <c r="M200" s="16">
        <v>42</v>
      </c>
      <c r="N200" s="5">
        <f t="shared" si="32"/>
        <v>12595.199999999993</v>
      </c>
      <c r="O200" s="12">
        <f t="shared" si="27"/>
        <v>0.99686579922119856</v>
      </c>
      <c r="P200" s="16">
        <v>53.900000000000006</v>
      </c>
      <c r="Q200" s="52">
        <f t="shared" si="33"/>
        <v>-0.22222222222222221</v>
      </c>
    </row>
    <row r="201" spans="1:17" x14ac:dyDescent="0.25">
      <c r="A201" s="16">
        <v>2</v>
      </c>
      <c r="B201" s="16">
        <v>1</v>
      </c>
      <c r="C201" s="5" t="str">
        <f t="shared" si="28"/>
        <v>Female</v>
      </c>
      <c r="D201" s="16">
        <v>1</v>
      </c>
      <c r="E201" s="5" t="str">
        <f t="shared" si="29"/>
        <v>Direct</v>
      </c>
      <c r="F201" s="16">
        <v>2</v>
      </c>
      <c r="G201" s="5" t="str">
        <f t="shared" si="30"/>
        <v>West</v>
      </c>
      <c r="H201" s="16">
        <v>1</v>
      </c>
      <c r="I201" s="5" t="str">
        <f t="shared" si="31"/>
        <v>Unmarried</v>
      </c>
      <c r="J201" s="16">
        <v>3</v>
      </c>
      <c r="K201" s="16">
        <v>39</v>
      </c>
      <c r="L201" s="16">
        <v>41</v>
      </c>
      <c r="M201" s="16">
        <v>39.6</v>
      </c>
      <c r="N201" s="5">
        <f t="shared" si="32"/>
        <v>12634.799999999994</v>
      </c>
      <c r="O201" s="12">
        <f t="shared" si="27"/>
        <v>1</v>
      </c>
      <c r="P201" s="16">
        <v>45.1</v>
      </c>
      <c r="Q201" s="52">
        <f t="shared" si="33"/>
        <v>5.1282051282051322E-2</v>
      </c>
    </row>
    <row r="202" spans="1:17" x14ac:dyDescent="0.25">
      <c r="K202">
        <f>SUM(K2:K201)</f>
        <v>10446</v>
      </c>
      <c r="M202">
        <f>SUM(M2:M201)</f>
        <v>12634.799999999994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39"/>
  <sheetViews>
    <sheetView tabSelected="1" workbookViewId="0">
      <selection activeCell="G22" sqref="G21:G22"/>
    </sheetView>
  </sheetViews>
  <sheetFormatPr defaultRowHeight="15" x14ac:dyDescent="0.25"/>
  <cols>
    <col min="1" max="1" width="4" customWidth="1"/>
    <col min="3" max="4" width="14" customWidth="1"/>
    <col min="5" max="5" width="24.7109375" customWidth="1"/>
    <col min="6" max="6" width="9.42578125" bestFit="1" customWidth="1"/>
    <col min="7" max="7" width="10.7109375" bestFit="1" customWidth="1"/>
    <col min="8" max="8" width="9.42578125" bestFit="1" customWidth="1"/>
    <col min="9" max="9" width="10.7109375" bestFit="1" customWidth="1"/>
    <col min="13" max="13" width="9.42578125" bestFit="1" customWidth="1"/>
    <col min="14" max="16" width="9.5703125" bestFit="1" customWidth="1"/>
    <col min="17" max="17" width="11.28515625" customWidth="1"/>
    <col min="18" max="18" width="15.85546875" bestFit="1" customWidth="1"/>
    <col min="19" max="19" width="13" customWidth="1"/>
    <col min="20" max="23" width="9.42578125" bestFit="1" customWidth="1"/>
  </cols>
  <sheetData>
    <row r="2" spans="1:21" x14ac:dyDescent="0.25">
      <c r="A2" s="11" t="s">
        <v>43</v>
      </c>
      <c r="B2" s="22" t="s">
        <v>10</v>
      </c>
      <c r="C2" s="22"/>
      <c r="D2" s="22"/>
      <c r="E2" s="11"/>
      <c r="L2" s="11" t="s">
        <v>46</v>
      </c>
      <c r="M2" s="11" t="s">
        <v>26</v>
      </c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13"/>
      <c r="B3" s="74" t="s">
        <v>1</v>
      </c>
      <c r="C3" s="75"/>
      <c r="D3" s="74" t="s">
        <v>2</v>
      </c>
      <c r="E3" s="75"/>
      <c r="F3" s="74" t="s">
        <v>3</v>
      </c>
      <c r="G3" s="75"/>
      <c r="H3" s="74" t="s">
        <v>4</v>
      </c>
      <c r="I3" s="75"/>
      <c r="J3" s="1"/>
      <c r="K3" s="2"/>
      <c r="M3" s="1"/>
    </row>
    <row r="4" spans="1:21" x14ac:dyDescent="0.25">
      <c r="A4" s="13"/>
      <c r="B4" s="23" t="s">
        <v>13</v>
      </c>
      <c r="C4" s="23" t="s">
        <v>14</v>
      </c>
      <c r="D4" s="23" t="s">
        <v>13</v>
      </c>
      <c r="E4" s="23" t="s">
        <v>14</v>
      </c>
      <c r="F4" s="23" t="s">
        <v>13</v>
      </c>
      <c r="G4" s="23" t="s">
        <v>14</v>
      </c>
      <c r="H4" s="23" t="s">
        <v>13</v>
      </c>
      <c r="I4" s="23" t="s">
        <v>14</v>
      </c>
      <c r="J4" s="1"/>
      <c r="K4" s="42"/>
      <c r="L4" s="43"/>
      <c r="M4" s="55" t="s">
        <v>49</v>
      </c>
      <c r="N4" s="54" t="s">
        <v>50</v>
      </c>
      <c r="O4" s="54"/>
      <c r="P4" s="54"/>
      <c r="Q4" s="54"/>
      <c r="R4" s="54" t="s">
        <v>31</v>
      </c>
      <c r="S4" s="54"/>
    </row>
    <row r="5" spans="1:21" x14ac:dyDescent="0.25">
      <c r="A5" s="13"/>
      <c r="B5" s="25">
        <v>0</v>
      </c>
      <c r="C5" s="25" t="s">
        <v>11</v>
      </c>
      <c r="D5" s="25">
        <v>1</v>
      </c>
      <c r="E5" s="25" t="s">
        <v>17</v>
      </c>
      <c r="F5" s="25">
        <v>1</v>
      </c>
      <c r="G5" s="25" t="s">
        <v>21</v>
      </c>
      <c r="H5" s="25">
        <v>1</v>
      </c>
      <c r="I5" s="25" t="s">
        <v>15</v>
      </c>
      <c r="M5" s="55"/>
      <c r="N5" s="6" t="s">
        <v>17</v>
      </c>
      <c r="O5" s="6" t="s">
        <v>18</v>
      </c>
      <c r="P5" s="6" t="s">
        <v>19</v>
      </c>
      <c r="Q5" s="6" t="s">
        <v>20</v>
      </c>
      <c r="R5" s="6" t="s">
        <v>56</v>
      </c>
      <c r="S5" s="6" t="s">
        <v>53</v>
      </c>
    </row>
    <row r="6" spans="1:21" x14ac:dyDescent="0.25">
      <c r="A6" s="13"/>
      <c r="B6" s="25">
        <v>1</v>
      </c>
      <c r="C6" s="25" t="s">
        <v>12</v>
      </c>
      <c r="D6" s="25">
        <v>2</v>
      </c>
      <c r="E6" s="25" t="s">
        <v>18</v>
      </c>
      <c r="F6" s="25">
        <v>2</v>
      </c>
      <c r="G6" s="25" t="s">
        <v>23</v>
      </c>
      <c r="H6" s="25">
        <v>2</v>
      </c>
      <c r="I6" s="25" t="s">
        <v>16</v>
      </c>
      <c r="M6" s="48" t="s">
        <v>51</v>
      </c>
      <c r="N6" s="47">
        <f>AVERAGEIF('Campaign usage data'!$E$2:$E$201,'Questions 2'!N5,'Campaign usage data'!$K$2:$K$201)</f>
        <v>46.666666666666664</v>
      </c>
      <c r="O6" s="47">
        <f>AVERAGEIF('Campaign usage data'!$E$2:$E$201,'Questions 2'!O5,'Campaign usage data'!$K$2:$K$201)</f>
        <v>51.909090909090907</v>
      </c>
      <c r="P6" s="47">
        <f>AVERAGEIF('Campaign usage data'!$E$2:$E$201,'Questions 2'!P5,'Campaign usage data'!$K$2:$K$201)</f>
        <v>46.8</v>
      </c>
      <c r="Q6" s="47">
        <f>AVERAGEIF('Campaign usage data'!$E$2:$E$201,'Questions 2'!Q5,'Campaign usage data'!$K$2:$K$201)</f>
        <v>53.92413793103448</v>
      </c>
      <c r="R6" s="47">
        <f>SUM(N6:Q6)</f>
        <v>199.29989550679204</v>
      </c>
      <c r="S6" s="51">
        <f>(R7-R6)/R6</f>
        <v>3.7198264562470801E-2</v>
      </c>
    </row>
    <row r="7" spans="1:21" x14ac:dyDescent="0.25">
      <c r="A7" s="13"/>
      <c r="B7" s="25"/>
      <c r="C7" s="25"/>
      <c r="D7" s="25">
        <v>3</v>
      </c>
      <c r="E7" s="25" t="s">
        <v>19</v>
      </c>
      <c r="F7" s="25">
        <v>3</v>
      </c>
      <c r="G7" s="25" t="s">
        <v>22</v>
      </c>
      <c r="H7" s="25"/>
      <c r="I7" s="25"/>
      <c r="M7" s="49" t="s">
        <v>52</v>
      </c>
      <c r="N7" s="47">
        <f>AVERAGEIF('Campaign usage data'!$E$2:$E$201,'Questions 2'!N5,'Campaign usage data'!$L$2:$L$201)</f>
        <v>46.458333333333336</v>
      </c>
      <c r="O7" s="47">
        <f>AVERAGEIF('Campaign usage data'!$E$2:$E$201,'Questions 2'!O5,'Campaign usage data'!$L$2:$L$201)</f>
        <v>58</v>
      </c>
      <c r="P7" s="47">
        <f>AVERAGEIF('Campaign usage data'!$E$2:$E$201,'Questions 2'!P5,'Campaign usage data'!$L$2:$L$201)</f>
        <v>48.2</v>
      </c>
      <c r="Q7" s="47">
        <f>AVERAGEIF('Campaign usage data'!$E$2:$E$201,'Questions 2'!Q5,'Campaign usage data'!$L$2:$L$201)</f>
        <v>54.055172413793102</v>
      </c>
      <c r="R7" s="47">
        <f t="shared" ref="R7:R9" si="0">SUM(N7:Q7)</f>
        <v>206.71350574712648</v>
      </c>
      <c r="S7" s="51">
        <f t="shared" ref="S7:S8" si="1">(R8-R7)/R7</f>
        <v>9.9999999999999589E-2</v>
      </c>
    </row>
    <row r="8" spans="1:21" x14ac:dyDescent="0.25">
      <c r="A8" s="13"/>
      <c r="B8" s="25"/>
      <c r="C8" s="25"/>
      <c r="D8" s="25">
        <v>4</v>
      </c>
      <c r="E8" s="25" t="s">
        <v>20</v>
      </c>
      <c r="F8" s="25"/>
      <c r="G8" s="25"/>
      <c r="H8" s="25"/>
      <c r="I8" s="25"/>
      <c r="M8" s="48" t="s">
        <v>54</v>
      </c>
      <c r="N8" s="47">
        <f>AVERAGEIF('Campaign usage data'!$E$2:$E$201,'Questions 2'!N5,'Campaign usage data'!$P$2:$P$201)</f>
        <v>51.104166666666679</v>
      </c>
      <c r="O8" s="47">
        <f>AVERAGEIF('Campaign usage data'!$E$2:$E$201,'Questions 2'!O5,'Campaign usage data'!$P$2:$P$201)</f>
        <v>63.8</v>
      </c>
      <c r="P8" s="47">
        <f>AVERAGEIF('Campaign usage data'!$E$2:$E$201,'Questions 2'!P5,'Campaign usage data'!$P$2:$P$201)</f>
        <v>53.02</v>
      </c>
      <c r="Q8" s="47">
        <f>AVERAGEIF('Campaign usage data'!$E$2:$E$201,'Questions 2'!Q5,'Campaign usage data'!$P$2:$P$201)</f>
        <v>59.460689655172345</v>
      </c>
      <c r="R8" s="47">
        <f t="shared" si="0"/>
        <v>227.38485632183904</v>
      </c>
      <c r="S8" s="51">
        <f t="shared" si="1"/>
        <v>8.4039514619700911E-2</v>
      </c>
    </row>
    <row r="9" spans="1:21" x14ac:dyDescent="0.25">
      <c r="A9" s="13"/>
      <c r="M9" s="48" t="s">
        <v>55</v>
      </c>
      <c r="N9" s="47">
        <f>AVERAGEIF('Campaign usage data'!$E$2:$E$201,'Questions 2'!N5,'Campaign usage data'!$M$2:$M$201)</f>
        <v>56.899999999999977</v>
      </c>
      <c r="O9" s="47">
        <f>AVERAGEIF('Campaign usage data'!$E$2:$E$201,'Questions 2'!O5,'Campaign usage data'!$M$2:$M$201)</f>
        <v>68.72727272727272</v>
      </c>
      <c r="P9" s="47">
        <f>AVERAGEIF('Campaign usage data'!$E$2:$E$201,'Questions 2'!P5,'Campaign usage data'!$M$2:$M$201)</f>
        <v>56.099999999999987</v>
      </c>
      <c r="Q9" s="47">
        <f>AVERAGEIF('Campaign usage data'!$E$2:$E$201,'Questions 2'!Q5,'Campaign usage data'!$M$2:$M$201)</f>
        <v>64.76689655172413</v>
      </c>
      <c r="R9" s="47">
        <f t="shared" si="0"/>
        <v>246.49416927899682</v>
      </c>
      <c r="S9" s="51"/>
    </row>
    <row r="10" spans="1:21" x14ac:dyDescent="0.25">
      <c r="A10" s="11" t="s">
        <v>44</v>
      </c>
      <c r="B10" s="20" t="s">
        <v>24</v>
      </c>
      <c r="C10" s="20"/>
      <c r="D10" s="20"/>
      <c r="E10" s="19"/>
      <c r="M10" s="50" t="s">
        <v>57</v>
      </c>
      <c r="N10" s="15"/>
      <c r="O10" s="15"/>
      <c r="P10" s="15"/>
      <c r="Q10" s="15"/>
      <c r="R10" s="15"/>
      <c r="S10" s="15"/>
      <c r="T10" s="15"/>
      <c r="U10" s="15"/>
    </row>
    <row r="11" spans="1:21" x14ac:dyDescent="0.25">
      <c r="A11" s="13"/>
      <c r="B11" s="21"/>
      <c r="C11" s="21"/>
      <c r="D11" s="21"/>
      <c r="E11" s="15"/>
      <c r="M11" s="50" t="s">
        <v>58</v>
      </c>
      <c r="N11" s="15"/>
      <c r="O11" s="15"/>
      <c r="P11" s="15"/>
      <c r="Q11" s="15"/>
      <c r="R11" s="15"/>
      <c r="S11" s="15"/>
      <c r="T11" s="15"/>
      <c r="U11" s="15"/>
    </row>
    <row r="12" spans="1:21" x14ac:dyDescent="0.25">
      <c r="A12" s="13"/>
      <c r="B12" s="5" t="s">
        <v>1</v>
      </c>
      <c r="C12" s="10" t="s">
        <v>31</v>
      </c>
      <c r="D12" s="1"/>
      <c r="N12" s="3"/>
    </row>
    <row r="13" spans="1:21" x14ac:dyDescent="0.25">
      <c r="A13" s="13"/>
      <c r="B13" s="9" t="s">
        <v>11</v>
      </c>
      <c r="C13" s="7">
        <f>SUMIF('Campaign usage data'!C2:C201,B13,'Campaign usage data'!M2:M201)</f>
        <v>5781.6000000000022</v>
      </c>
      <c r="D13" s="1"/>
      <c r="K13" s="11" t="s">
        <v>48</v>
      </c>
      <c r="L13" s="22" t="s">
        <v>32</v>
      </c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25">
      <c r="A14" s="13"/>
      <c r="B14" s="17" t="s">
        <v>12</v>
      </c>
      <c r="C14" s="17">
        <f>SUMIF('Campaign usage data'!C3:C202,B14,'Campaign usage data'!M3:M202)</f>
        <v>6853.2</v>
      </c>
      <c r="D14" s="1"/>
    </row>
    <row r="15" spans="1:21" x14ac:dyDescent="0.25">
      <c r="A15" s="13"/>
    </row>
    <row r="16" spans="1:21" x14ac:dyDescent="0.25">
      <c r="A16" s="11" t="s">
        <v>45</v>
      </c>
      <c r="B16" s="20" t="s">
        <v>25</v>
      </c>
      <c r="C16" s="20"/>
      <c r="D16" s="20"/>
      <c r="E16" s="19"/>
      <c r="F16" s="19"/>
      <c r="G16" s="19"/>
      <c r="H16" s="19"/>
      <c r="I16" s="19"/>
    </row>
    <row r="17" spans="1:23" s="15" customFormat="1" x14ac:dyDescent="0.25">
      <c r="A17" s="13"/>
      <c r="B17" s="21"/>
      <c r="C17" s="21"/>
      <c r="D17" s="21"/>
    </row>
    <row r="18" spans="1:23" x14ac:dyDescent="0.25">
      <c r="A18" s="13"/>
      <c r="B18" s="5" t="s">
        <v>3</v>
      </c>
      <c r="C18" s="5" t="s">
        <v>37</v>
      </c>
      <c r="D18" s="5" t="s">
        <v>38</v>
      </c>
      <c r="E18" s="5" t="s">
        <v>34</v>
      </c>
    </row>
    <row r="19" spans="1:23" x14ac:dyDescent="0.25">
      <c r="A19" s="13"/>
      <c r="B19" s="8" t="s">
        <v>21</v>
      </c>
      <c r="C19" s="8">
        <f>SUMIFS('Campaign usage data'!$K$2:$K$201,'Campaign usage data'!$G$2:$G$201,'Questions 2'!B$19:B$21)</f>
        <v>2269</v>
      </c>
      <c r="D19" s="8">
        <f>SUMIFS('Campaign usage data'!$L$2:$L$201,'Campaign usage data'!$G$2:$G$201,'Questions 2'!B$19:B$21)</f>
        <v>2379</v>
      </c>
      <c r="E19" s="18">
        <f>(D19-C19)/C19</f>
        <v>4.847950639048039E-2</v>
      </c>
    </row>
    <row r="20" spans="1:23" x14ac:dyDescent="0.25">
      <c r="A20" s="13"/>
      <c r="B20" s="9" t="s">
        <v>23</v>
      </c>
      <c r="C20" s="8">
        <f>SUMIFS('Campaign usage data'!$K$2:$K$201,'Campaign usage data'!$G$2:$G$201,'Questions 2'!B$19:B$21)</f>
        <v>4900</v>
      </c>
      <c r="D20" s="8">
        <f>SUMIFS('Campaign usage data'!$L$2:$L$201,'Campaign usage data'!$G$2:$G$201,'Questions 2'!B$19:B$21)</f>
        <v>4933</v>
      </c>
      <c r="E20" s="18">
        <f t="shared" ref="E20:E21" si="2">(D20-C20)/C20</f>
        <v>6.7346938775510205E-3</v>
      </c>
    </row>
    <row r="21" spans="1:23" x14ac:dyDescent="0.25">
      <c r="A21" s="13"/>
      <c r="B21" s="8" t="s">
        <v>22</v>
      </c>
      <c r="C21" s="8">
        <f>SUMIFS('Campaign usage data'!$K$2:$K$201,'Campaign usage data'!$G$2:$G$201,'Questions 2'!B$19:B$21)</f>
        <v>3277</v>
      </c>
      <c r="D21" s="8">
        <f>SUMIFS('Campaign usage data'!$L$2:$L$201,'Campaign usage data'!$G$2:$G$201,'Questions 2'!B$19:B$21)</f>
        <v>3243</v>
      </c>
      <c r="E21" s="18">
        <f t="shared" si="2"/>
        <v>-1.0375343301800427E-2</v>
      </c>
    </row>
    <row r="22" spans="1:23" x14ac:dyDescent="0.25">
      <c r="A22" s="13"/>
      <c r="B22" s="1"/>
      <c r="C22" s="1"/>
      <c r="D22" s="1"/>
    </row>
    <row r="23" spans="1:23" x14ac:dyDescent="0.25">
      <c r="A23" s="11" t="s">
        <v>59</v>
      </c>
      <c r="B23" s="20" t="s">
        <v>30</v>
      </c>
      <c r="C23" s="20"/>
      <c r="D23" s="20"/>
      <c r="E23" s="19"/>
      <c r="F23" s="19"/>
      <c r="G23" s="19"/>
      <c r="H23" s="19"/>
      <c r="I23" s="19"/>
      <c r="J23" s="19"/>
      <c r="K23" s="19"/>
      <c r="L23" s="19"/>
    </row>
    <row r="24" spans="1:23" ht="15.75" thickBot="1" x14ac:dyDescent="0.3">
      <c r="B24" s="1"/>
      <c r="C24" s="1"/>
      <c r="D24" s="1"/>
    </row>
    <row r="25" spans="1:23" ht="15.75" thickBot="1" x14ac:dyDescent="0.3">
      <c r="B25" s="56" t="s">
        <v>27</v>
      </c>
      <c r="C25" s="57"/>
      <c r="D25" s="57"/>
      <c r="E25" s="57"/>
      <c r="F25" s="58"/>
      <c r="G25" s="58"/>
      <c r="H25" s="58"/>
      <c r="I25" s="59"/>
      <c r="J25" s="26"/>
      <c r="K25" s="56" t="s">
        <v>28</v>
      </c>
      <c r="L25" s="57"/>
      <c r="M25" s="58"/>
      <c r="N25" s="58"/>
      <c r="O25" s="58"/>
      <c r="P25" s="59"/>
      <c r="Q25" s="26"/>
      <c r="R25" s="56" t="s">
        <v>29</v>
      </c>
      <c r="S25" s="57"/>
      <c r="T25" s="58"/>
      <c r="U25" s="58"/>
      <c r="V25" s="58"/>
      <c r="W25" s="59"/>
    </row>
    <row r="26" spans="1:23" x14ac:dyDescent="0.25">
      <c r="B26" s="27"/>
      <c r="C26" s="28"/>
      <c r="D26" s="28"/>
      <c r="E26" s="29"/>
      <c r="F26" s="60" t="s">
        <v>2</v>
      </c>
      <c r="G26" s="61"/>
      <c r="H26" s="61"/>
      <c r="I26" s="62"/>
      <c r="J26" s="26"/>
      <c r="K26" s="27"/>
      <c r="L26" s="29"/>
      <c r="M26" s="60" t="s">
        <v>2</v>
      </c>
      <c r="N26" s="61"/>
      <c r="O26" s="61"/>
      <c r="P26" s="62"/>
      <c r="Q26" s="26"/>
      <c r="R26" s="27"/>
      <c r="S26" s="29"/>
      <c r="T26" s="60" t="s">
        <v>2</v>
      </c>
      <c r="U26" s="61"/>
      <c r="V26" s="61"/>
      <c r="W26" s="62"/>
    </row>
    <row r="27" spans="1:23" x14ac:dyDescent="0.25">
      <c r="B27" s="30"/>
      <c r="C27" s="31"/>
      <c r="D27" s="31"/>
      <c r="E27" s="32"/>
      <c r="F27" s="24" t="s">
        <v>17</v>
      </c>
      <c r="G27" s="24" t="s">
        <v>18</v>
      </c>
      <c r="H27" s="24" t="s">
        <v>19</v>
      </c>
      <c r="I27" s="24" t="s">
        <v>20</v>
      </c>
      <c r="J27" s="26"/>
      <c r="K27" s="30"/>
      <c r="L27" s="32"/>
      <c r="M27" s="24" t="s">
        <v>17</v>
      </c>
      <c r="N27" s="24" t="s">
        <v>18</v>
      </c>
      <c r="O27" s="24" t="s">
        <v>19</v>
      </c>
      <c r="P27" s="24" t="s">
        <v>20</v>
      </c>
      <c r="Q27" s="26"/>
      <c r="R27" s="30"/>
      <c r="S27" s="32"/>
      <c r="T27" s="24" t="s">
        <v>17</v>
      </c>
      <c r="U27" s="24" t="s">
        <v>18</v>
      </c>
      <c r="V27" s="24" t="s">
        <v>19</v>
      </c>
      <c r="W27" s="24" t="s">
        <v>20</v>
      </c>
    </row>
    <row r="28" spans="1:23" x14ac:dyDescent="0.25">
      <c r="B28" s="72" t="s">
        <v>1</v>
      </c>
      <c r="C28" s="33"/>
      <c r="D28" s="33"/>
      <c r="E28" s="24" t="s">
        <v>11</v>
      </c>
      <c r="F28" s="39">
        <f>AVERAGEIFS('Campaign usage data'!$K$2:$K$201,'Campaign usage data'!$C$2:$C$201,'Questions 2'!$E28,'Campaign usage data'!$E$2:$E$201,'Questions 2'!F$27)</f>
        <v>47.307692307692307</v>
      </c>
      <c r="G28" s="39">
        <f>AVERAGEIFS('Campaign usage data'!$K$2:$K$201,'Campaign usage data'!$C$2:$C$201,'Questions 2'!$E28,'Campaign usage data'!$E$2:$E$201,'Questions 2'!G$27)</f>
        <v>52.333333333333336</v>
      </c>
      <c r="H28" s="39">
        <f>AVERAGEIFS('Campaign usage data'!$K$2:$K$201,'Campaign usage data'!$C$2:$C$201,'Questions 2'!$E28,'Campaign usage data'!$E$2:$E$201,'Questions 2'!H$27)</f>
        <v>46.857142857142854</v>
      </c>
      <c r="I28" s="39">
        <f>AVERAGEIFS('Campaign usage data'!$K$2:$K$201,'Campaign usage data'!$C$2:$C$201,'Questions 2'!$E28,'Campaign usage data'!$E$2:$E$201,'Questions 2'!I$27)</f>
        <v>54.514705882352942</v>
      </c>
      <c r="J28" s="40"/>
      <c r="K28" s="63" t="s">
        <v>1</v>
      </c>
      <c r="L28" s="41" t="s">
        <v>11</v>
      </c>
      <c r="M28" s="39">
        <f>AVERAGEIFS('Campaign usage data'!$L$2:$L$201,'Campaign usage data'!$C$2:$C$201,'Questions 2'!$L28,'Campaign usage data'!$E$2:$E$201,'Questions 2'!M$27)</f>
        <v>44.384615384615387</v>
      </c>
      <c r="N28" s="39">
        <f>AVERAGEIFS('Campaign usage data'!$L$2:$L$201,'Campaign usage data'!$C$2:$C$201,'Questions 2'!$L28,'Campaign usage data'!$E$2:$E$201,'Questions 2'!N$27)</f>
        <v>55.666666666666664</v>
      </c>
      <c r="O28" s="39">
        <f>AVERAGEIFS('Campaign usage data'!$L$2:$L$201,'Campaign usage data'!$C$2:$C$201,'Questions 2'!$L28,'Campaign usage data'!$E$2:$E$201,'Questions 2'!O$27)</f>
        <v>47</v>
      </c>
      <c r="P28" s="39">
        <f>AVERAGEIFS('Campaign usage data'!$L$2:$L$201,'Campaign usage data'!$C$2:$C$201,'Questions 2'!$L28,'Campaign usage data'!$E$2:$E$201,'Questions 2'!P$27)</f>
        <v>51.294117647058826</v>
      </c>
      <c r="Q28" s="40"/>
      <c r="R28" s="63" t="s">
        <v>1</v>
      </c>
      <c r="S28" s="41" t="s">
        <v>11</v>
      </c>
      <c r="T28" s="39">
        <f>AVERAGEIFS('Campaign usage data'!$P$2:$P$201,'Campaign usage data'!$C$2:$C$201,'Questions 2'!$S28,'Campaign usage data'!$E$2:$E$201,'Questions 2'!T$27)</f>
        <v>48.823076923076925</v>
      </c>
      <c r="U28" s="39">
        <f>AVERAGEIFS('Campaign usage data'!$P$2:$P$201,'Campaign usage data'!$C$2:$C$201,'Questions 2'!$S28,'Campaign usage data'!$E$2:$E$201,'Questions 2'!U$27)</f>
        <v>61.233333333333341</v>
      </c>
      <c r="V28" s="39">
        <f>AVERAGEIFS('Campaign usage data'!$P$2:$P$201,'Campaign usage data'!$C$2:$C$201,'Questions 2'!$S28,'Campaign usage data'!$E$2:$E$201,'Questions 2'!V$27)</f>
        <v>51.7</v>
      </c>
      <c r="W28" s="39">
        <f>AVERAGEIFS('Campaign usage data'!$P$2:$P$201,'Campaign usage data'!$C$2:$C$201,'Questions 2'!$S28,'Campaign usage data'!$E$2:$E$201,'Questions 2'!W$27)</f>
        <v>56.423529411764711</v>
      </c>
    </row>
    <row r="29" spans="1:23" x14ac:dyDescent="0.25">
      <c r="B29" s="73"/>
      <c r="C29" s="34"/>
      <c r="D29" s="34"/>
      <c r="E29" s="24" t="s">
        <v>12</v>
      </c>
      <c r="F29" s="39">
        <f>AVERAGEIFS('Campaign usage data'!$K$2:$K$201,'Campaign usage data'!$C$2:$C$201,'Questions 2'!$E29,'Campaign usage data'!$E$2:$E$201,'Questions 2'!F$27)</f>
        <v>45.909090909090907</v>
      </c>
      <c r="G29" s="39">
        <f>AVERAGEIFS('Campaign usage data'!$K$2:$K$201,'Campaign usage data'!$C$2:$C$201,'Questions 2'!$E29,'Campaign usage data'!$E$2:$E$201,'Questions 2'!G$27)</f>
        <v>51.75</v>
      </c>
      <c r="H29" s="39">
        <f>AVERAGEIFS('Campaign usage data'!$K$2:$K$201,'Campaign usage data'!$C$2:$C$201,'Questions 2'!$E29,'Campaign usage data'!$E$2:$E$201,'Questions 2'!H$27)</f>
        <v>46.769230769230766</v>
      </c>
      <c r="I29" s="39">
        <f>AVERAGEIFS('Campaign usage data'!$K$2:$K$201,'Campaign usage data'!$C$2:$C$201,'Questions 2'!$E29,'Campaign usage data'!$E$2:$E$201,'Questions 2'!I$27)</f>
        <v>53.402597402597401</v>
      </c>
      <c r="J29" s="40"/>
      <c r="K29" s="64"/>
      <c r="L29" s="41" t="s">
        <v>12</v>
      </c>
      <c r="M29" s="39">
        <f>AVERAGEIFS('Campaign usage data'!$L$2:$L$201,'Campaign usage data'!$C$2:$C$201,'Questions 2'!$L29,'Campaign usage data'!$E$2:$E$201,'Questions 2'!M$27)</f>
        <v>48.909090909090907</v>
      </c>
      <c r="N29" s="39">
        <f>AVERAGEIFS('Campaign usage data'!$L$2:$L$201,'Campaign usage data'!$C$2:$C$201,'Questions 2'!$L29,'Campaign usage data'!$E$2:$E$201,'Questions 2'!N$27)</f>
        <v>58.875</v>
      </c>
      <c r="O29" s="39">
        <f>AVERAGEIFS('Campaign usage data'!$L$2:$L$201,'Campaign usage data'!$C$2:$C$201,'Questions 2'!$L29,'Campaign usage data'!$E$2:$E$201,'Questions 2'!O$27)</f>
        <v>48.846153846153847</v>
      </c>
      <c r="P29" s="39">
        <f>AVERAGEIFS('Campaign usage data'!$L$2:$L$201,'Campaign usage data'!$C$2:$C$201,'Questions 2'!$L29,'Campaign usage data'!$E$2:$E$201,'Questions 2'!P$27)</f>
        <v>56.493506493506494</v>
      </c>
      <c r="Q29" s="40"/>
      <c r="R29" s="64"/>
      <c r="S29" s="41" t="s">
        <v>12</v>
      </c>
      <c r="T29" s="39">
        <f>AVERAGEIFS('Campaign usage data'!$P$2:$P$201,'Campaign usage data'!$C$2:$C$201,'Questions 2'!$S29,'Campaign usage data'!$E$2:$E$201,'Questions 2'!T$27)</f>
        <v>53.800000000000018</v>
      </c>
      <c r="U29" s="39">
        <f>AVERAGEIFS('Campaign usage data'!$P$2:$P$201,'Campaign usage data'!$C$2:$C$201,'Questions 2'!$S29,'Campaign usage data'!$E$2:$E$201,'Questions 2'!U$27)</f>
        <v>64.762500000000003</v>
      </c>
      <c r="V29" s="39">
        <f>AVERAGEIFS('Campaign usage data'!$P$2:$P$201,'Campaign usage data'!$C$2:$C$201,'Questions 2'!$S29,'Campaign usage data'!$E$2:$E$201,'Questions 2'!V$27)</f>
        <v>53.730769230769241</v>
      </c>
      <c r="W29" s="39">
        <f>AVERAGEIFS('Campaign usage data'!$P$2:$P$201,'Campaign usage data'!$C$2:$C$201,'Questions 2'!$S29,'Campaign usage data'!$E$2:$E$201,'Questions 2'!W$27)</f>
        <v>62.14285714285711</v>
      </c>
    </row>
    <row r="30" spans="1:23" x14ac:dyDescent="0.25">
      <c r="B30" s="24"/>
      <c r="C30" s="24"/>
      <c r="D30" s="24"/>
      <c r="E30" s="24"/>
      <c r="G30" s="39"/>
      <c r="H30" s="39"/>
      <c r="I30" s="39"/>
      <c r="J30" s="40"/>
      <c r="K30" s="41"/>
      <c r="L30" s="41"/>
      <c r="M30" s="39"/>
      <c r="N30" s="39"/>
      <c r="O30" s="39"/>
      <c r="P30" s="39"/>
      <c r="Q30" s="40"/>
      <c r="R30" s="41"/>
      <c r="S30" s="41"/>
      <c r="T30" s="39"/>
      <c r="U30" s="39"/>
      <c r="V30" s="39"/>
      <c r="W30" s="39"/>
    </row>
    <row r="31" spans="1:23" x14ac:dyDescent="0.25">
      <c r="B31" s="70" t="s">
        <v>4</v>
      </c>
      <c r="C31" s="35"/>
      <c r="D31" s="35"/>
      <c r="E31" s="24" t="s">
        <v>15</v>
      </c>
      <c r="F31" s="39">
        <f>AVERAGEIFS('Campaign usage data'!$K$2:$K$201,'Campaign usage data'!$E$2:$E$201,'Questions 2'!F$27, 'Campaign usage data'!$I$2:$I$201,'Questions 2'!$E31)</f>
        <v>44.863636363636367</v>
      </c>
      <c r="G31" s="39">
        <f>AVERAGEIFS('Campaign usage data'!$K$2:$K$201,'Campaign usage data'!$E$2:$E$201,'Questions 2'!G$27, 'Campaign usage data'!$I$2:$I$201,'Questions 2'!$E31)</f>
        <v>51.6</v>
      </c>
      <c r="H31" s="39">
        <f>AVERAGEIFS('Campaign usage data'!$K$2:$K$201,'Campaign usage data'!$E$2:$E$201,'Questions 2'!H$27, 'Campaign usage data'!$I$2:$I$201,'Questions 2'!$E31)</f>
        <v>46.5</v>
      </c>
      <c r="I31" s="39">
        <f>AVERAGEIFS('Campaign usage data'!$K$2:$K$201,'Campaign usage data'!$E$2:$E$201,'Questions 2'!I$27, 'Campaign usage data'!$I$2:$I$201,'Questions 2'!$E31)</f>
        <v>53.983050847457626</v>
      </c>
      <c r="J31" s="40"/>
      <c r="K31" s="65" t="s">
        <v>4</v>
      </c>
      <c r="L31" s="41" t="s">
        <v>15</v>
      </c>
      <c r="M31" s="39">
        <f>AVERAGEIFS('Campaign usage data'!$L$2:$L$201,'Campaign usage data'!$I$2:$I$201,'Questions 2'!$L31,'Campaign usage data'!$E$2:$E$201,'Questions 2'!M$27)</f>
        <v>45.454545454545453</v>
      </c>
      <c r="N31" s="39">
        <f>AVERAGEIFS('Campaign usage data'!$L$2:$L$201,'Campaign usage data'!$I$2:$I$201,'Questions 2'!$L31,'Campaign usage data'!$E$2:$E$201,'Questions 2'!N$27)</f>
        <v>57.9</v>
      </c>
      <c r="O31" s="39">
        <f>AVERAGEIFS('Campaign usage data'!$L$2:$L$201,'Campaign usage data'!$I$2:$I$201,'Questions 2'!$L31,'Campaign usage data'!$E$2:$E$201,'Questions 2'!O$27)</f>
        <v>47.833333333333336</v>
      </c>
      <c r="P31" s="39">
        <f>AVERAGEIFS('Campaign usage data'!$L$2:$L$201,'Campaign usage data'!$I$2:$I$201,'Questions 2'!$L31,'Campaign usage data'!$E$2:$E$201,'Questions 2'!P$27)</f>
        <v>53.711864406779661</v>
      </c>
      <c r="Q31" s="40"/>
      <c r="R31" s="65" t="s">
        <v>4</v>
      </c>
      <c r="S31" s="41" t="s">
        <v>15</v>
      </c>
      <c r="T31" s="39">
        <f>AVERAGEIFS('Campaign usage data'!$P$2:$P$201,'Campaign usage data'!$I$2:$I$201,'Questions 2'!$S31,'Campaign usage data'!$E$2:$E$201,'Questions 2'!T$27)</f>
        <v>50</v>
      </c>
      <c r="U31" s="39">
        <f>AVERAGEIFS('Campaign usage data'!$P$2:$P$201,'Campaign usage data'!$I$2:$I$201,'Questions 2'!$S31,'Campaign usage data'!$E$2:$E$201,'Questions 2'!U$27)</f>
        <v>63.69</v>
      </c>
      <c r="V31" s="39">
        <f>AVERAGEIFS('Campaign usage data'!$P$2:$P$201,'Campaign usage data'!$I$2:$I$201,'Questions 2'!$S31,'Campaign usage data'!$E$2:$E$201,'Questions 2'!V$27)</f>
        <v>52.616666666666674</v>
      </c>
      <c r="W31" s="39">
        <f>AVERAGEIFS('Campaign usage data'!$P$2:$P$201,'Campaign usage data'!$I$2:$I$201,'Questions 2'!$S31,'Campaign usage data'!$E$2:$E$201,'Questions 2'!W$27)</f>
        <v>59.083050847457592</v>
      </c>
    </row>
    <row r="32" spans="1:23" x14ac:dyDescent="0.25">
      <c r="B32" s="71"/>
      <c r="C32" s="36"/>
      <c r="D32" s="36"/>
      <c r="E32" s="24" t="s">
        <v>16</v>
      </c>
      <c r="F32" s="39">
        <f>AVERAGEIFS('Campaign usage data'!$K$2:$K$201,'Campaign usage data'!$E$2:$E$201,'Questions 2'!F$27, 'Campaign usage data'!$I$2:$I$201,'Questions 2'!$E32)</f>
        <v>66.5</v>
      </c>
      <c r="G32" s="39">
        <f>AVERAGEIFS('Campaign usage data'!$K$2:$K$201,'Campaign usage data'!$E$2:$E$201,'Questions 2'!G$27, 'Campaign usage data'!$I$2:$I$201,'Questions 2'!$E32)</f>
        <v>55</v>
      </c>
      <c r="H32" s="39">
        <f>AVERAGEIFS('Campaign usage data'!$K$2:$K$201,'Campaign usage data'!$E$2:$E$201,'Questions 2'!H$27, 'Campaign usage data'!$I$2:$I$201,'Questions 2'!$E32)</f>
        <v>49.5</v>
      </c>
      <c r="I32" s="39">
        <f>AVERAGEIFS('Campaign usage data'!$K$2:$K$201,'Campaign usage data'!$E$2:$E$201,'Questions 2'!I$27, 'Campaign usage data'!$I$2:$I$201,'Questions 2'!$E32)</f>
        <v>53.666666666666664</v>
      </c>
      <c r="J32" s="40"/>
      <c r="K32" s="66"/>
      <c r="L32" s="41" t="s">
        <v>16</v>
      </c>
      <c r="M32" s="39">
        <f>AVERAGEIFS('Campaign usage data'!$L$2:$L$201,'Campaign usage data'!$I$2:$I$201,'Questions 2'!$L32,'Campaign usage data'!$E$2:$E$201,'Questions 2'!M$27)</f>
        <v>57.5</v>
      </c>
      <c r="N32" s="39">
        <f>AVERAGEIFS('Campaign usage data'!$L$2:$L$201,'Campaign usage data'!$I$2:$I$201,'Questions 2'!$L32,'Campaign usage data'!$E$2:$E$201,'Questions 2'!N$27)</f>
        <v>59</v>
      </c>
      <c r="O32" s="39">
        <f>AVERAGEIFS('Campaign usage data'!$L$2:$L$201,'Campaign usage data'!$I$2:$I$201,'Questions 2'!$L32,'Campaign usage data'!$E$2:$E$201,'Questions 2'!O$27)</f>
        <v>51.5</v>
      </c>
      <c r="P32" s="39">
        <f>AVERAGEIFS('Campaign usage data'!$L$2:$L$201,'Campaign usage data'!$I$2:$I$201,'Questions 2'!$L32,'Campaign usage data'!$E$2:$E$201,'Questions 2'!P$27)</f>
        <v>55.555555555555557</v>
      </c>
      <c r="Q32" s="40"/>
      <c r="R32" s="66"/>
      <c r="S32" s="41" t="s">
        <v>16</v>
      </c>
      <c r="T32" s="39">
        <f>AVERAGEIFS('Campaign usage data'!$P$2:$P$201,'Campaign usage data'!$I$2:$I$201,'Questions 2'!$S32,'Campaign usage data'!$E$2:$E$201,'Questions 2'!T$27)</f>
        <v>63.250000000000007</v>
      </c>
      <c r="U32" s="39">
        <f>AVERAGEIFS('Campaign usage data'!$P$2:$P$201,'Campaign usage data'!$I$2:$I$201,'Questions 2'!$S32,'Campaign usage data'!$E$2:$E$201,'Questions 2'!U$27)</f>
        <v>64.900000000000006</v>
      </c>
      <c r="V32" s="39">
        <f>AVERAGEIFS('Campaign usage data'!$P$2:$P$201,'Campaign usage data'!$I$2:$I$201,'Questions 2'!$S32,'Campaign usage data'!$E$2:$E$201,'Questions 2'!V$27)</f>
        <v>56.650000000000006</v>
      </c>
      <c r="W32" s="39">
        <f>AVERAGEIFS('Campaign usage data'!$P$2:$P$201,'Campaign usage data'!$I$2:$I$201,'Questions 2'!$S32,'Campaign usage data'!$E$2:$E$201,'Questions 2'!W$27)</f>
        <v>61.111111111111128</v>
      </c>
    </row>
    <row r="33" spans="1:23" x14ac:dyDescent="0.25">
      <c r="B33" s="24"/>
      <c r="C33" s="24"/>
      <c r="D33" s="24"/>
      <c r="E33" s="24"/>
      <c r="G33" s="39"/>
      <c r="H33" s="39"/>
      <c r="I33" s="39"/>
      <c r="J33" s="40"/>
      <c r="K33" s="41"/>
      <c r="L33" s="41"/>
      <c r="M33" s="39"/>
      <c r="N33" s="39"/>
      <c r="O33" s="39"/>
      <c r="P33" s="39"/>
      <c r="Q33" s="40"/>
      <c r="R33" s="41"/>
      <c r="S33" s="41"/>
      <c r="T33" s="39"/>
      <c r="U33" s="39"/>
      <c r="V33" s="39"/>
      <c r="W33" s="39"/>
    </row>
    <row r="34" spans="1:23" x14ac:dyDescent="0.25">
      <c r="B34" s="76" t="s">
        <v>3</v>
      </c>
      <c r="C34" s="37"/>
      <c r="D34" s="37"/>
      <c r="E34" s="24" t="s">
        <v>21</v>
      </c>
      <c r="F34" s="39">
        <f>AVERAGEIFS('Campaign usage data'!$K$2:$K$201,'Campaign usage data'!$G$2:$G$201,'Questions 2'!$E34,'Campaign usage data'!$E$2:$E$201,'Questions 2'!F$27)</f>
        <v>45.444444444444443</v>
      </c>
      <c r="G34" s="39">
        <f>AVERAGEIFS('Campaign usage data'!$K$2:$K$201,'Campaign usage data'!$G$2:$G$201,'Questions 2'!$E34,'Campaign usage data'!$E$2:$E$201,'Questions 2'!G$27)</f>
        <v>58</v>
      </c>
      <c r="H34" s="39">
        <f>AVERAGEIFS('Campaign usage data'!$K$2:$K$201,'Campaign usage data'!$G$2:$G$201,'Questions 2'!$E34,'Campaign usage data'!$E$2:$E$201,'Questions 2'!H$27)</f>
        <v>44.454545454545453</v>
      </c>
      <c r="I34" s="39">
        <f>AVERAGEIFS('Campaign usage data'!$K$2:$K$201,'Campaign usage data'!$G$2:$G$201,'Questions 2'!$E34,'Campaign usage data'!$E$2:$E$201,'Questions 2'!I$27)</f>
        <v>49.875</v>
      </c>
      <c r="J34" s="40"/>
      <c r="K34" s="67" t="s">
        <v>3</v>
      </c>
      <c r="L34" s="41" t="s">
        <v>21</v>
      </c>
      <c r="M34" s="39">
        <f>AVERAGEIFS('Campaign usage data'!$L$2:$L$201,'Campaign usage data'!$G$2:$G$201,'Questions 2'!$L34,'Campaign usage data'!$E$2:$E$201,'Questions 2'!M$27)</f>
        <v>46.111111111111114</v>
      </c>
      <c r="N34" s="39">
        <f>AVERAGEIFS('Campaign usage data'!$L$2:$L$201,'Campaign usage data'!$G$2:$G$201,'Questions 2'!$L34,'Campaign usage data'!$E$2:$E$201,'Questions 2'!N$27)</f>
        <v>58</v>
      </c>
      <c r="O34" s="39">
        <f>AVERAGEIFS('Campaign usage data'!$L$2:$L$201,'Campaign usage data'!$G$2:$G$201,'Questions 2'!$L34,'Campaign usage data'!$E$2:$E$201,'Questions 2'!O$27)</f>
        <v>48.090909090909093</v>
      </c>
      <c r="P34" s="39">
        <f>AVERAGEIFS('Campaign usage data'!$L$2:$L$201,'Campaign usage data'!$G$2:$G$201,'Questions 2'!$L34,'Campaign usage data'!$E$2:$E$201,'Questions 2'!P$27)</f>
        <v>52.541666666666664</v>
      </c>
      <c r="Q34" s="40"/>
      <c r="R34" s="67" t="s">
        <v>3</v>
      </c>
      <c r="S34" s="41" t="s">
        <v>21</v>
      </c>
      <c r="T34" s="39">
        <f>AVERAGEIFS('Campaign usage data'!$P$2:$P$201,'Campaign usage data'!$G$2:$G$201,'Questions 2'!$S34,'Campaign usage data'!$E$2:$E$201,'Questions 2'!T$27)</f>
        <v>50.722222222222221</v>
      </c>
      <c r="U34" s="39">
        <f>AVERAGEIFS('Campaign usage data'!$P$2:$P$201,'Campaign usage data'!$G$2:$G$201,'Questions 2'!$S34,'Campaign usage data'!$E$2:$E$201,'Questions 2'!U$27)</f>
        <v>63.800000000000004</v>
      </c>
      <c r="V34" s="39">
        <f>AVERAGEIFS('Campaign usage data'!$P$2:$P$201,'Campaign usage data'!$G$2:$G$201,'Questions 2'!$S34,'Campaign usage data'!$E$2:$E$201,'Questions 2'!V$27)</f>
        <v>52.900000000000006</v>
      </c>
      <c r="W34" s="39">
        <f>AVERAGEIFS('Campaign usage data'!$P$2:$P$201,'Campaign usage data'!$G$2:$G$201,'Questions 2'!$S34,'Campaign usage data'!$E$2:$E$201,'Questions 2'!W$27)</f>
        <v>57.795833333333348</v>
      </c>
    </row>
    <row r="35" spans="1:23" x14ac:dyDescent="0.25">
      <c r="B35" s="77"/>
      <c r="C35" s="38"/>
      <c r="D35" s="38"/>
      <c r="E35" s="24" t="s">
        <v>23</v>
      </c>
      <c r="F35" s="39">
        <f>AVERAGEIFS('Campaign usage data'!$K$2:$K$201,'Campaign usage data'!$G$2:$G$201,'Questions 2'!$E35,'Campaign usage data'!$E$2:$E$201,'Questions 2'!F$27)</f>
        <v>44.727272727272727</v>
      </c>
      <c r="G35" s="39">
        <f>AVERAGEIFS('Campaign usage data'!$K$2:$K$201,'Campaign usage data'!$G$2:$G$201,'Questions 2'!$E35,'Campaign usage data'!$E$2:$E$201,'Questions 2'!G$27)</f>
        <v>49.2</v>
      </c>
      <c r="H35" s="39">
        <f>AVERAGEIFS('Campaign usage data'!$K$2:$K$201,'Campaign usage data'!$G$2:$G$201,'Questions 2'!$E35,'Campaign usage data'!$E$2:$E$201,'Questions 2'!H$27)</f>
        <v>48.166666666666664</v>
      </c>
      <c r="I35" s="39">
        <f>AVERAGEIFS('Campaign usage data'!$K$2:$K$201,'Campaign usage data'!$G$2:$G$201,'Questions 2'!$E35,'Campaign usage data'!$E$2:$E$201,'Questions 2'!I$27)</f>
        <v>53.054794520547944</v>
      </c>
      <c r="J35" s="40"/>
      <c r="K35" s="68"/>
      <c r="L35" s="41" t="s">
        <v>23</v>
      </c>
      <c r="M35" s="39">
        <f>AVERAGEIFS('Campaign usage data'!$L$2:$L$201,'Campaign usage data'!$G$2:$G$201,'Questions 2'!$L35,'Campaign usage data'!$E$2:$E$201,'Questions 2'!M$27)</f>
        <v>46.090909090909093</v>
      </c>
      <c r="N35" s="39">
        <f>AVERAGEIFS('Campaign usage data'!$L$2:$L$201,'Campaign usage data'!$G$2:$G$201,'Questions 2'!$L35,'Campaign usage data'!$E$2:$E$201,'Questions 2'!N$27)</f>
        <v>55.8</v>
      </c>
      <c r="O35" s="39">
        <f>AVERAGEIFS('Campaign usage data'!$L$2:$L$201,'Campaign usage data'!$G$2:$G$201,'Questions 2'!$L35,'Campaign usage data'!$E$2:$E$201,'Questions 2'!O$27)</f>
        <v>48.666666666666664</v>
      </c>
      <c r="P35" s="39">
        <f>AVERAGEIFS('Campaign usage data'!$L$2:$L$201,'Campaign usage data'!$G$2:$G$201,'Questions 2'!$L35,'Campaign usage data'!$E$2:$E$201,'Questions 2'!P$27)</f>
        <v>52.80821917808219</v>
      </c>
      <c r="Q35" s="40"/>
      <c r="R35" s="68"/>
      <c r="S35" s="41" t="s">
        <v>23</v>
      </c>
      <c r="T35" s="39">
        <f>AVERAGEIFS('Campaign usage data'!$P$2:$P$201,'Campaign usage data'!$G$2:$G$201,'Questions 2'!$S35,'Campaign usage data'!$E$2:$E$201,'Questions 2'!T$27)</f>
        <v>50.7</v>
      </c>
      <c r="U35" s="39">
        <f>AVERAGEIFS('Campaign usage data'!$P$2:$P$201,'Campaign usage data'!$G$2:$G$201,'Questions 2'!$S35,'Campaign usage data'!$E$2:$E$201,'Questions 2'!U$27)</f>
        <v>61.379999999999995</v>
      </c>
      <c r="V35" s="39">
        <f>AVERAGEIFS('Campaign usage data'!$P$2:$P$201,'Campaign usage data'!$G$2:$G$201,'Questions 2'!$S35,'Campaign usage data'!$E$2:$E$201,'Questions 2'!V$27)</f>
        <v>53.533333333333339</v>
      </c>
      <c r="W35" s="39">
        <f>AVERAGEIFS('Campaign usage data'!$P$2:$P$201,'Campaign usage data'!$G$2:$G$201,'Questions 2'!$S35,'Campaign usage data'!$E$2:$E$201,'Questions 2'!W$27)</f>
        <v>58.089041095890387</v>
      </c>
    </row>
    <row r="36" spans="1:23" ht="15.75" thickBot="1" x14ac:dyDescent="0.3">
      <c r="B36" s="78"/>
      <c r="C36" s="46"/>
      <c r="D36" s="46"/>
      <c r="E36" s="45" t="s">
        <v>22</v>
      </c>
      <c r="F36" s="44">
        <f>AVERAGEIFS('Campaign usage data'!$K$2:$K$201,'Campaign usage data'!$G$2:$G$201,'Questions 2'!$E36,'Campaign usage data'!$E$2:$E$201,'Questions 2'!F$27)</f>
        <v>54.75</v>
      </c>
      <c r="G36" s="44">
        <f>AVERAGEIFS('Campaign usage data'!$K$2:$K$201,'Campaign usage data'!$G$2:$G$201,'Questions 2'!$E36,'Campaign usage data'!$E$2:$E$201,'Questions 2'!G$27)</f>
        <v>50.333333333333336</v>
      </c>
      <c r="H36" s="44">
        <f>AVERAGEIFS('Campaign usage data'!$K$2:$K$201,'Campaign usage data'!$G$2:$G$201,'Questions 2'!$E36,'Campaign usage data'!$E$2:$E$201,'Questions 2'!H$27)</f>
        <v>52.666666666666664</v>
      </c>
      <c r="I36" s="44">
        <f>AVERAGEIFS('Campaign usage data'!$K$2:$K$201,'Campaign usage data'!$G$2:$G$201,'Questions 2'!$E36,'Campaign usage data'!$E$2:$E$201,'Questions 2'!I$27)</f>
        <v>57.270833333333336</v>
      </c>
      <c r="J36" s="40"/>
      <c r="K36" s="69"/>
      <c r="L36" s="41" t="s">
        <v>22</v>
      </c>
      <c r="M36" s="39">
        <f>AVERAGEIFS('Campaign usage data'!$L$2:$L$201,'Campaign usage data'!$G$2:$G$201,'Questions 2'!$L36,'Campaign usage data'!$E$2:$E$201,'Questions 2'!M$27)</f>
        <v>48.25</v>
      </c>
      <c r="N36" s="39">
        <f>AVERAGEIFS('Campaign usage data'!$L$2:$L$201,'Campaign usage data'!$G$2:$G$201,'Questions 2'!$L36,'Campaign usage data'!$E$2:$E$201,'Questions 2'!N$27)</f>
        <v>61.666666666666664</v>
      </c>
      <c r="O36" s="39">
        <f>AVERAGEIFS('Campaign usage data'!$L$2:$L$201,'Campaign usage data'!$G$2:$G$201,'Questions 2'!$L36,'Campaign usage data'!$E$2:$E$201,'Questions 2'!O$27)</f>
        <v>47.666666666666664</v>
      </c>
      <c r="P36" s="39">
        <f>AVERAGEIFS('Campaign usage data'!$L$2:$L$201,'Campaign usage data'!$G$2:$G$201,'Questions 2'!$L36,'Campaign usage data'!$E$2:$E$201,'Questions 2'!P$27)</f>
        <v>56.708333333333336</v>
      </c>
      <c r="Q36" s="40"/>
      <c r="R36" s="69"/>
      <c r="S36" s="41" t="s">
        <v>22</v>
      </c>
      <c r="T36" s="39">
        <f>AVERAGEIFS('Campaign usage data'!$P$2:$P$201,'Campaign usage data'!$G$2:$G$201,'Questions 2'!$S36,'Campaign usage data'!$E$2:$E$201,'Questions 2'!T$27)</f>
        <v>53.075000000000003</v>
      </c>
      <c r="U36" s="39">
        <f>AVERAGEIFS('Campaign usage data'!$P$2:$P$201,'Campaign usage data'!$G$2:$G$201,'Questions 2'!$S36,'Campaign usage data'!$E$2:$E$201,'Questions 2'!U$27)</f>
        <v>67.833333333333343</v>
      </c>
      <c r="V36" s="39">
        <f>AVERAGEIFS('Campaign usage data'!$P$2:$P$201,'Campaign usage data'!$G$2:$G$201,'Questions 2'!$S36,'Campaign usage data'!$E$2:$E$201,'Questions 2'!V$27)</f>
        <v>52.433333333333337</v>
      </c>
      <c r="W36" s="39">
        <f>AVERAGEIFS('Campaign usage data'!$P$2:$P$201,'Campaign usage data'!$G$2:$G$201,'Questions 2'!$S36,'Campaign usage data'!$E$2:$E$201,'Questions 2'!W$27)</f>
        <v>62.37916666666667</v>
      </c>
    </row>
    <row r="37" spans="1:23" ht="15.75" thickTop="1" x14ac:dyDescent="0.25">
      <c r="B37" s="79" t="s">
        <v>47</v>
      </c>
      <c r="C37" s="79"/>
      <c r="D37" s="79"/>
      <c r="E37" s="79"/>
      <c r="F37" s="84">
        <f>AVERAGE(F28:F35)</f>
        <v>49.125356125356127</v>
      </c>
      <c r="G37" s="84">
        <f t="shared" ref="G37:I37" si="3">AVERAGE(G28:G35)</f>
        <v>52.980555555555554</v>
      </c>
      <c r="H37" s="84">
        <f t="shared" si="3"/>
        <v>47.041264291264291</v>
      </c>
      <c r="I37" s="84">
        <f t="shared" si="3"/>
        <v>53.082802553270426</v>
      </c>
      <c r="J37" s="88"/>
      <c r="K37" s="85" t="s">
        <v>47</v>
      </c>
      <c r="L37" s="86"/>
      <c r="M37" s="87">
        <f>AVERAGE(M28:M35)</f>
        <v>48.075045325045323</v>
      </c>
      <c r="N37" s="87">
        <f t="shared" ref="N37:P37" si="4">AVERAGE(N28:N35)</f>
        <v>57.540277777777781</v>
      </c>
      <c r="O37" s="87">
        <f t="shared" si="4"/>
        <v>48.656177156177158</v>
      </c>
      <c r="P37" s="87">
        <f t="shared" si="4"/>
        <v>53.734154991274899</v>
      </c>
      <c r="Q37" s="88"/>
      <c r="R37" s="85" t="s">
        <v>47</v>
      </c>
      <c r="S37" s="86"/>
      <c r="T37" s="87">
        <f>AVERAGE(T28:T35)</f>
        <v>52.882549857549861</v>
      </c>
      <c r="U37" s="87">
        <f t="shared" ref="U37:W37" si="5">AVERAGE(U28:U35)</f>
        <v>63.294305555555553</v>
      </c>
      <c r="V37" s="87">
        <f t="shared" si="5"/>
        <v>53.521794871794889</v>
      </c>
      <c r="W37" s="87">
        <f t="shared" si="5"/>
        <v>59.107570490402374</v>
      </c>
    </row>
    <row r="38" spans="1:23" x14ac:dyDescent="0.25">
      <c r="A38" s="81"/>
      <c r="B38" s="82"/>
      <c r="C38" s="82"/>
      <c r="D38" s="82"/>
      <c r="E38" s="82"/>
      <c r="F38" s="83"/>
      <c r="G38" s="83"/>
      <c r="H38" s="83"/>
      <c r="I38" s="83"/>
      <c r="J38" s="81"/>
      <c r="K38" s="82"/>
      <c r="L38" s="82"/>
      <c r="M38" s="83"/>
      <c r="N38" s="83"/>
      <c r="O38" s="83"/>
      <c r="P38" s="83"/>
      <c r="Q38" s="81"/>
      <c r="R38" s="82"/>
      <c r="S38" s="82"/>
      <c r="T38" s="83"/>
      <c r="U38" s="83"/>
      <c r="V38" s="83"/>
      <c r="W38" s="83"/>
    </row>
    <row r="39" spans="1:23" x14ac:dyDescent="0.25">
      <c r="B39" s="80"/>
    </row>
  </sheetData>
  <mergeCells count="28">
    <mergeCell ref="B34:B36"/>
    <mergeCell ref="R31:R32"/>
    <mergeCell ref="R34:R36"/>
    <mergeCell ref="B37:E37"/>
    <mergeCell ref="K37:L37"/>
    <mergeCell ref="R37:S37"/>
    <mergeCell ref="B3:C3"/>
    <mergeCell ref="D3:E3"/>
    <mergeCell ref="F3:G3"/>
    <mergeCell ref="H3:I3"/>
    <mergeCell ref="K25:P25"/>
    <mergeCell ref="B25:I25"/>
    <mergeCell ref="B38:E38"/>
    <mergeCell ref="K38:L38"/>
    <mergeCell ref="R38:S38"/>
    <mergeCell ref="N4:Q4"/>
    <mergeCell ref="M4:M5"/>
    <mergeCell ref="R4:S4"/>
    <mergeCell ref="R25:W25"/>
    <mergeCell ref="T26:W26"/>
    <mergeCell ref="R28:R29"/>
    <mergeCell ref="M26:P26"/>
    <mergeCell ref="K28:K29"/>
    <mergeCell ref="K31:K32"/>
    <mergeCell ref="K34:K36"/>
    <mergeCell ref="F26:I26"/>
    <mergeCell ref="B31:B32"/>
    <mergeCell ref="B28:B29"/>
  </mergeCells>
  <conditionalFormatting sqref="E19:E21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F28:F29 F34:F36 F31:F32">
    <cfRule type="expression" dxfId="24" priority="26">
      <formula>F28&gt;AVERAGE(F$28:F$36)*1.2</formula>
    </cfRule>
    <cfRule type="expression" dxfId="23" priority="25">
      <formula>F28&lt;AVERAGE(F$28:F$36)*0.8</formula>
    </cfRule>
  </conditionalFormatting>
  <conditionalFormatting sqref="G28:G36">
    <cfRule type="expression" dxfId="22" priority="24">
      <formula>G28&gt;AVERAGE(G$28:G$36)*1.2</formula>
    </cfRule>
    <cfRule type="expression" dxfId="21" priority="23">
      <formula>G28&lt;AVERAGE(G$28:G$36)*0.8</formula>
    </cfRule>
  </conditionalFormatting>
  <conditionalFormatting sqref="H28:H36">
    <cfRule type="expression" dxfId="20" priority="22">
      <formula>H28&gt;AVERAGE(H$28:H$36)*1.2</formula>
    </cfRule>
    <cfRule type="expression" dxfId="19" priority="21">
      <formula>H28&lt;AVERAGE(H$28:H$36)*0.8</formula>
    </cfRule>
  </conditionalFormatting>
  <conditionalFormatting sqref="I28:I36">
    <cfRule type="expression" dxfId="18" priority="20">
      <formula>I28&gt;AVERAGE(I$28:I$36)*1.2</formula>
    </cfRule>
    <cfRule type="expression" dxfId="17" priority="19">
      <formula>I28&lt;AVERAGE(I$28:I$36)*0.8</formula>
    </cfRule>
  </conditionalFormatting>
  <conditionalFormatting sqref="M28:M36">
    <cfRule type="expression" dxfId="16" priority="18">
      <formula>M28&gt;AVERAGE(M$28:M$36)*1.2</formula>
    </cfRule>
    <cfRule type="expression" dxfId="15" priority="17">
      <formula>M28&lt;AVERAGE(M$28:M$36)*0.8</formula>
    </cfRule>
  </conditionalFormatting>
  <conditionalFormatting sqref="N28:N36">
    <cfRule type="expression" dxfId="14" priority="16">
      <formula>N28&gt;AVERAGE(N$28:N$36)*1.2</formula>
    </cfRule>
    <cfRule type="expression" dxfId="13" priority="15">
      <formula>M28&lt;AVERAGE(M$28:M$36)*0.8</formula>
    </cfRule>
  </conditionalFormatting>
  <conditionalFormatting sqref="O28:O36">
    <cfRule type="expression" dxfId="12" priority="14">
      <formula>O28&gt;AVERAGE(O$28:O$36)*1.2</formula>
    </cfRule>
    <cfRule type="expression" dxfId="11" priority="13">
      <formula>N28&lt;AVERAGE(N$28:N$36)*0.8</formula>
    </cfRule>
  </conditionalFormatting>
  <conditionalFormatting sqref="P28:P36">
    <cfRule type="expression" dxfId="10" priority="11">
      <formula>P28&gt;AVERAGE(P$28:P$36)*1.2</formula>
    </cfRule>
    <cfRule type="expression" dxfId="9" priority="10">
      <formula>P28&lt;AVERAGE(P$28:P$36)*0.8</formula>
    </cfRule>
  </conditionalFormatting>
  <conditionalFormatting sqref="T28:T36">
    <cfRule type="expression" dxfId="8" priority="9">
      <formula>T28&gt;AVERAGE(T$28:T$36)*1.2</formula>
    </cfRule>
    <cfRule type="expression" dxfId="7" priority="8">
      <formula>T28&lt;AVERAGE(T$28:T$36)*0.8</formula>
    </cfRule>
  </conditionalFormatting>
  <conditionalFormatting sqref="U28:U36">
    <cfRule type="expression" dxfId="6" priority="7">
      <formula>U28&gt;AVERAGE(U$28:U$36)*1.2</formula>
    </cfRule>
    <cfRule type="expression" dxfId="5" priority="6">
      <formula>U28&lt;AVERAGE(U$28:U$36)*0.8</formula>
    </cfRule>
  </conditionalFormatting>
  <conditionalFormatting sqref="V28:V36">
    <cfRule type="expression" dxfId="4" priority="5">
      <formula>V28&gt;AVERAGE(V$28:V$36)*1.2</formula>
    </cfRule>
    <cfRule type="expression" dxfId="3" priority="4">
      <formula>V28&lt;AVERAGE(V$28:V$36)*0.8</formula>
    </cfRule>
  </conditionalFormatting>
  <conditionalFormatting sqref="W28:W36">
    <cfRule type="expression" dxfId="2" priority="3">
      <formula>W28&gt;AVERAGE(W$28:W$36)*1.2</formula>
    </cfRule>
    <cfRule type="expression" dxfId="1" priority="2">
      <formula>W28&lt;AVERAGE(W$28:W$36)*0.8</formula>
    </cfRule>
  </conditionalFormatting>
  <conditionalFormatting sqref="F28:F36">
    <cfRule type="expression" dxfId="0" priority="1">
      <formula>F28&lt;AVERAGE(F$28:F$36)*0.8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92142FEB-51C1-4AFE-98BC-8DEDC24D456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S6:S8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Campaign usage data</vt:lpstr>
      <vt:lpstr>Questions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Sidhartha</cp:lastModifiedBy>
  <dcterms:created xsi:type="dcterms:W3CDTF">2017-05-03T10:03:40Z</dcterms:created>
  <dcterms:modified xsi:type="dcterms:W3CDTF">2017-09-14T17:57:39Z</dcterms:modified>
</cp:coreProperties>
</file>