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.kaithw\MMX Modelling Project\"/>
    </mc:Choice>
  </mc:AlternateContent>
  <xr:revisionPtr revIDLastSave="0" documentId="13_ncr:1_{EF1FDA7C-E2EA-4E5D-8BE0-840F9E664FAE}" xr6:coauthVersionLast="47" xr6:coauthVersionMax="47" xr10:uidLastSave="{00000000-0000-0000-0000-000000000000}"/>
  <bookViews>
    <workbookView xWindow="-120" yWindow="-120" windowWidth="20730" windowHeight="11760" activeTab="2" xr2:uid="{4B3DAAA9-75BF-41DF-B109-82022492838C}"/>
  </bookViews>
  <sheets>
    <sheet name="Sheet1" sheetId="1" r:id="rId1"/>
    <sheet name="P1" sheetId="2" r:id="rId2"/>
    <sheet name="P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3" l="1"/>
  <c r="N7" i="3"/>
  <c r="M7" i="3"/>
  <c r="G7" i="3"/>
  <c r="C10" i="3"/>
  <c r="C9" i="3"/>
  <c r="C10" i="2"/>
  <c r="E7" i="2"/>
  <c r="E9" i="2" s="1"/>
  <c r="E10" i="2" s="1"/>
  <c r="K8" i="3"/>
  <c r="K7" i="3"/>
  <c r="J8" i="3"/>
  <c r="J7" i="3"/>
  <c r="I8" i="3"/>
  <c r="I7" i="3"/>
  <c r="H8" i="3"/>
  <c r="H7" i="3"/>
  <c r="G8" i="3"/>
  <c r="F8" i="3"/>
  <c r="F7" i="3"/>
  <c r="F9" i="3" s="1"/>
  <c r="F10" i="3" s="1"/>
  <c r="E8" i="3"/>
  <c r="E7" i="3"/>
  <c r="D7" i="3"/>
  <c r="D9" i="3" s="1"/>
  <c r="L8" i="3"/>
  <c r="D8" i="3"/>
  <c r="C8" i="3"/>
  <c r="L7" i="3"/>
  <c r="L9" i="3" s="1"/>
  <c r="L10" i="3" s="1"/>
  <c r="K9" i="3"/>
  <c r="K10" i="3" s="1"/>
  <c r="I9" i="3"/>
  <c r="I10" i="3" s="1"/>
  <c r="H9" i="3"/>
  <c r="H10" i="3" s="1"/>
  <c r="C7" i="3"/>
  <c r="M10" i="2"/>
  <c r="L10" i="2"/>
  <c r="K10" i="2"/>
  <c r="I10" i="2"/>
  <c r="J10" i="2"/>
  <c r="H10" i="2"/>
  <c r="G10" i="2"/>
  <c r="F10" i="2"/>
  <c r="M8" i="2"/>
  <c r="M9" i="2" s="1"/>
  <c r="M7" i="2"/>
  <c r="L8" i="2"/>
  <c r="L9" i="2" s="1"/>
  <c r="L7" i="2"/>
  <c r="K8" i="2"/>
  <c r="K7" i="2"/>
  <c r="J8" i="2"/>
  <c r="J7" i="2"/>
  <c r="I8" i="2"/>
  <c r="I7" i="2"/>
  <c r="I9" i="2" s="1"/>
  <c r="H8" i="2"/>
  <c r="H9" i="2" s="1"/>
  <c r="H7" i="2"/>
  <c r="G8" i="2"/>
  <c r="G7" i="2"/>
  <c r="F8" i="2"/>
  <c r="F7" i="2"/>
  <c r="E8" i="2"/>
  <c r="D8" i="2"/>
  <c r="D7" i="2"/>
  <c r="C8" i="2"/>
  <c r="C7" i="2"/>
  <c r="C9" i="2" s="1"/>
  <c r="K9" i="2"/>
  <c r="G9" i="2"/>
  <c r="F9" i="2"/>
  <c r="D9" i="2"/>
  <c r="H14" i="1"/>
  <c r="O9" i="1"/>
  <c r="H8" i="1"/>
  <c r="J9" i="1"/>
  <c r="J9" i="3" l="1"/>
  <c r="J10" i="3" s="1"/>
  <c r="E9" i="3"/>
  <c r="E10" i="3" s="1"/>
  <c r="G9" i="3"/>
  <c r="G10" i="3" s="1"/>
  <c r="J9" i="2"/>
  <c r="M10" i="3" l="1"/>
</calcChain>
</file>

<file path=xl/sharedStrings.xml><?xml version="1.0" encoding="utf-8"?>
<sst xmlns="http://schemas.openxmlformats.org/spreadsheetml/2006/main" count="182" uniqueCount="53">
  <si>
    <t>Due-Tos</t>
  </si>
  <si>
    <t>2018 Jan</t>
  </si>
  <si>
    <t>2021 May</t>
  </si>
  <si>
    <t>2020 Jun -  2021 May</t>
  </si>
  <si>
    <t>1 year</t>
  </si>
  <si>
    <t>MAT 2021</t>
  </si>
  <si>
    <t>MAT 2020</t>
  </si>
  <si>
    <t>2019 Jun -  2020 May</t>
  </si>
  <si>
    <t>Pred</t>
  </si>
  <si>
    <t>Corrected/Actual</t>
  </si>
  <si>
    <t>%Vol Due -to in MAT 2021</t>
  </si>
  <si>
    <t>TV Variable</t>
  </si>
  <si>
    <t>Diff</t>
  </si>
  <si>
    <t>Dig</t>
  </si>
  <si>
    <t>Price</t>
  </si>
  <si>
    <t>Unexplained</t>
  </si>
  <si>
    <t>Dist</t>
  </si>
  <si>
    <t>Intercept</t>
  </si>
  <si>
    <t>Seasonality</t>
  </si>
  <si>
    <t>Month5</t>
  </si>
  <si>
    <t>Y</t>
  </si>
  <si>
    <t>TV</t>
  </si>
  <si>
    <t>pred y=</t>
  </si>
  <si>
    <t>Coef1*X1</t>
  </si>
  <si>
    <t>+</t>
  </si>
  <si>
    <t>Coef2*X2</t>
  </si>
  <si>
    <t>Actual Volume</t>
  </si>
  <si>
    <t>Predicted Volume</t>
  </si>
  <si>
    <t>Error</t>
  </si>
  <si>
    <t>comp_index145_lag</t>
  </si>
  <si>
    <t>Discount_percent</t>
  </si>
  <si>
    <t>B1_NIELSEN_WD</t>
  </si>
  <si>
    <t>as_dig_views</t>
  </si>
  <si>
    <t>as_tv_grp0.3_lag</t>
  </si>
  <si>
    <t>as_ooh_spends</t>
  </si>
  <si>
    <t>total_confirmed_cases</t>
  </si>
  <si>
    <t>Oil_Prices</t>
  </si>
  <si>
    <t>Index</t>
  </si>
  <si>
    <t>Coefficients</t>
  </si>
  <si>
    <t>MAT 2021 (June 2020 - May 2021)</t>
  </si>
  <si>
    <t>MAT 2020 (June 2019 - May 2020)</t>
  </si>
  <si>
    <t>Predicted_Volume1 = -38100 +  288 * comp_index145_lag +  102*Discount_percent  +  413*B1_NIELSEN_WD  +  0.00892*as_dig_views  +  0.0113*as_tv_grp0.3_lag  +  0.00632*as_ooh_spends  -  0.0000434*total_confirmed_cases  -  20*Oil_Prices</t>
  </si>
  <si>
    <t>MAT_year</t>
  </si>
  <si>
    <t>2017-2018</t>
  </si>
  <si>
    <t>2018-2019</t>
  </si>
  <si>
    <t>2019-2020</t>
  </si>
  <si>
    <t>2020-2021</t>
  </si>
  <si>
    <t>Difference</t>
  </si>
  <si>
    <t>comp_index145_lag2</t>
  </si>
  <si>
    <t>Predicted_Volume</t>
  </si>
  <si>
    <t>Discount_percent_lag1</t>
  </si>
  <si>
    <t>B1_NIELSEN_ABS_TDP_WD</t>
  </si>
  <si>
    <t xml:space="preserve">Predicted_Volume1 = 6685 - 5922 * comp_index145_lag +  64.23*Discount_percent  +  0.0118*B1_NIELSEN_ABS_TDP_WD  +  0.01176*as_dig_views  +  0.02035*as_tv_grp0.3_lag  +  0.001479*as_ooh_spends  -  0.00007924*total_confirmed_cases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</si>
</sst>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7" formatCode="0.0000"/>
    <numFmt numFmtId="168" formatCode="0.00000"/>
    <numFmt numFmtId="169" formatCode="0.000000"/>
    <numFmt numFmtId="170" formatCode="0.00000000"/>
    <numFmt numFmtId="171" formatCode="0.00000%"/>
    <numFmt numFmtId="172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164" fontId="0" fillId="0" borderId="0" xfId="1" applyNumberFormat="1" applyFont="1"/>
    <xf numFmtId="9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/>
    </xf>
    <xf numFmtId="2" fontId="0" fillId="0" borderId="0" xfId="0" applyNumberFormat="1"/>
    <xf numFmtId="0" fontId="2" fillId="0" borderId="0" xfId="0" applyFont="1"/>
    <xf numFmtId="0" fontId="3" fillId="0" borderId="0" xfId="0" applyFont="1"/>
    <xf numFmtId="11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8084-8ED4-45C6-A72C-86EC1E277398}">
  <dimension ref="A2:R17"/>
  <sheetViews>
    <sheetView workbookViewId="0">
      <selection activeCell="F8" sqref="F8"/>
    </sheetView>
  </sheetViews>
  <sheetFormatPr defaultRowHeight="15" x14ac:dyDescent="0.25"/>
  <cols>
    <col min="3" max="3" width="9.42578125" bestFit="1" customWidth="1"/>
  </cols>
  <sheetData>
    <row r="2" spans="1:18" x14ac:dyDescent="0.25">
      <c r="C2" t="s">
        <v>0</v>
      </c>
      <c r="G2" t="s">
        <v>17</v>
      </c>
      <c r="H2" t="s">
        <v>18</v>
      </c>
    </row>
    <row r="3" spans="1:18" x14ac:dyDescent="0.25">
      <c r="E3" t="s">
        <v>1</v>
      </c>
      <c r="J3" t="s">
        <v>19</v>
      </c>
    </row>
    <row r="4" spans="1:18" x14ac:dyDescent="0.25">
      <c r="E4" t="s">
        <v>2</v>
      </c>
    </row>
    <row r="5" spans="1:18" x14ac:dyDescent="0.25">
      <c r="G5" t="s">
        <v>8</v>
      </c>
      <c r="H5" t="s">
        <v>9</v>
      </c>
      <c r="J5" t="s">
        <v>11</v>
      </c>
      <c r="K5" t="s">
        <v>13</v>
      </c>
      <c r="L5" t="s">
        <v>14</v>
      </c>
      <c r="M5" t="s">
        <v>16</v>
      </c>
      <c r="O5" t="s">
        <v>15</v>
      </c>
    </row>
    <row r="6" spans="1:18" x14ac:dyDescent="0.25">
      <c r="B6" t="s">
        <v>4</v>
      </c>
      <c r="C6" s="4" t="s">
        <v>5</v>
      </c>
      <c r="D6" t="s">
        <v>3</v>
      </c>
      <c r="G6">
        <v>200</v>
      </c>
      <c r="H6">
        <v>210</v>
      </c>
      <c r="J6">
        <v>50</v>
      </c>
      <c r="O6">
        <v>10</v>
      </c>
      <c r="Q6">
        <v>10</v>
      </c>
      <c r="R6">
        <v>20</v>
      </c>
    </row>
    <row r="7" spans="1:18" x14ac:dyDescent="0.25">
      <c r="B7" t="s">
        <v>4</v>
      </c>
      <c r="C7" s="4" t="s">
        <v>6</v>
      </c>
      <c r="D7" t="s">
        <v>7</v>
      </c>
      <c r="G7">
        <v>150</v>
      </c>
      <c r="H7">
        <v>140</v>
      </c>
      <c r="J7">
        <v>40</v>
      </c>
      <c r="O7">
        <v>-10</v>
      </c>
      <c r="Q7">
        <v>10</v>
      </c>
      <c r="R7">
        <v>20</v>
      </c>
    </row>
    <row r="8" spans="1:18" x14ac:dyDescent="0.25">
      <c r="F8" t="s">
        <v>12</v>
      </c>
      <c r="H8" s="10">
        <f>H6/H7-1</f>
        <v>0.5</v>
      </c>
      <c r="J8">
        <v>10</v>
      </c>
      <c r="O8">
        <v>-20</v>
      </c>
      <c r="Q8">
        <v>0</v>
      </c>
      <c r="R8">
        <v>0</v>
      </c>
    </row>
    <row r="9" spans="1:18" x14ac:dyDescent="0.25">
      <c r="C9" t="s">
        <v>10</v>
      </c>
      <c r="J9" s="2">
        <f>J8/G7</f>
        <v>6.6666666666666666E-2</v>
      </c>
      <c r="K9" s="3">
        <v>0.1</v>
      </c>
      <c r="L9" s="3">
        <v>0.2</v>
      </c>
      <c r="M9" s="3">
        <v>-0.1</v>
      </c>
      <c r="O9" s="1">
        <f>O8/G7</f>
        <v>-0.13333333333333333</v>
      </c>
      <c r="Q9" s="3">
        <v>0</v>
      </c>
      <c r="R9" s="3">
        <v>0</v>
      </c>
    </row>
    <row r="12" spans="1:18" x14ac:dyDescent="0.25">
      <c r="D12" t="s">
        <v>23</v>
      </c>
      <c r="E12" t="s">
        <v>25</v>
      </c>
    </row>
    <row r="13" spans="1:18" x14ac:dyDescent="0.25">
      <c r="B13" t="s">
        <v>20</v>
      </c>
      <c r="C13" t="s">
        <v>8</v>
      </c>
      <c r="D13" t="s">
        <v>21</v>
      </c>
      <c r="E13" t="s">
        <v>13</v>
      </c>
      <c r="F13" t="s">
        <v>14</v>
      </c>
      <c r="G13" t="s">
        <v>16</v>
      </c>
      <c r="N13" t="s">
        <v>15</v>
      </c>
    </row>
    <row r="14" spans="1:18" x14ac:dyDescent="0.25">
      <c r="A14">
        <v>1</v>
      </c>
      <c r="B14">
        <v>100</v>
      </c>
      <c r="C14">
        <v>90</v>
      </c>
      <c r="D14">
        <v>10</v>
      </c>
      <c r="E14">
        <v>20</v>
      </c>
      <c r="F14">
        <v>30</v>
      </c>
      <c r="G14">
        <v>30</v>
      </c>
      <c r="H14">
        <f>SUM(D14:G14)</f>
        <v>90</v>
      </c>
      <c r="I14" t="s">
        <v>22</v>
      </c>
      <c r="J14" t="s">
        <v>23</v>
      </c>
      <c r="K14" t="s">
        <v>24</v>
      </c>
      <c r="L14" t="s">
        <v>25</v>
      </c>
      <c r="N14">
        <v>1</v>
      </c>
    </row>
    <row r="15" spans="1:18" x14ac:dyDescent="0.25">
      <c r="A15">
        <v>2</v>
      </c>
      <c r="B15">
        <v>110</v>
      </c>
      <c r="C15">
        <v>100</v>
      </c>
    </row>
    <row r="16" spans="1:18" x14ac:dyDescent="0.25">
      <c r="A16">
        <v>3</v>
      </c>
      <c r="B16">
        <v>120</v>
      </c>
      <c r="C16">
        <v>115</v>
      </c>
    </row>
    <row r="17" spans="1:2" x14ac:dyDescent="0.25">
      <c r="A17">
        <v>4</v>
      </c>
      <c r="B1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8CD7-3B3B-479E-9B1B-4669F2BB4149}">
  <dimension ref="A1:O61"/>
  <sheetViews>
    <sheetView topLeftCell="C1" workbookViewId="0">
      <selection activeCell="D12" sqref="D12"/>
    </sheetView>
  </sheetViews>
  <sheetFormatPr defaultRowHeight="15" x14ac:dyDescent="0.25"/>
  <cols>
    <col min="2" max="2" width="30.28515625" bestFit="1" customWidth="1"/>
    <col min="3" max="4" width="17.28515625" bestFit="1" customWidth="1"/>
    <col min="5" max="5" width="26.28515625" bestFit="1" customWidth="1"/>
    <col min="6" max="6" width="16.7109375" bestFit="1" customWidth="1"/>
    <col min="7" max="7" width="15.85546875" bestFit="1" customWidth="1"/>
    <col min="8" max="8" width="12.7109375" bestFit="1" customWidth="1"/>
    <col min="9" max="9" width="15.7109375" bestFit="1" customWidth="1"/>
    <col min="10" max="10" width="14.7109375" bestFit="1" customWidth="1"/>
    <col min="11" max="11" width="21.42578125" bestFit="1" customWidth="1"/>
    <col min="12" max="12" width="9.85546875" bestFit="1" customWidth="1"/>
    <col min="13" max="13" width="7.28515625" bestFit="1" customWidth="1"/>
    <col min="14" max="14" width="5.28515625" bestFit="1" customWidth="1"/>
    <col min="15" max="15" width="9.85546875" bestFit="1" customWidth="1"/>
    <col min="16" max="16" width="12.7109375" bestFit="1" customWidth="1"/>
  </cols>
  <sheetData>
    <row r="1" spans="1:13" ht="18.75" x14ac:dyDescent="0.3">
      <c r="C1" s="8" t="s">
        <v>0</v>
      </c>
    </row>
    <row r="6" spans="1:13" x14ac:dyDescent="0.25">
      <c r="C6" s="5" t="s">
        <v>27</v>
      </c>
      <c r="D6" s="5" t="s">
        <v>26</v>
      </c>
      <c r="E6" s="5" t="s">
        <v>48</v>
      </c>
      <c r="F6" s="5" t="s">
        <v>30</v>
      </c>
      <c r="G6" s="5" t="s">
        <v>31</v>
      </c>
      <c r="H6" s="5" t="s">
        <v>32</v>
      </c>
      <c r="I6" s="5" t="s">
        <v>33</v>
      </c>
      <c r="J6" s="5" t="s">
        <v>34</v>
      </c>
      <c r="K6" s="5" t="s">
        <v>35</v>
      </c>
      <c r="L6" s="5" t="s">
        <v>36</v>
      </c>
      <c r="M6" s="5" t="s">
        <v>28</v>
      </c>
    </row>
    <row r="7" spans="1:13" x14ac:dyDescent="0.25">
      <c r="A7" t="s">
        <v>4</v>
      </c>
      <c r="B7" t="s">
        <v>39</v>
      </c>
      <c r="C7" s="6">
        <f>SUM(D47:D58)</f>
        <v>36119.784833674654</v>
      </c>
      <c r="D7" s="6">
        <f>SUM(C47:C58)</f>
        <v>36054.293270999995</v>
      </c>
      <c r="E7">
        <f>SUM(E47:E58)</f>
        <v>10.149864968315246</v>
      </c>
      <c r="F7">
        <f>SUM(F47:F58)</f>
        <v>172.12815465</v>
      </c>
      <c r="G7">
        <f>SUM(G47:G58)</f>
        <v>1183.2544999999998</v>
      </c>
      <c r="H7">
        <f>SUM(H47:H58)</f>
        <v>171885.46389999997</v>
      </c>
      <c r="I7">
        <f>SUM(I47:I58)</f>
        <v>12285.247559375133</v>
      </c>
      <c r="J7">
        <f>SUM(J47:J58)</f>
        <v>68731.106240009874</v>
      </c>
      <c r="K7">
        <f>SUM(K47:K58)</f>
        <v>122073934</v>
      </c>
      <c r="L7">
        <f>SUM(L47:L58)</f>
        <v>603.74</v>
      </c>
      <c r="M7" s="6">
        <f>SUM(M47:M58)</f>
        <v>-65.491562674655086</v>
      </c>
    </row>
    <row r="8" spans="1:13" x14ac:dyDescent="0.25">
      <c r="A8" t="s">
        <v>4</v>
      </c>
      <c r="B8" t="s">
        <v>40</v>
      </c>
      <c r="C8" s="6">
        <f>SUM(D35:D46)</f>
        <v>37297.60646958361</v>
      </c>
      <c r="D8" s="6">
        <f>SUM(C35:C46)</f>
        <v>37975.679948999998</v>
      </c>
      <c r="E8">
        <f>SUM(E35:E46)</f>
        <v>10.884902751098707</v>
      </c>
      <c r="F8">
        <f>SUM(F35:F46)</f>
        <v>126.926279878</v>
      </c>
      <c r="G8">
        <f>SUM(G35:G46)</f>
        <v>1184.1009000000001</v>
      </c>
      <c r="H8">
        <f>SUM(H35:H46)</f>
        <v>111767.81389040001</v>
      </c>
      <c r="I8">
        <f>SUM(I35:I46)</f>
        <v>26276.772924193119</v>
      </c>
      <c r="J8">
        <f>SUM(J35:J46)</f>
        <v>124125.66514202558</v>
      </c>
      <c r="K8">
        <f>SUM(K35:K46)</f>
        <v>1934622</v>
      </c>
      <c r="L8">
        <f>SUM(L35:L46)</f>
        <v>618.56999999999994</v>
      </c>
      <c r="M8" s="6">
        <f>SUM(M35:M46)</f>
        <v>678.07347941638795</v>
      </c>
    </row>
    <row r="9" spans="1:13" x14ac:dyDescent="0.25">
      <c r="B9" t="s">
        <v>47</v>
      </c>
      <c r="C9" s="6">
        <f>C7 - C8</f>
        <v>-1177.8216359089565</v>
      </c>
      <c r="D9" s="6">
        <f>D7 - D8</f>
        <v>-1921.3866780000026</v>
      </c>
      <c r="E9">
        <f>E7 - E8</f>
        <v>-0.73503778278346132</v>
      </c>
      <c r="F9">
        <f xml:space="preserve"> F7 - F8</f>
        <v>45.201874771999996</v>
      </c>
      <c r="G9">
        <f xml:space="preserve"> G7 - G8</f>
        <v>-0.84640000000035798</v>
      </c>
      <c r="H9">
        <f xml:space="preserve"> H7 - H8</f>
        <v>60117.650009599965</v>
      </c>
      <c r="I9">
        <f xml:space="preserve"> I7 - I8</f>
        <v>-13991.525364817986</v>
      </c>
      <c r="J9">
        <f xml:space="preserve"> J7 - J8</f>
        <v>-55394.558902015706</v>
      </c>
      <c r="K9">
        <f xml:space="preserve"> K7 - K8</f>
        <v>120139312</v>
      </c>
      <c r="L9">
        <f xml:space="preserve"> L7 - L8</f>
        <v>-14.829999999999927</v>
      </c>
      <c r="M9" s="6">
        <f xml:space="preserve"> M7 - M8</f>
        <v>-743.5650420910431</v>
      </c>
    </row>
    <row r="10" spans="1:13" x14ac:dyDescent="0.25">
      <c r="B10" t="s">
        <v>10</v>
      </c>
      <c r="C10" s="11">
        <f xml:space="preserve"> C9/C8</f>
        <v>-3.1579013974247276E-2</v>
      </c>
      <c r="E10" s="17">
        <f>E9 / C8</f>
        <v>-1.9707371393466988E-5</v>
      </c>
      <c r="F10" s="11">
        <f>F9 / C8</f>
        <v>1.2119242774697181E-3</v>
      </c>
      <c r="G10" s="11">
        <f>G9 / C8</f>
        <v>-2.2693145220742289E-5</v>
      </c>
      <c r="H10" s="11">
        <f>H9 / C8</f>
        <v>1.6118366753273088</v>
      </c>
      <c r="I10" s="11">
        <f>I9 / C8</f>
        <v>-0.37513199074123288</v>
      </c>
      <c r="J10" s="11">
        <f>J9 / C8</f>
        <v>-1.485204122875559</v>
      </c>
      <c r="K10" s="11">
        <f>K9 / C8</f>
        <v>3221.0997801688486</v>
      </c>
      <c r="L10" s="11">
        <f>L9 / C8</f>
        <v>-3.9761264605796807E-4</v>
      </c>
      <c r="M10" s="11">
        <f>M9 / C8</f>
        <v>-1.9935998914499358E-2</v>
      </c>
    </row>
    <row r="15" spans="1:13" x14ac:dyDescent="0.25">
      <c r="D15" s="7" t="s">
        <v>17</v>
      </c>
    </row>
    <row r="16" spans="1:13" x14ac:dyDescent="0.25">
      <c r="C16" s="7" t="s">
        <v>38</v>
      </c>
      <c r="D16" s="9">
        <v>-38100</v>
      </c>
      <c r="E16" s="9">
        <v>287.5</v>
      </c>
      <c r="F16" s="9">
        <v>101.6</v>
      </c>
      <c r="G16" s="9">
        <v>412.7</v>
      </c>
      <c r="H16" s="9">
        <v>8.9160000000000003E-3</v>
      </c>
      <c r="I16" s="9">
        <v>1.129E-2</v>
      </c>
      <c r="J16" s="9">
        <v>6.3169999999999997E-3</v>
      </c>
      <c r="K16" s="9">
        <v>-4.3359999999999998E-5</v>
      </c>
      <c r="L16" s="9">
        <v>-19.96</v>
      </c>
    </row>
    <row r="17" spans="2:15" x14ac:dyDescent="0.25">
      <c r="B17" s="7" t="s">
        <v>37</v>
      </c>
      <c r="C17" s="5" t="s">
        <v>26</v>
      </c>
      <c r="D17" s="5" t="s">
        <v>27</v>
      </c>
      <c r="E17" s="5" t="s">
        <v>48</v>
      </c>
      <c r="F17" s="5" t="s">
        <v>30</v>
      </c>
      <c r="G17" s="5" t="s">
        <v>31</v>
      </c>
      <c r="H17" s="5" t="s">
        <v>32</v>
      </c>
      <c r="I17" s="5" t="s">
        <v>33</v>
      </c>
      <c r="J17" s="5" t="s">
        <v>34</v>
      </c>
      <c r="K17" s="5" t="s">
        <v>35</v>
      </c>
      <c r="L17" s="5" t="s">
        <v>36</v>
      </c>
      <c r="M17" s="5" t="s">
        <v>28</v>
      </c>
      <c r="O17" s="7" t="s">
        <v>42</v>
      </c>
    </row>
    <row r="18" spans="2:15" x14ac:dyDescent="0.25">
      <c r="B18">
        <v>1</v>
      </c>
      <c r="C18" s="6">
        <v>2356.0461719999998</v>
      </c>
      <c r="D18" s="6">
        <v>2833.1754691910601</v>
      </c>
      <c r="E18">
        <v>0.91094371560409237</v>
      </c>
      <c r="F18">
        <v>7.6776122960000004</v>
      </c>
      <c r="G18">
        <v>99.098500000000001</v>
      </c>
      <c r="H18">
        <v>9142.4707579999995</v>
      </c>
      <c r="I18">
        <v>2405.0827632789551</v>
      </c>
      <c r="J18">
        <v>0.53952370800000005</v>
      </c>
      <c r="K18">
        <v>0</v>
      </c>
      <c r="L18">
        <v>63</v>
      </c>
      <c r="M18" s="6">
        <v>-477.12929719105978</v>
      </c>
      <c r="O18" t="s">
        <v>43</v>
      </c>
    </row>
    <row r="19" spans="2:15" x14ac:dyDescent="0.25">
      <c r="B19">
        <v>2</v>
      </c>
      <c r="C19" s="6">
        <v>2131.0613549999998</v>
      </c>
      <c r="D19" s="6">
        <v>2439.2821685247418</v>
      </c>
      <c r="E19">
        <v>0.98833428400453205</v>
      </c>
      <c r="F19">
        <v>7.8990753969999998</v>
      </c>
      <c r="G19">
        <v>98.882400000000004</v>
      </c>
      <c r="H19">
        <v>47.441400000000002</v>
      </c>
      <c r="I19">
        <v>1507.402783</v>
      </c>
      <c r="J19">
        <v>0.215809483</v>
      </c>
      <c r="K19">
        <v>0</v>
      </c>
      <c r="L19">
        <v>63</v>
      </c>
      <c r="M19" s="6">
        <v>-308.22081352474203</v>
      </c>
      <c r="O19" t="s">
        <v>43</v>
      </c>
    </row>
    <row r="20" spans="2:15" x14ac:dyDescent="0.25">
      <c r="B20">
        <v>3</v>
      </c>
      <c r="C20" s="6">
        <v>2550.9108569999999</v>
      </c>
      <c r="D20" s="6">
        <v>2500.4717568743608</v>
      </c>
      <c r="E20">
        <v>0.98826960949496745</v>
      </c>
      <c r="F20">
        <v>6.8899608509999997</v>
      </c>
      <c r="G20">
        <v>98.981300000000005</v>
      </c>
      <c r="H20">
        <v>6210.6118800000004</v>
      </c>
      <c r="I20">
        <v>1162.0963042999999</v>
      </c>
      <c r="J20">
        <v>8607.5802590000003</v>
      </c>
      <c r="K20">
        <v>0</v>
      </c>
      <c r="L20">
        <v>63</v>
      </c>
      <c r="M20" s="6">
        <v>50.439100125639023</v>
      </c>
      <c r="O20" t="s">
        <v>43</v>
      </c>
    </row>
    <row r="21" spans="2:15" x14ac:dyDescent="0.25">
      <c r="B21">
        <v>4</v>
      </c>
      <c r="C21" s="6">
        <v>2559.5174670000001</v>
      </c>
      <c r="D21" s="6">
        <v>2449.3840380932579</v>
      </c>
      <c r="E21">
        <v>0.98763799773757277</v>
      </c>
      <c r="F21">
        <v>6.503951196</v>
      </c>
      <c r="G21">
        <v>98.950900000000004</v>
      </c>
      <c r="H21">
        <v>11033.89732</v>
      </c>
      <c r="I21">
        <v>3276.82493643</v>
      </c>
      <c r="J21">
        <v>8470.1907410000003</v>
      </c>
      <c r="K21">
        <v>0</v>
      </c>
      <c r="L21">
        <v>68</v>
      </c>
      <c r="M21" s="6">
        <v>110.1334289067422</v>
      </c>
      <c r="O21" t="s">
        <v>43</v>
      </c>
    </row>
    <row r="22" spans="2:15" x14ac:dyDescent="0.25">
      <c r="B22">
        <v>5</v>
      </c>
      <c r="C22" s="6">
        <v>2531.9259010000001</v>
      </c>
      <c r="D22" s="6">
        <v>2567.6949979427418</v>
      </c>
      <c r="E22">
        <v>0.9889695619014659</v>
      </c>
      <c r="F22">
        <v>9.2792046720000005</v>
      </c>
      <c r="G22">
        <v>98.943899999999999</v>
      </c>
      <c r="H22">
        <v>8003.8423210000001</v>
      </c>
      <c r="I22">
        <v>3903.5222736430001</v>
      </c>
      <c r="J22">
        <v>8.6323792999999996E-2</v>
      </c>
      <c r="K22">
        <v>0</v>
      </c>
      <c r="L22">
        <v>68</v>
      </c>
      <c r="M22" s="6">
        <v>-35.769096942741733</v>
      </c>
      <c r="O22" t="s">
        <v>43</v>
      </c>
    </row>
    <row r="23" spans="2:15" x14ac:dyDescent="0.25">
      <c r="B23">
        <v>6</v>
      </c>
      <c r="C23" s="6">
        <v>2156.1009469999999</v>
      </c>
      <c r="D23" s="6">
        <v>2151.8608119092642</v>
      </c>
      <c r="E23">
        <v>0.99319209018660715</v>
      </c>
      <c r="F23">
        <v>7.456964245</v>
      </c>
      <c r="G23">
        <v>98.250500000000002</v>
      </c>
      <c r="H23">
        <v>7484.9076249999998</v>
      </c>
      <c r="I23">
        <v>1899.1979493643</v>
      </c>
      <c r="J23">
        <v>3.4529517000000003E-2</v>
      </c>
      <c r="K23">
        <v>0</v>
      </c>
      <c r="L23">
        <v>68</v>
      </c>
      <c r="M23" s="6">
        <v>4.2401350907357482</v>
      </c>
      <c r="O23" t="s">
        <v>44</v>
      </c>
    </row>
    <row r="24" spans="2:15" x14ac:dyDescent="0.25">
      <c r="B24">
        <v>7</v>
      </c>
      <c r="C24" s="6">
        <v>2301.1760100000001</v>
      </c>
      <c r="D24" s="6">
        <v>2334.5713964911638</v>
      </c>
      <c r="E24">
        <v>0.97742082851830059</v>
      </c>
      <c r="F24">
        <v>7.7813312899999998</v>
      </c>
      <c r="G24">
        <v>98.596100000000007</v>
      </c>
      <c r="H24">
        <v>6399.729531</v>
      </c>
      <c r="I24">
        <v>2681.4523329364301</v>
      </c>
      <c r="J24">
        <v>1.3811807000000001E-2</v>
      </c>
      <c r="K24">
        <v>0</v>
      </c>
      <c r="L24">
        <v>69</v>
      </c>
      <c r="M24" s="6">
        <v>-33.395386491164118</v>
      </c>
      <c r="O24" t="s">
        <v>44</v>
      </c>
    </row>
    <row r="25" spans="2:15" x14ac:dyDescent="0.25">
      <c r="B25">
        <v>8</v>
      </c>
      <c r="C25" s="6">
        <v>2376.0374059999999</v>
      </c>
      <c r="D25" s="6">
        <v>2514.612433886663</v>
      </c>
      <c r="E25">
        <v>0.96187774746078969</v>
      </c>
      <c r="F25">
        <v>9.3351693299999994</v>
      </c>
      <c r="G25">
        <v>98.745599999999996</v>
      </c>
      <c r="H25">
        <v>4479.8106710000002</v>
      </c>
      <c r="I25">
        <v>1196.4817798936431</v>
      </c>
      <c r="J25">
        <v>5.5247229999999996E-3</v>
      </c>
      <c r="K25">
        <v>0</v>
      </c>
      <c r="L25">
        <v>69</v>
      </c>
      <c r="M25" s="6">
        <v>-138.57502788666261</v>
      </c>
      <c r="O25" t="s">
        <v>44</v>
      </c>
    </row>
    <row r="26" spans="2:15" x14ac:dyDescent="0.25">
      <c r="B26">
        <v>9</v>
      </c>
      <c r="C26" s="6">
        <v>2399.0625570000002</v>
      </c>
      <c r="D26" s="6">
        <v>2365.8841445653002</v>
      </c>
      <c r="E26">
        <v>0.9765180380778975</v>
      </c>
      <c r="F26">
        <v>6.7848215429999996</v>
      </c>
      <c r="G26">
        <v>98.941400000000002</v>
      </c>
      <c r="H26">
        <v>5803.4017370000001</v>
      </c>
      <c r="I26">
        <v>183.1210727293643</v>
      </c>
      <c r="J26">
        <v>2.209889E-3</v>
      </c>
      <c r="K26">
        <v>0</v>
      </c>
      <c r="L26">
        <v>69</v>
      </c>
      <c r="M26" s="6">
        <v>33.178412434700022</v>
      </c>
      <c r="O26" t="s">
        <v>44</v>
      </c>
    </row>
    <row r="27" spans="2:15" x14ac:dyDescent="0.25">
      <c r="B27">
        <v>10</v>
      </c>
      <c r="C27" s="6">
        <v>2620.4581020000001</v>
      </c>
      <c r="D27" s="6">
        <v>2480.3983897629082</v>
      </c>
      <c r="E27">
        <v>0.95342478997986513</v>
      </c>
      <c r="F27">
        <v>7.0158580050000001</v>
      </c>
      <c r="G27">
        <v>98.628200000000007</v>
      </c>
      <c r="H27">
        <v>4667.380416</v>
      </c>
      <c r="I27">
        <v>18.31210727293643</v>
      </c>
      <c r="J27">
        <v>8.8395599999999998E-4</v>
      </c>
      <c r="K27">
        <v>0</v>
      </c>
      <c r="L27">
        <v>59</v>
      </c>
      <c r="M27" s="6">
        <v>140.0597122370923</v>
      </c>
      <c r="O27" t="s">
        <v>44</v>
      </c>
    </row>
    <row r="28" spans="2:15" x14ac:dyDescent="0.25">
      <c r="B28">
        <v>11</v>
      </c>
      <c r="C28" s="6">
        <v>2547.7035820000001</v>
      </c>
      <c r="D28" s="6">
        <v>2572.074163382028</v>
      </c>
      <c r="E28">
        <v>0.96940479065428253</v>
      </c>
      <c r="F28">
        <v>8.1418934620000005</v>
      </c>
      <c r="G28">
        <v>98.842299999999994</v>
      </c>
      <c r="H28">
        <v>3135.8674700000001</v>
      </c>
      <c r="I28">
        <v>1.8312107272936431</v>
      </c>
      <c r="J28">
        <v>3.5358200000000002E-4</v>
      </c>
      <c r="K28">
        <v>0</v>
      </c>
      <c r="L28">
        <v>59</v>
      </c>
      <c r="M28" s="6">
        <v>-24.370581382027471</v>
      </c>
      <c r="O28" t="s">
        <v>44</v>
      </c>
    </row>
    <row r="29" spans="2:15" x14ac:dyDescent="0.25">
      <c r="B29">
        <v>12</v>
      </c>
      <c r="C29" s="6">
        <v>2634.4443390000001</v>
      </c>
      <c r="D29" s="6">
        <v>2622.767167944673</v>
      </c>
      <c r="E29">
        <v>0.98612092960339326</v>
      </c>
      <c r="F29">
        <v>9.0896146309999999</v>
      </c>
      <c r="G29">
        <v>98.704099999999997</v>
      </c>
      <c r="H29">
        <v>7557.9195909999999</v>
      </c>
      <c r="I29">
        <v>0.18312107272936429</v>
      </c>
      <c r="J29">
        <v>9840.4486510000006</v>
      </c>
      <c r="K29">
        <v>0</v>
      </c>
      <c r="L29">
        <v>59</v>
      </c>
      <c r="M29" s="6">
        <v>11.67717105532711</v>
      </c>
      <c r="O29" t="s">
        <v>44</v>
      </c>
    </row>
    <row r="30" spans="2:15" x14ac:dyDescent="0.25">
      <c r="B30">
        <v>13</v>
      </c>
      <c r="C30" s="6">
        <v>2811.2794720000002</v>
      </c>
      <c r="D30" s="6">
        <v>2770.3449334080669</v>
      </c>
      <c r="E30">
        <v>0.958281101491266</v>
      </c>
      <c r="F30">
        <v>8.4115406020000005</v>
      </c>
      <c r="G30">
        <v>98.357100000000003</v>
      </c>
      <c r="H30">
        <v>11202.17661</v>
      </c>
      <c r="I30">
        <v>898.1283121072729</v>
      </c>
      <c r="J30">
        <v>34289.029990000003</v>
      </c>
      <c r="K30">
        <v>0</v>
      </c>
      <c r="L30">
        <v>55</v>
      </c>
      <c r="M30" s="6">
        <v>40.934538591933233</v>
      </c>
      <c r="O30" t="s">
        <v>44</v>
      </c>
    </row>
    <row r="31" spans="2:15" x14ac:dyDescent="0.25">
      <c r="B31">
        <v>14</v>
      </c>
      <c r="C31" s="6">
        <v>2406.5210729999999</v>
      </c>
      <c r="D31" s="6">
        <v>2584.7227185395818</v>
      </c>
      <c r="E31">
        <v>0.94653610577260705</v>
      </c>
      <c r="F31">
        <v>7.5933875300000002</v>
      </c>
      <c r="G31">
        <v>98.321600000000004</v>
      </c>
      <c r="H31">
        <v>13060.514730000001</v>
      </c>
      <c r="I31">
        <v>2652.2028312107268</v>
      </c>
      <c r="J31">
        <v>1.41433E-4</v>
      </c>
      <c r="K31">
        <v>0</v>
      </c>
      <c r="L31">
        <v>55</v>
      </c>
      <c r="M31" s="6">
        <v>-178.20164553958239</v>
      </c>
      <c r="O31" t="s">
        <v>44</v>
      </c>
    </row>
    <row r="32" spans="2:15" x14ac:dyDescent="0.25">
      <c r="B32">
        <v>15</v>
      </c>
      <c r="C32" s="6">
        <v>2834.8438540000002</v>
      </c>
      <c r="D32" s="6">
        <v>2828.2878049757301</v>
      </c>
      <c r="E32">
        <v>0.93354597743265133</v>
      </c>
      <c r="F32">
        <v>9.272291482</v>
      </c>
      <c r="G32">
        <v>98.643900000000002</v>
      </c>
      <c r="H32">
        <v>2195.1072290000002</v>
      </c>
      <c r="I32">
        <v>8514.7885771210731</v>
      </c>
      <c r="J32">
        <v>5.66E-5</v>
      </c>
      <c r="K32">
        <v>0</v>
      </c>
      <c r="L32">
        <v>55</v>
      </c>
      <c r="M32" s="6">
        <v>6.5560490242701226</v>
      </c>
      <c r="O32" t="s">
        <v>44</v>
      </c>
    </row>
    <row r="33" spans="2:15" x14ac:dyDescent="0.25">
      <c r="B33">
        <v>16</v>
      </c>
      <c r="C33" s="6">
        <v>2865.948112</v>
      </c>
      <c r="D33" s="6">
        <v>2887.9990156989452</v>
      </c>
      <c r="E33">
        <v>0.92347116480709501</v>
      </c>
      <c r="F33">
        <v>10.407357810000001</v>
      </c>
      <c r="G33">
        <v>98.935900000000004</v>
      </c>
      <c r="H33">
        <v>1536.5750599999999</v>
      </c>
      <c r="I33">
        <v>851.47885771210736</v>
      </c>
      <c r="J33">
        <v>2.26E-5</v>
      </c>
      <c r="K33">
        <v>0</v>
      </c>
      <c r="L33">
        <v>60</v>
      </c>
      <c r="M33" s="6">
        <v>-22.050903698945149</v>
      </c>
      <c r="O33" t="s">
        <v>44</v>
      </c>
    </row>
    <row r="34" spans="2:15" x14ac:dyDescent="0.25">
      <c r="B34">
        <v>17</v>
      </c>
      <c r="C34" s="6">
        <v>2940.8790359999998</v>
      </c>
      <c r="D34" s="6">
        <v>2732.9667475518308</v>
      </c>
      <c r="E34">
        <v>0.93467389729533346</v>
      </c>
      <c r="F34">
        <v>10.10386267</v>
      </c>
      <c r="G34">
        <v>98.978700000000003</v>
      </c>
      <c r="H34">
        <v>1075.6025420000001</v>
      </c>
      <c r="I34">
        <v>85.147885771210738</v>
      </c>
      <c r="J34">
        <v>9.0499999999999997E-6</v>
      </c>
      <c r="K34">
        <v>0</v>
      </c>
      <c r="L34">
        <v>66.83</v>
      </c>
      <c r="M34" s="6">
        <v>207.91228844816899</v>
      </c>
      <c r="O34" t="s">
        <v>44</v>
      </c>
    </row>
    <row r="35" spans="2:15" x14ac:dyDescent="0.25">
      <c r="B35">
        <v>18</v>
      </c>
      <c r="C35" s="6">
        <v>2716.5353129999999</v>
      </c>
      <c r="D35" s="6">
        <v>2853.3702850928612</v>
      </c>
      <c r="E35">
        <v>0.93107556710432049</v>
      </c>
      <c r="F35">
        <v>10.884302590000001</v>
      </c>
      <c r="G35">
        <v>98.832700000000003</v>
      </c>
      <c r="H35">
        <v>752.92177949999996</v>
      </c>
      <c r="I35">
        <v>603.48040427712101</v>
      </c>
      <c r="J35">
        <v>3.6200000000000001E-6</v>
      </c>
      <c r="K35">
        <v>0</v>
      </c>
      <c r="L35">
        <v>59.76</v>
      </c>
      <c r="M35" s="6">
        <v>-136.83497209286131</v>
      </c>
      <c r="O35" t="s">
        <v>45</v>
      </c>
    </row>
    <row r="36" spans="2:15" x14ac:dyDescent="0.25">
      <c r="B36">
        <v>19</v>
      </c>
      <c r="C36" s="6">
        <v>3154.922967</v>
      </c>
      <c r="D36" s="6">
        <v>2856.420688497954</v>
      </c>
      <c r="E36">
        <v>0.92480321015318356</v>
      </c>
      <c r="F36">
        <v>10.144624589999999</v>
      </c>
      <c r="G36">
        <v>98.647099999999995</v>
      </c>
      <c r="H36">
        <v>527.04524570000001</v>
      </c>
      <c r="I36">
        <v>331.23908692771221</v>
      </c>
      <c r="J36">
        <v>24228.258269999998</v>
      </c>
      <c r="K36">
        <v>0</v>
      </c>
      <c r="L36">
        <v>61.48</v>
      </c>
      <c r="M36" s="6">
        <v>298.50227850204561</v>
      </c>
      <c r="O36" t="s">
        <v>45</v>
      </c>
    </row>
    <row r="37" spans="2:15" x14ac:dyDescent="0.25">
      <c r="B37">
        <v>20</v>
      </c>
      <c r="C37" s="6">
        <v>3095.857516</v>
      </c>
      <c r="D37" s="6">
        <v>2668.5558448142342</v>
      </c>
      <c r="E37">
        <v>0.93235701374022573</v>
      </c>
      <c r="F37">
        <v>10.605032400000001</v>
      </c>
      <c r="G37">
        <v>98.328800000000001</v>
      </c>
      <c r="H37">
        <v>368.93167199999999</v>
      </c>
      <c r="I37">
        <v>33.123908692771217</v>
      </c>
      <c r="J37">
        <v>1.4500000000000001E-6</v>
      </c>
      <c r="K37">
        <v>0</v>
      </c>
      <c r="L37">
        <v>57.67</v>
      </c>
      <c r="M37" s="6">
        <v>427.30167118576628</v>
      </c>
      <c r="O37" t="s">
        <v>45</v>
      </c>
    </row>
    <row r="38" spans="2:15" x14ac:dyDescent="0.25">
      <c r="B38">
        <v>21</v>
      </c>
      <c r="C38" s="6">
        <v>3004.4082480000002</v>
      </c>
      <c r="D38" s="6">
        <v>2815.467805895596</v>
      </c>
      <c r="E38">
        <v>0.90654697527417638</v>
      </c>
      <c r="F38">
        <v>10.40415986</v>
      </c>
      <c r="G38">
        <v>98.643900000000002</v>
      </c>
      <c r="H38">
        <v>258.25217040000001</v>
      </c>
      <c r="I38">
        <v>3.312390869277122</v>
      </c>
      <c r="J38">
        <v>5.7899999999999998E-7</v>
      </c>
      <c r="K38">
        <v>0</v>
      </c>
      <c r="L38">
        <v>60.04</v>
      </c>
      <c r="M38" s="6">
        <v>188.94044210440421</v>
      </c>
      <c r="O38" t="s">
        <v>45</v>
      </c>
    </row>
    <row r="39" spans="2:15" x14ac:dyDescent="0.25">
      <c r="B39">
        <v>22</v>
      </c>
      <c r="C39" s="6">
        <v>3165.8218539999998</v>
      </c>
      <c r="D39" s="6">
        <v>3216.1676330980449</v>
      </c>
      <c r="E39">
        <v>0.90326693704745209</v>
      </c>
      <c r="F39">
        <v>13.20126443</v>
      </c>
      <c r="G39">
        <v>99.075699999999998</v>
      </c>
      <c r="H39">
        <v>180.77651929999999</v>
      </c>
      <c r="I39">
        <v>0.3312390869277122</v>
      </c>
      <c r="J39">
        <v>2.3200000000000001E-7</v>
      </c>
      <c r="K39">
        <v>0</v>
      </c>
      <c r="L39">
        <v>57.27</v>
      </c>
      <c r="M39" s="6">
        <v>-50.345779098045568</v>
      </c>
      <c r="O39" t="s">
        <v>45</v>
      </c>
    </row>
    <row r="40" spans="2:15" x14ac:dyDescent="0.25">
      <c r="B40">
        <v>23</v>
      </c>
      <c r="C40" s="6">
        <v>2951.8785090000001</v>
      </c>
      <c r="D40" s="6">
        <v>2893.3124131347281</v>
      </c>
      <c r="E40">
        <v>0.91508943832301282</v>
      </c>
      <c r="F40">
        <v>8.9149863370000002</v>
      </c>
      <c r="G40">
        <v>99.002099999999999</v>
      </c>
      <c r="H40">
        <v>126.5435635</v>
      </c>
      <c r="I40">
        <v>3.3123908692771223E-2</v>
      </c>
      <c r="J40">
        <v>15136.78203</v>
      </c>
      <c r="K40">
        <v>0</v>
      </c>
      <c r="L40">
        <v>60.4</v>
      </c>
      <c r="M40" s="6">
        <v>58.566095865272473</v>
      </c>
      <c r="O40" t="s">
        <v>45</v>
      </c>
    </row>
    <row r="41" spans="2:15" x14ac:dyDescent="0.25">
      <c r="B41">
        <v>24</v>
      </c>
      <c r="C41" s="6">
        <v>2994.4421029999999</v>
      </c>
      <c r="D41" s="6">
        <v>3043.1843196894479</v>
      </c>
      <c r="E41">
        <v>0.91331836458031135</v>
      </c>
      <c r="F41">
        <v>10.471253069999999</v>
      </c>
      <c r="G41">
        <v>98.795199999999994</v>
      </c>
      <c r="H41">
        <v>17068.46531</v>
      </c>
      <c r="I41">
        <v>3.3123908692771231E-3</v>
      </c>
      <c r="J41">
        <v>18701.046470000001</v>
      </c>
      <c r="K41">
        <v>0</v>
      </c>
      <c r="L41">
        <v>63.35</v>
      </c>
      <c r="M41" s="6">
        <v>-48.742216689448469</v>
      </c>
      <c r="O41" t="s">
        <v>45</v>
      </c>
    </row>
    <row r="42" spans="2:15" x14ac:dyDescent="0.25">
      <c r="B42">
        <v>25</v>
      </c>
      <c r="C42" s="6">
        <v>3656.4107079999999</v>
      </c>
      <c r="D42" s="6">
        <v>3473.8811249433188</v>
      </c>
      <c r="E42">
        <v>0.89723610032667311</v>
      </c>
      <c r="F42">
        <v>10.19587999</v>
      </c>
      <c r="G42">
        <v>98.972200000000001</v>
      </c>
      <c r="H42">
        <v>16373.44232</v>
      </c>
      <c r="I42">
        <v>8907.9003312390869</v>
      </c>
      <c r="J42">
        <v>59969.072999999997</v>
      </c>
      <c r="K42">
        <v>0</v>
      </c>
      <c r="L42">
        <v>61.63</v>
      </c>
      <c r="M42" s="6">
        <v>182.5295830566811</v>
      </c>
      <c r="O42" t="s">
        <v>45</v>
      </c>
    </row>
    <row r="43" spans="2:15" x14ac:dyDescent="0.25">
      <c r="B43">
        <v>26</v>
      </c>
      <c r="C43" s="6">
        <v>3454.48387</v>
      </c>
      <c r="D43" s="6">
        <v>3361.3541771261271</v>
      </c>
      <c r="E43">
        <v>0.89753542970273936</v>
      </c>
      <c r="F43">
        <v>10.767871209999999</v>
      </c>
      <c r="G43">
        <v>98.915499999999994</v>
      </c>
      <c r="H43">
        <v>27679.344219999999</v>
      </c>
      <c r="I43">
        <v>3518.7900331239089</v>
      </c>
      <c r="J43">
        <v>6090.5053660000003</v>
      </c>
      <c r="K43">
        <v>0</v>
      </c>
      <c r="L43">
        <v>53.35</v>
      </c>
      <c r="M43" s="6">
        <v>93.12969287387341</v>
      </c>
      <c r="O43" t="s">
        <v>45</v>
      </c>
    </row>
    <row r="44" spans="2:15" x14ac:dyDescent="0.25">
      <c r="B44">
        <v>27</v>
      </c>
      <c r="C44" s="6">
        <v>3740.1260630000002</v>
      </c>
      <c r="D44" s="6">
        <v>3647.9572797842279</v>
      </c>
      <c r="E44">
        <v>0.88907934656347476</v>
      </c>
      <c r="F44">
        <v>9.8838397709999999</v>
      </c>
      <c r="G44">
        <v>99.013400000000004</v>
      </c>
      <c r="H44">
        <v>19495.311460000001</v>
      </c>
      <c r="I44">
        <v>10220.019003312391</v>
      </c>
      <c r="J44">
        <v>9.2700000000000003E-8</v>
      </c>
      <c r="K44">
        <v>12266</v>
      </c>
      <c r="L44">
        <v>32.200000000000003</v>
      </c>
      <c r="M44" s="6">
        <v>92.168783215772237</v>
      </c>
      <c r="O44" t="s">
        <v>45</v>
      </c>
    </row>
    <row r="45" spans="2:15" x14ac:dyDescent="0.25">
      <c r="B45">
        <v>28</v>
      </c>
      <c r="C45" s="6">
        <v>3278.9182059999998</v>
      </c>
      <c r="D45" s="6">
        <v>3457.3318388087969</v>
      </c>
      <c r="E45">
        <v>0.88240734186329173</v>
      </c>
      <c r="F45">
        <v>10.38043955</v>
      </c>
      <c r="G45">
        <v>98.26</v>
      </c>
      <c r="H45">
        <v>14676.84302</v>
      </c>
      <c r="I45">
        <v>1639.581900331239</v>
      </c>
      <c r="J45">
        <v>3.7100000000000001E-8</v>
      </c>
      <c r="K45">
        <v>262096</v>
      </c>
      <c r="L45">
        <v>21.04</v>
      </c>
      <c r="M45" s="6">
        <v>-178.4136328087975</v>
      </c>
      <c r="O45" t="s">
        <v>45</v>
      </c>
    </row>
    <row r="46" spans="2:15" x14ac:dyDescent="0.25">
      <c r="B46">
        <v>29</v>
      </c>
      <c r="C46" s="6">
        <v>2761.8745920000001</v>
      </c>
      <c r="D46" s="6">
        <v>3010.6030586982752</v>
      </c>
      <c r="E46">
        <v>0.89218702641984482</v>
      </c>
      <c r="F46">
        <v>11.072626079999999</v>
      </c>
      <c r="G46">
        <v>97.6143</v>
      </c>
      <c r="H46">
        <v>14259.936610000001</v>
      </c>
      <c r="I46">
        <v>1018.958190033124</v>
      </c>
      <c r="J46">
        <v>1.48E-8</v>
      </c>
      <c r="K46">
        <v>1660260</v>
      </c>
      <c r="L46">
        <v>30.38</v>
      </c>
      <c r="M46" s="6">
        <v>-248.72846669827459</v>
      </c>
      <c r="O46" t="s">
        <v>45</v>
      </c>
    </row>
    <row r="47" spans="2:15" x14ac:dyDescent="0.25">
      <c r="B47">
        <v>30</v>
      </c>
      <c r="C47" s="6">
        <v>2404.1671660000002</v>
      </c>
      <c r="D47" s="6">
        <v>2531.9736634781161</v>
      </c>
      <c r="E47">
        <v>0.87877360079706168</v>
      </c>
      <c r="F47">
        <v>10.64322432</v>
      </c>
      <c r="G47">
        <v>97.0732</v>
      </c>
      <c r="H47">
        <v>10276.768029999999</v>
      </c>
      <c r="I47">
        <v>1691.895819003312</v>
      </c>
      <c r="J47">
        <v>5.93E-9</v>
      </c>
      <c r="K47">
        <v>4063590</v>
      </c>
      <c r="L47">
        <v>39.46</v>
      </c>
      <c r="M47" s="6">
        <v>-127.8064974781155</v>
      </c>
      <c r="O47" t="s">
        <v>46</v>
      </c>
    </row>
    <row r="48" spans="2:15" x14ac:dyDescent="0.25">
      <c r="B48">
        <v>31</v>
      </c>
      <c r="C48" s="6">
        <v>2474.7624780000001</v>
      </c>
      <c r="D48" s="6">
        <v>2481.0247668738202</v>
      </c>
      <c r="E48">
        <v>0.87839680753143679</v>
      </c>
      <c r="F48">
        <v>14.209445199999999</v>
      </c>
      <c r="G48">
        <v>96.965699999999998</v>
      </c>
      <c r="H48">
        <v>8264.5837200000005</v>
      </c>
      <c r="I48">
        <v>169.18958190033129</v>
      </c>
      <c r="J48">
        <v>2.3699999999999999E-9</v>
      </c>
      <c r="K48">
        <v>7458294</v>
      </c>
      <c r="L48">
        <v>42.07</v>
      </c>
      <c r="M48" s="6">
        <v>-6.2622888738201246</v>
      </c>
      <c r="O48" t="s">
        <v>46</v>
      </c>
    </row>
    <row r="49" spans="2:15" x14ac:dyDescent="0.25">
      <c r="B49">
        <v>32</v>
      </c>
      <c r="C49" s="6">
        <v>2850.317419</v>
      </c>
      <c r="D49" s="6">
        <v>2767.947777446182</v>
      </c>
      <c r="E49">
        <v>0.86232856577477202</v>
      </c>
      <c r="F49">
        <v>14.47380416</v>
      </c>
      <c r="G49">
        <v>97.695599999999999</v>
      </c>
      <c r="H49">
        <v>16823.653999999999</v>
      </c>
      <c r="I49">
        <v>16.918958190033131</v>
      </c>
      <c r="J49">
        <v>9.4899999999999993E-10</v>
      </c>
      <c r="K49">
        <v>9232859</v>
      </c>
      <c r="L49">
        <v>43.44</v>
      </c>
      <c r="M49" s="6">
        <v>82.369641553817473</v>
      </c>
      <c r="O49" t="s">
        <v>46</v>
      </c>
    </row>
    <row r="50" spans="2:15" x14ac:dyDescent="0.25">
      <c r="B50">
        <v>33</v>
      </c>
      <c r="C50" s="6">
        <v>3451.6903480000001</v>
      </c>
      <c r="D50" s="6">
        <v>3334.3623167192191</v>
      </c>
      <c r="E50">
        <v>0.83659936328202777</v>
      </c>
      <c r="F50">
        <v>14.27740706</v>
      </c>
      <c r="G50">
        <v>98.900199999999998</v>
      </c>
      <c r="H50">
        <v>17675.774300000001</v>
      </c>
      <c r="I50">
        <v>3895.6918958190031</v>
      </c>
      <c r="J50">
        <v>3.7999999999999998E-10</v>
      </c>
      <c r="K50">
        <v>9799409</v>
      </c>
      <c r="L50">
        <v>40.6</v>
      </c>
      <c r="M50" s="6">
        <v>117.3280312807815</v>
      </c>
      <c r="O50" t="s">
        <v>46</v>
      </c>
    </row>
    <row r="51" spans="2:15" x14ac:dyDescent="0.25">
      <c r="B51">
        <v>34</v>
      </c>
      <c r="C51" s="6">
        <v>3635.704244</v>
      </c>
      <c r="D51" s="6">
        <v>3415.4957667259168</v>
      </c>
      <c r="E51">
        <v>0.83996943679202141</v>
      </c>
      <c r="F51">
        <v>15.887597810000001</v>
      </c>
      <c r="G51">
        <v>98.935500000000005</v>
      </c>
      <c r="H51">
        <v>20651.176309999999</v>
      </c>
      <c r="I51">
        <v>1556.5691895819</v>
      </c>
      <c r="J51">
        <v>1.5199999999999999E-10</v>
      </c>
      <c r="K51">
        <v>10580404</v>
      </c>
      <c r="L51">
        <v>39.9</v>
      </c>
      <c r="M51" s="6">
        <v>220.20847727408321</v>
      </c>
      <c r="O51" t="s">
        <v>46</v>
      </c>
    </row>
    <row r="52" spans="2:15" x14ac:dyDescent="0.25">
      <c r="B52">
        <v>35</v>
      </c>
      <c r="C52" s="6">
        <v>3486.6500689999998</v>
      </c>
      <c r="D52" s="6">
        <v>3580.4362983866231</v>
      </c>
      <c r="E52">
        <v>0.82901398916268554</v>
      </c>
      <c r="F52">
        <v>15.29453964</v>
      </c>
      <c r="G52">
        <v>99.134200000000007</v>
      </c>
      <c r="H52">
        <v>14455.82912</v>
      </c>
      <c r="I52">
        <v>155.65691895819009</v>
      </c>
      <c r="J52">
        <v>36572.987280000001</v>
      </c>
      <c r="K52">
        <v>10591512</v>
      </c>
      <c r="L52">
        <v>42.3</v>
      </c>
      <c r="M52" s="6">
        <v>-93.78622938662329</v>
      </c>
      <c r="O52" t="s">
        <v>46</v>
      </c>
    </row>
    <row r="53" spans="2:15" x14ac:dyDescent="0.25">
      <c r="B53">
        <v>36</v>
      </c>
      <c r="C53" s="6">
        <v>3697.286994</v>
      </c>
      <c r="D53" s="6">
        <v>3125.314355759805</v>
      </c>
      <c r="E53">
        <v>0.82500577038876588</v>
      </c>
      <c r="F53">
        <v>13.02373603</v>
      </c>
      <c r="G53">
        <v>99.122</v>
      </c>
      <c r="H53">
        <v>17020.436379999999</v>
      </c>
      <c r="I53">
        <v>15.565691895819009</v>
      </c>
      <c r="J53">
        <v>6.0699999999999995E-11</v>
      </c>
      <c r="K53">
        <v>11170841</v>
      </c>
      <c r="L53">
        <v>48.73</v>
      </c>
      <c r="M53" s="6">
        <v>571.97263824019501</v>
      </c>
      <c r="O53" t="s">
        <v>46</v>
      </c>
    </row>
    <row r="54" spans="2:15" x14ac:dyDescent="0.25">
      <c r="B54">
        <v>37</v>
      </c>
      <c r="C54" s="6">
        <v>3019.4654909999999</v>
      </c>
      <c r="D54" s="6">
        <v>3067.476960356295</v>
      </c>
      <c r="E54">
        <v>0.82565125306906118</v>
      </c>
      <c r="F54">
        <v>14.253484650000001</v>
      </c>
      <c r="G54">
        <v>99.0762</v>
      </c>
      <c r="H54">
        <v>11914.305469999999</v>
      </c>
      <c r="I54">
        <v>1.5565691895819009</v>
      </c>
      <c r="J54">
        <v>2.4299999999999999E-11</v>
      </c>
      <c r="K54">
        <v>11315754</v>
      </c>
      <c r="L54">
        <v>53.6</v>
      </c>
      <c r="M54" s="6">
        <v>-48.011469356295038</v>
      </c>
      <c r="O54" t="s">
        <v>46</v>
      </c>
    </row>
    <row r="55" spans="2:15" x14ac:dyDescent="0.25">
      <c r="B55">
        <v>38</v>
      </c>
      <c r="C55" s="6">
        <v>2737.8274580000002</v>
      </c>
      <c r="D55" s="6">
        <v>3303.0238344636759</v>
      </c>
      <c r="E55">
        <v>0.8291912238742094</v>
      </c>
      <c r="F55">
        <v>15.69062782</v>
      </c>
      <c r="G55">
        <v>99.167400000000001</v>
      </c>
      <c r="H55">
        <v>11349.324629999999</v>
      </c>
      <c r="I55">
        <v>0.15565691895819009</v>
      </c>
      <c r="J55">
        <v>32158.11896</v>
      </c>
      <c r="K55">
        <v>10439661</v>
      </c>
      <c r="L55">
        <v>60.46</v>
      </c>
      <c r="M55" s="6">
        <v>-565.19637646367619</v>
      </c>
      <c r="O55" t="s">
        <v>46</v>
      </c>
    </row>
    <row r="56" spans="2:15" x14ac:dyDescent="0.25">
      <c r="B56">
        <v>39</v>
      </c>
      <c r="C56" s="6">
        <v>2732.8863059999999</v>
      </c>
      <c r="D56" s="6">
        <v>3067.9805336287868</v>
      </c>
      <c r="E56">
        <v>0.84204622002946494</v>
      </c>
      <c r="F56">
        <v>15.641123479999999</v>
      </c>
      <c r="G56">
        <v>99.334800000000001</v>
      </c>
      <c r="H56">
        <v>15388.49984</v>
      </c>
      <c r="I56">
        <v>2013.015565691896</v>
      </c>
      <c r="J56">
        <v>9.7199999999999998E-12</v>
      </c>
      <c r="K56">
        <v>11883210</v>
      </c>
      <c r="L56">
        <v>63.83</v>
      </c>
      <c r="M56" s="6">
        <v>-335.09422762878739</v>
      </c>
      <c r="O56" t="s">
        <v>46</v>
      </c>
    </row>
    <row r="57" spans="2:15" x14ac:dyDescent="0.25">
      <c r="B57">
        <v>40</v>
      </c>
      <c r="C57" s="6">
        <v>2629.4841200000001</v>
      </c>
      <c r="D57" s="6">
        <v>2789.3007128389359</v>
      </c>
      <c r="E57">
        <v>0.85091487751407802</v>
      </c>
      <c r="F57">
        <v>13.333320219999999</v>
      </c>
      <c r="G57">
        <v>99.071399999999997</v>
      </c>
      <c r="H57">
        <v>15004.43959</v>
      </c>
      <c r="I57">
        <v>2517.301556569189</v>
      </c>
      <c r="J57">
        <v>3.8899999999999998E-12</v>
      </c>
      <c r="K57">
        <v>12090975</v>
      </c>
      <c r="L57">
        <v>62.95</v>
      </c>
      <c r="M57" s="6">
        <v>-159.8165928389362</v>
      </c>
      <c r="O57" t="s">
        <v>46</v>
      </c>
    </row>
    <row r="58" spans="2:15" x14ac:dyDescent="0.25">
      <c r="B58">
        <v>41</v>
      </c>
      <c r="C58" s="6">
        <v>2934.0511780000002</v>
      </c>
      <c r="D58" s="6">
        <v>2655.4478469972792</v>
      </c>
      <c r="E58">
        <v>0.85197386009966036</v>
      </c>
      <c r="F58">
        <v>15.39984426</v>
      </c>
      <c r="G58">
        <v>98.778300000000002</v>
      </c>
      <c r="H58">
        <v>13060.67251</v>
      </c>
      <c r="I58">
        <v>251.73015565691901</v>
      </c>
      <c r="J58">
        <v>1.56E-12</v>
      </c>
      <c r="K58">
        <v>13447425</v>
      </c>
      <c r="L58">
        <v>66.400000000000006</v>
      </c>
      <c r="M58" s="6">
        <v>278.60333100272152</v>
      </c>
      <c r="O58" t="s">
        <v>46</v>
      </c>
    </row>
    <row r="61" spans="2:15" x14ac:dyDescent="0.25">
      <c r="B61" s="7" t="s">
        <v>41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9723-D58F-41F4-AD6D-EBD1B3C1B219}">
  <dimension ref="A1:N61"/>
  <sheetViews>
    <sheetView tabSelected="1" topLeftCell="D1" workbookViewId="0">
      <selection activeCell="N8" sqref="N8"/>
    </sheetView>
  </sheetViews>
  <sheetFormatPr defaultRowHeight="15" x14ac:dyDescent="0.25"/>
  <cols>
    <col min="1" max="1" width="6.28515625" bestFit="1" customWidth="1"/>
    <col min="2" max="2" width="30.28515625" bestFit="1" customWidth="1"/>
    <col min="3" max="4" width="17.28515625" bestFit="1" customWidth="1"/>
    <col min="5" max="5" width="19.7109375" bestFit="1" customWidth="1"/>
    <col min="6" max="6" width="21.5703125" bestFit="1" customWidth="1"/>
    <col min="7" max="7" width="25" bestFit="1" customWidth="1"/>
    <col min="8" max="8" width="12.7109375" bestFit="1" customWidth="1"/>
    <col min="9" max="9" width="15.7109375" bestFit="1" customWidth="1"/>
    <col min="10" max="10" width="14.7109375" bestFit="1" customWidth="1"/>
    <col min="11" max="11" width="21.42578125" bestFit="1" customWidth="1"/>
    <col min="12" max="12" width="7.28515625" bestFit="1" customWidth="1"/>
    <col min="13" max="13" width="14.28515625" bestFit="1" customWidth="1"/>
    <col min="14" max="14" width="10" bestFit="1" customWidth="1"/>
  </cols>
  <sheetData>
    <row r="1" spans="1:14" ht="18.75" x14ac:dyDescent="0.3">
      <c r="C1" s="8" t="s">
        <v>0</v>
      </c>
    </row>
    <row r="6" spans="1:14" x14ac:dyDescent="0.25">
      <c r="C6" s="5" t="s">
        <v>27</v>
      </c>
      <c r="D6" s="5" t="s">
        <v>26</v>
      </c>
      <c r="E6" s="5" t="s">
        <v>29</v>
      </c>
      <c r="F6" s="5" t="s">
        <v>50</v>
      </c>
      <c r="G6" s="5" t="s">
        <v>51</v>
      </c>
      <c r="H6" s="5" t="s">
        <v>32</v>
      </c>
      <c r="I6" s="5" t="s">
        <v>33</v>
      </c>
      <c r="J6" s="5" t="s">
        <v>34</v>
      </c>
      <c r="K6" s="5" t="s">
        <v>35</v>
      </c>
      <c r="L6" s="5" t="s">
        <v>28</v>
      </c>
    </row>
    <row r="7" spans="1:14" x14ac:dyDescent="0.25">
      <c r="A7" t="s">
        <v>4</v>
      </c>
      <c r="B7" t="s">
        <v>39</v>
      </c>
      <c r="C7" s="6">
        <f>SUM(D47:D58)</f>
        <v>36147.718735318485</v>
      </c>
      <c r="D7" s="6">
        <f>SUM(C47:C58)</f>
        <v>36054.293270999995</v>
      </c>
      <c r="E7">
        <f>SUM(E47:E58) * E16</f>
        <v>-60107.500342362888</v>
      </c>
      <c r="F7">
        <f>SUM(F47:F58) * F16</f>
        <v>10777.854149468099</v>
      </c>
      <c r="G7">
        <f>SUM(G47:G58) * G16</f>
        <v>386.67831972000005</v>
      </c>
      <c r="H7">
        <f>SUM(H47:H58) * H16</f>
        <v>2021.3730554639997</v>
      </c>
      <c r="I7">
        <f>SUM(I47:I58) * I16</f>
        <v>250.00478783328396</v>
      </c>
      <c r="J7">
        <f>SUM(J47:J58) * J16</f>
        <v>101.65330612897461</v>
      </c>
      <c r="K7">
        <f>SUM(K47:K58) * K16</f>
        <v>-9673.1385301599985</v>
      </c>
      <c r="L7" s="6">
        <f>SUM(L47:L58)</f>
        <v>-93.425464318483577</v>
      </c>
      <c r="M7">
        <f>SUM(E7:L7) + 6685</f>
        <v>-49651.50071822702</v>
      </c>
      <c r="N7" s="6">
        <f>C7 - SUM(E7:L7)</f>
        <v>92484.219453545506</v>
      </c>
    </row>
    <row r="8" spans="1:14" x14ac:dyDescent="0.25">
      <c r="A8" t="s">
        <v>4</v>
      </c>
      <c r="B8" t="s">
        <v>40</v>
      </c>
      <c r="C8" s="6">
        <f>SUM(D35:D46)</f>
        <v>37499.049660800119</v>
      </c>
      <c r="D8" s="6">
        <f>SUM(C35:C46)</f>
        <v>37975.679948999998</v>
      </c>
      <c r="E8">
        <f>SUM(E35:E46) * E16</f>
        <v>-64460.394092006543</v>
      </c>
      <c r="F8">
        <f>SUM(F35:F46) * F16</f>
        <v>8090.2512827396404</v>
      </c>
      <c r="G8">
        <f>SUM(G35:G46) * G16</f>
        <v>362.43835017600009</v>
      </c>
      <c r="H8">
        <f>SUM(H35:H46) * H16</f>
        <v>1314.389491351104</v>
      </c>
      <c r="I8">
        <f>SUM(I35:I46) * I16</f>
        <v>534.73232900733001</v>
      </c>
      <c r="J8">
        <f>SUM(J35:J46) * J16</f>
        <v>183.58185874505585</v>
      </c>
      <c r="K8">
        <f>SUM(K35:K46) * K16</f>
        <v>-153.29944727999998</v>
      </c>
      <c r="L8" s="6">
        <f>SUM(L35:L46)</f>
        <v>476.63028819988244</v>
      </c>
      <c r="N8" s="6">
        <f>C8 - SUM(E8:L8)</f>
        <v>91150.719599867647</v>
      </c>
    </row>
    <row r="9" spans="1:14" x14ac:dyDescent="0.25">
      <c r="B9" t="s">
        <v>47</v>
      </c>
      <c r="C9" s="6">
        <f>C7 - C8</f>
        <v>-1351.330925481634</v>
      </c>
      <c r="D9" s="6">
        <f>D7 - D8</f>
        <v>-1921.3866780000026</v>
      </c>
      <c r="E9">
        <f>E7 - E8</f>
        <v>4352.8937496436556</v>
      </c>
      <c r="F9">
        <f xml:space="preserve"> F7 - F8</f>
        <v>2687.602866728459</v>
      </c>
      <c r="G9">
        <f xml:space="preserve"> G7 - G8</f>
        <v>24.239969543999962</v>
      </c>
      <c r="H9">
        <f xml:space="preserve"> H7 - H8</f>
        <v>706.98356411289569</v>
      </c>
      <c r="I9">
        <f xml:space="preserve"> I7 - I8</f>
        <v>-284.72754117404605</v>
      </c>
      <c r="J9">
        <f xml:space="preserve"> J7 - J8</f>
        <v>-81.928552616081248</v>
      </c>
      <c r="K9">
        <f xml:space="preserve"> K7 - K8</f>
        <v>-9519.8390828799984</v>
      </c>
      <c r="L9" s="6">
        <f xml:space="preserve"> L7 - L8</f>
        <v>-570.05575251836603</v>
      </c>
    </row>
    <row r="10" spans="1:14" x14ac:dyDescent="0.25">
      <c r="B10" t="s">
        <v>10</v>
      </c>
      <c r="C10" s="11">
        <f>C9/D8</f>
        <v>-3.5584114024987151E-2</v>
      </c>
      <c r="E10" s="16">
        <f>E9 / C8</f>
        <v>0.11608010840322661</v>
      </c>
      <c r="F10" s="17">
        <f>F9 / C8</f>
        <v>7.1671226098776644E-2</v>
      </c>
      <c r="G10" s="11">
        <f>G9 / C8</f>
        <v>6.4641556954813642E-4</v>
      </c>
      <c r="H10" s="11">
        <f>H9 / C8</f>
        <v>1.8853372832323953E-2</v>
      </c>
      <c r="I10" s="11">
        <f>I9 / C8</f>
        <v>-7.5929268541353959E-3</v>
      </c>
      <c r="J10" s="11">
        <f>J9 / C8</f>
        <v>-2.184816771549435E-3</v>
      </c>
      <c r="K10" s="11">
        <f>K9 / C8</f>
        <v>-0.25386880918295979</v>
      </c>
      <c r="L10" s="11">
        <f>L9 / C8</f>
        <v>-1.5201871985419342E-2</v>
      </c>
      <c r="M10" s="16">
        <f>SUM(E10:L10)</f>
        <v>-7.1597301890188592E-2</v>
      </c>
    </row>
    <row r="15" spans="1:14" x14ac:dyDescent="0.25">
      <c r="D15" s="7" t="s">
        <v>17</v>
      </c>
    </row>
    <row r="16" spans="1:14" x14ac:dyDescent="0.25">
      <c r="C16" s="7" t="s">
        <v>38</v>
      </c>
      <c r="D16" s="6">
        <v>6685</v>
      </c>
      <c r="E16" s="6">
        <v>-5922</v>
      </c>
      <c r="F16" s="6">
        <v>64.23</v>
      </c>
      <c r="G16" s="12">
        <v>1.176E-2</v>
      </c>
      <c r="H16" s="13">
        <v>1.176E-2</v>
      </c>
      <c r="I16" s="13">
        <v>2.035E-2</v>
      </c>
      <c r="J16" s="14">
        <v>1.4790000000000001E-3</v>
      </c>
      <c r="K16" s="15">
        <v>-7.9239999999999993E-5</v>
      </c>
    </row>
    <row r="17" spans="2:14" x14ac:dyDescent="0.25">
      <c r="B17" s="7" t="s">
        <v>37</v>
      </c>
      <c r="C17" s="5" t="s">
        <v>26</v>
      </c>
      <c r="D17" s="5" t="s">
        <v>49</v>
      </c>
      <c r="E17" s="5" t="s">
        <v>29</v>
      </c>
      <c r="F17" s="5" t="s">
        <v>50</v>
      </c>
      <c r="G17" s="5" t="s">
        <v>51</v>
      </c>
      <c r="H17" s="5" t="s">
        <v>32</v>
      </c>
      <c r="I17" s="5" t="s">
        <v>33</v>
      </c>
      <c r="J17" s="5" t="s">
        <v>34</v>
      </c>
      <c r="K17" s="5" t="s">
        <v>35</v>
      </c>
      <c r="L17" s="5" t="s">
        <v>28</v>
      </c>
      <c r="N17" s="7" t="s">
        <v>42</v>
      </c>
    </row>
    <row r="18" spans="2:14" x14ac:dyDescent="0.25">
      <c r="B18">
        <v>1</v>
      </c>
      <c r="C18" s="6">
        <v>2356.0461719999998</v>
      </c>
      <c r="D18">
        <v>2865.5892814781628</v>
      </c>
      <c r="E18">
        <v>0.91094371560409237</v>
      </c>
      <c r="F18">
        <v>7.6177947761666669</v>
      </c>
      <c r="G18">
        <v>2433.8856999999998</v>
      </c>
      <c r="H18">
        <v>9142.4707579999995</v>
      </c>
      <c r="I18">
        <v>2405.0827632789551</v>
      </c>
      <c r="J18">
        <v>0.53952370800000005</v>
      </c>
      <c r="K18">
        <v>0</v>
      </c>
      <c r="L18">
        <v>-509.54310947816339</v>
      </c>
      <c r="N18" t="s">
        <v>43</v>
      </c>
    </row>
    <row r="19" spans="2:14" x14ac:dyDescent="0.25">
      <c r="B19">
        <v>2</v>
      </c>
      <c r="C19" s="6">
        <v>2131.0613549999998</v>
      </c>
      <c r="D19">
        <v>2219.7528008834802</v>
      </c>
      <c r="E19">
        <v>0.98833428400453205</v>
      </c>
      <c r="F19">
        <v>7.6776122960000004</v>
      </c>
      <c r="G19">
        <v>2260.8253</v>
      </c>
      <c r="H19">
        <v>47.441400000000002</v>
      </c>
      <c r="I19">
        <v>1507.402783</v>
      </c>
      <c r="J19">
        <v>0.215809483</v>
      </c>
      <c r="K19">
        <v>0</v>
      </c>
      <c r="L19">
        <v>-88.691445883479901</v>
      </c>
      <c r="N19" t="s">
        <v>43</v>
      </c>
    </row>
    <row r="20" spans="2:14" x14ac:dyDescent="0.25">
      <c r="B20">
        <v>3</v>
      </c>
      <c r="C20" s="6">
        <v>2550.9108569999999</v>
      </c>
      <c r="D20">
        <v>2376.1043990443159</v>
      </c>
      <c r="E20">
        <v>0.98826960949496745</v>
      </c>
      <c r="F20">
        <v>7.8990753969999998</v>
      </c>
      <c r="G20">
        <v>2427.1959999999999</v>
      </c>
      <c r="H20">
        <v>6210.6118800000004</v>
      </c>
      <c r="I20">
        <v>1162.0963042999999</v>
      </c>
      <c r="J20">
        <v>8607.5802590000003</v>
      </c>
      <c r="K20">
        <v>0</v>
      </c>
      <c r="L20">
        <v>174.80645795568401</v>
      </c>
      <c r="N20" t="s">
        <v>43</v>
      </c>
    </row>
    <row r="21" spans="2:14" x14ac:dyDescent="0.25">
      <c r="B21">
        <v>4</v>
      </c>
      <c r="C21" s="6">
        <v>2559.5174670000001</v>
      </c>
      <c r="D21">
        <v>2430.2358791889769</v>
      </c>
      <c r="E21">
        <v>0.98763799773757277</v>
      </c>
      <c r="F21">
        <v>6.8899608509999997</v>
      </c>
      <c r="G21">
        <v>2468.1921000000002</v>
      </c>
      <c r="H21">
        <v>11033.89732</v>
      </c>
      <c r="I21">
        <v>3276.82493643</v>
      </c>
      <c r="J21">
        <v>8470.1907410000003</v>
      </c>
      <c r="K21">
        <v>0</v>
      </c>
      <c r="L21">
        <v>129.28158781102269</v>
      </c>
      <c r="N21" t="s">
        <v>43</v>
      </c>
    </row>
    <row r="22" spans="2:14" x14ac:dyDescent="0.25">
      <c r="B22">
        <v>5</v>
      </c>
      <c r="C22" s="6">
        <v>2531.9259010000001</v>
      </c>
      <c r="D22">
        <v>2369.7490327357241</v>
      </c>
      <c r="E22">
        <v>0.9889695619014659</v>
      </c>
      <c r="F22">
        <v>6.503951196</v>
      </c>
      <c r="G22">
        <v>2488.0520999999999</v>
      </c>
      <c r="H22">
        <v>8003.8423210000001</v>
      </c>
      <c r="I22">
        <v>3903.5222736430001</v>
      </c>
      <c r="J22">
        <v>8.6323792999999996E-2</v>
      </c>
      <c r="K22">
        <v>0</v>
      </c>
      <c r="L22">
        <v>162.17686826427641</v>
      </c>
      <c r="N22" t="s">
        <v>43</v>
      </c>
    </row>
    <row r="23" spans="2:14" x14ac:dyDescent="0.25">
      <c r="B23">
        <v>6</v>
      </c>
      <c r="C23" s="6">
        <v>2156.1009469999999</v>
      </c>
      <c r="D23">
        <v>2445.656611755116</v>
      </c>
      <c r="E23">
        <v>0.99319209018660715</v>
      </c>
      <c r="F23">
        <v>9.2792046720000005</v>
      </c>
      <c r="G23">
        <v>2408.3638000000001</v>
      </c>
      <c r="H23">
        <v>7484.9076249999998</v>
      </c>
      <c r="I23">
        <v>1899.1979493643</v>
      </c>
      <c r="J23">
        <v>3.4529517000000003E-2</v>
      </c>
      <c r="K23">
        <v>0</v>
      </c>
      <c r="L23">
        <v>-289.55566475511569</v>
      </c>
      <c r="N23" t="s">
        <v>44</v>
      </c>
    </row>
    <row r="24" spans="2:14" x14ac:dyDescent="0.25">
      <c r="B24">
        <v>7</v>
      </c>
      <c r="C24" s="6">
        <v>2301.1760100000001</v>
      </c>
      <c r="D24">
        <v>2422.8652043379971</v>
      </c>
      <c r="E24">
        <v>0.97742082851830059</v>
      </c>
      <c r="F24">
        <v>7.456964245</v>
      </c>
      <c r="G24">
        <v>2402.3179</v>
      </c>
      <c r="H24">
        <v>6399.729531</v>
      </c>
      <c r="I24">
        <v>2681.4523329364301</v>
      </c>
      <c r="J24">
        <v>1.3811807000000001E-2</v>
      </c>
      <c r="K24">
        <v>0</v>
      </c>
      <c r="L24">
        <v>-121.6891943379965</v>
      </c>
      <c r="N24" t="s">
        <v>44</v>
      </c>
    </row>
    <row r="25" spans="2:14" x14ac:dyDescent="0.25">
      <c r="B25">
        <v>8</v>
      </c>
      <c r="C25" s="6">
        <v>2376.0374059999999</v>
      </c>
      <c r="D25">
        <v>2469.1418540133341</v>
      </c>
      <c r="E25">
        <v>0.96187774746078969</v>
      </c>
      <c r="F25">
        <v>7.7813312899999998</v>
      </c>
      <c r="G25">
        <v>2366.1592000000001</v>
      </c>
      <c r="H25">
        <v>4479.8106710000002</v>
      </c>
      <c r="I25">
        <v>1196.4817798936431</v>
      </c>
      <c r="J25">
        <v>5.5247229999999996E-3</v>
      </c>
      <c r="K25">
        <v>0</v>
      </c>
      <c r="L25">
        <v>-93.104448013333695</v>
      </c>
      <c r="N25" t="s">
        <v>44</v>
      </c>
    </row>
    <row r="26" spans="2:14" x14ac:dyDescent="0.25">
      <c r="B26">
        <v>9</v>
      </c>
      <c r="C26" s="6">
        <v>2399.0625570000002</v>
      </c>
      <c r="D26">
        <v>2500.1474604513542</v>
      </c>
      <c r="E26">
        <v>0.9765180380778975</v>
      </c>
      <c r="F26">
        <v>9.3351693299999994</v>
      </c>
      <c r="G26">
        <v>2426.2548999999999</v>
      </c>
      <c r="H26">
        <v>5803.4017370000001</v>
      </c>
      <c r="I26">
        <v>183.1210727293643</v>
      </c>
      <c r="J26">
        <v>2.209889E-3</v>
      </c>
      <c r="K26">
        <v>0</v>
      </c>
      <c r="L26">
        <v>-101.0849034513535</v>
      </c>
      <c r="N26" t="s">
        <v>44</v>
      </c>
    </row>
    <row r="27" spans="2:14" x14ac:dyDescent="0.25">
      <c r="B27">
        <v>10</v>
      </c>
      <c r="C27" s="6">
        <v>2620.4581020000001</v>
      </c>
      <c r="D27">
        <v>2458.555595264228</v>
      </c>
      <c r="E27">
        <v>0.95342478997986513</v>
      </c>
      <c r="F27">
        <v>6.7848215429999996</v>
      </c>
      <c r="G27">
        <v>2431.9137999999998</v>
      </c>
      <c r="H27">
        <v>4667.380416</v>
      </c>
      <c r="I27">
        <v>18.31210727293643</v>
      </c>
      <c r="J27">
        <v>8.8395599999999998E-4</v>
      </c>
      <c r="K27">
        <v>0</v>
      </c>
      <c r="L27">
        <v>161.90250673577199</v>
      </c>
      <c r="N27" t="s">
        <v>44</v>
      </c>
    </row>
    <row r="28" spans="2:14" x14ac:dyDescent="0.25">
      <c r="B28">
        <v>11</v>
      </c>
      <c r="C28" s="6">
        <v>2547.7035820000001</v>
      </c>
      <c r="D28">
        <v>2380.9380533921099</v>
      </c>
      <c r="E28">
        <v>0.96940479065428253</v>
      </c>
      <c r="F28">
        <v>7.0158580050000001</v>
      </c>
      <c r="G28">
        <v>2485.6212999999998</v>
      </c>
      <c r="H28">
        <v>3135.8674700000001</v>
      </c>
      <c r="I28">
        <v>1.8312107272936431</v>
      </c>
      <c r="J28">
        <v>3.5358200000000002E-4</v>
      </c>
      <c r="K28">
        <v>0</v>
      </c>
      <c r="L28">
        <v>166.76552860789019</v>
      </c>
      <c r="N28" t="s">
        <v>44</v>
      </c>
    </row>
    <row r="29" spans="2:14" x14ac:dyDescent="0.25">
      <c r="B29">
        <v>12</v>
      </c>
      <c r="C29" s="6">
        <v>2634.4443390000001</v>
      </c>
      <c r="D29">
        <v>2462.7031470161919</v>
      </c>
      <c r="E29">
        <v>0.98612092960339326</v>
      </c>
      <c r="F29">
        <v>8.1418934620000005</v>
      </c>
      <c r="G29">
        <v>2595.3384000000001</v>
      </c>
      <c r="H29">
        <v>7557.9195909999999</v>
      </c>
      <c r="I29">
        <v>0.18312107272936429</v>
      </c>
      <c r="J29">
        <v>9840.4486510000006</v>
      </c>
      <c r="K29">
        <v>0</v>
      </c>
      <c r="L29">
        <v>171.74119198380779</v>
      </c>
      <c r="N29" t="s">
        <v>44</v>
      </c>
    </row>
    <row r="30" spans="2:14" x14ac:dyDescent="0.25">
      <c r="B30">
        <v>13</v>
      </c>
      <c r="C30" s="6">
        <v>2811.2794720000002</v>
      </c>
      <c r="D30">
        <v>2816.6646976348829</v>
      </c>
      <c r="E30">
        <v>0.958281101491266</v>
      </c>
      <c r="F30">
        <v>9.0896146309999999</v>
      </c>
      <c r="G30">
        <v>2676.2948999999999</v>
      </c>
      <c r="H30">
        <v>11202.17661</v>
      </c>
      <c r="I30">
        <v>898.1283121072729</v>
      </c>
      <c r="J30">
        <v>34289.029990000003</v>
      </c>
      <c r="K30">
        <v>0</v>
      </c>
      <c r="L30">
        <v>-5.385225634883227</v>
      </c>
      <c r="N30" t="s">
        <v>44</v>
      </c>
    </row>
    <row r="31" spans="2:14" x14ac:dyDescent="0.25">
      <c r="B31">
        <v>14</v>
      </c>
      <c r="C31" s="6">
        <v>2406.5210729999999</v>
      </c>
      <c r="D31">
        <v>2754.0799281537988</v>
      </c>
      <c r="E31">
        <v>0.94653610577260705</v>
      </c>
      <c r="F31">
        <v>8.4115406020000005</v>
      </c>
      <c r="G31">
        <v>2426.576</v>
      </c>
      <c r="H31">
        <v>13060.514730000001</v>
      </c>
      <c r="I31">
        <v>2652.2028312107268</v>
      </c>
      <c r="J31">
        <v>1.41433E-4</v>
      </c>
      <c r="K31">
        <v>0</v>
      </c>
      <c r="L31">
        <v>-347.55885515379941</v>
      </c>
      <c r="N31" t="s">
        <v>44</v>
      </c>
    </row>
    <row r="32" spans="2:14" x14ac:dyDescent="0.25">
      <c r="B32">
        <v>15</v>
      </c>
      <c r="C32" s="6">
        <v>2834.8438540000002</v>
      </c>
      <c r="D32">
        <v>2802.279804329823</v>
      </c>
      <c r="E32">
        <v>0.93354597743265133</v>
      </c>
      <c r="F32">
        <v>7.5933875300000002</v>
      </c>
      <c r="G32">
        <v>2511.0023000000001</v>
      </c>
      <c r="H32">
        <v>2195.1072290000002</v>
      </c>
      <c r="I32">
        <v>8514.7885771210731</v>
      </c>
      <c r="J32">
        <v>5.66E-5</v>
      </c>
      <c r="K32">
        <v>0</v>
      </c>
      <c r="L32">
        <v>32.56404967017761</v>
      </c>
      <c r="N32" t="s">
        <v>44</v>
      </c>
    </row>
    <row r="33" spans="2:14" x14ac:dyDescent="0.25">
      <c r="B33">
        <v>16</v>
      </c>
      <c r="C33" s="6">
        <v>2865.948112</v>
      </c>
      <c r="D33">
        <v>2830.7414248495379</v>
      </c>
      <c r="E33">
        <v>0.92347116480709501</v>
      </c>
      <c r="F33">
        <v>9.272291482</v>
      </c>
      <c r="G33">
        <v>2575.4913999999999</v>
      </c>
      <c r="H33">
        <v>1536.5750599999999</v>
      </c>
      <c r="I33">
        <v>851.47885771210736</v>
      </c>
      <c r="J33">
        <v>2.26E-5</v>
      </c>
      <c r="K33">
        <v>0</v>
      </c>
      <c r="L33">
        <v>35.206687150461683</v>
      </c>
      <c r="N33" t="s">
        <v>44</v>
      </c>
    </row>
    <row r="34" spans="2:14" x14ac:dyDescent="0.25">
      <c r="B34">
        <v>17</v>
      </c>
      <c r="C34" s="6">
        <v>2940.8790359999998</v>
      </c>
      <c r="D34">
        <v>2801.915891352397</v>
      </c>
      <c r="E34">
        <v>0.93467389729533346</v>
      </c>
      <c r="F34">
        <v>10.407357810000001</v>
      </c>
      <c r="G34">
        <v>2537.8883999999998</v>
      </c>
      <c r="H34">
        <v>1075.6025420000001</v>
      </c>
      <c r="I34">
        <v>85.147885771210738</v>
      </c>
      <c r="J34">
        <v>9.0499999999999997E-6</v>
      </c>
      <c r="K34">
        <v>0</v>
      </c>
      <c r="L34">
        <v>138.96314464760329</v>
      </c>
      <c r="N34" t="s">
        <v>44</v>
      </c>
    </row>
    <row r="35" spans="2:14" x14ac:dyDescent="0.25">
      <c r="B35">
        <v>18</v>
      </c>
      <c r="C35" s="6">
        <v>2716.5353129999999</v>
      </c>
      <c r="D35">
        <v>2806.102548179324</v>
      </c>
      <c r="E35">
        <v>0.93107556710432049</v>
      </c>
      <c r="F35">
        <v>10.10386267</v>
      </c>
      <c r="G35">
        <v>2526.4159</v>
      </c>
      <c r="H35">
        <v>752.92177949999996</v>
      </c>
      <c r="I35">
        <v>603.48040427712101</v>
      </c>
      <c r="J35">
        <v>3.6200000000000001E-6</v>
      </c>
      <c r="K35">
        <v>0</v>
      </c>
      <c r="L35">
        <v>-89.567235179324598</v>
      </c>
      <c r="N35" t="s">
        <v>45</v>
      </c>
    </row>
    <row r="36" spans="2:14" x14ac:dyDescent="0.25">
      <c r="B36">
        <v>19</v>
      </c>
      <c r="C36" s="6">
        <v>3154.922967</v>
      </c>
      <c r="D36">
        <v>2930.6478172294469</v>
      </c>
      <c r="E36">
        <v>0.92480321015318356</v>
      </c>
      <c r="F36">
        <v>10.884302590000001</v>
      </c>
      <c r="G36">
        <v>2551.6408999999999</v>
      </c>
      <c r="H36">
        <v>527.04524570000001</v>
      </c>
      <c r="I36">
        <v>331.23908692771221</v>
      </c>
      <c r="J36">
        <v>24228.258269999998</v>
      </c>
      <c r="K36">
        <v>0</v>
      </c>
      <c r="L36">
        <v>224.2751497705531</v>
      </c>
      <c r="N36" t="s">
        <v>45</v>
      </c>
    </row>
    <row r="37" spans="2:14" x14ac:dyDescent="0.25">
      <c r="B37">
        <v>20</v>
      </c>
      <c r="C37" s="6">
        <v>3095.857516</v>
      </c>
      <c r="D37">
        <v>2804.7294869329162</v>
      </c>
      <c r="E37">
        <v>0.93235701374022573</v>
      </c>
      <c r="F37">
        <v>10.144624589999999</v>
      </c>
      <c r="G37">
        <v>2578.0153</v>
      </c>
      <c r="H37">
        <v>368.93167199999999</v>
      </c>
      <c r="I37">
        <v>33.123908692771217</v>
      </c>
      <c r="J37">
        <v>1.4500000000000001E-6</v>
      </c>
      <c r="K37">
        <v>0</v>
      </c>
      <c r="L37">
        <v>291.1280290670843</v>
      </c>
      <c r="N37" t="s">
        <v>45</v>
      </c>
    </row>
    <row r="38" spans="2:14" x14ac:dyDescent="0.25">
      <c r="B38">
        <v>21</v>
      </c>
      <c r="C38" s="6">
        <v>3004.4082480000002</v>
      </c>
      <c r="D38">
        <v>2981.2348412260631</v>
      </c>
      <c r="E38">
        <v>0.90654697527417638</v>
      </c>
      <c r="F38">
        <v>10.605032400000001</v>
      </c>
      <c r="G38">
        <v>2567.5036</v>
      </c>
      <c r="H38">
        <v>258.25217040000001</v>
      </c>
      <c r="I38">
        <v>3.312390869277122</v>
      </c>
      <c r="J38">
        <v>5.7899999999999998E-7</v>
      </c>
      <c r="K38">
        <v>0</v>
      </c>
      <c r="L38">
        <v>23.17340677393759</v>
      </c>
      <c r="N38" t="s">
        <v>45</v>
      </c>
    </row>
    <row r="39" spans="2:14" x14ac:dyDescent="0.25">
      <c r="B39">
        <v>22</v>
      </c>
      <c r="C39" s="6">
        <v>3165.8218539999998</v>
      </c>
      <c r="D39">
        <v>2982.7309688373948</v>
      </c>
      <c r="E39">
        <v>0.90326693704745209</v>
      </c>
      <c r="F39">
        <v>10.40415986</v>
      </c>
      <c r="G39">
        <v>2556.8908999999999</v>
      </c>
      <c r="H39">
        <v>180.77651929999999</v>
      </c>
      <c r="I39">
        <v>0.3312390869277122</v>
      </c>
      <c r="J39">
        <v>2.3200000000000001E-7</v>
      </c>
      <c r="K39">
        <v>0</v>
      </c>
      <c r="L39">
        <v>183.09088516260451</v>
      </c>
      <c r="N39" t="s">
        <v>45</v>
      </c>
    </row>
    <row r="40" spans="2:14" x14ac:dyDescent="0.25">
      <c r="B40">
        <v>23</v>
      </c>
      <c r="C40" s="6">
        <v>2951.8785090000001</v>
      </c>
      <c r="D40">
        <v>3112.3043521188338</v>
      </c>
      <c r="E40">
        <v>0.91508943832301282</v>
      </c>
      <c r="F40">
        <v>13.20126443</v>
      </c>
      <c r="G40">
        <v>2552.1590000000001</v>
      </c>
      <c r="H40">
        <v>126.5435635</v>
      </c>
      <c r="I40">
        <v>3.3123908692771223E-2</v>
      </c>
      <c r="J40">
        <v>15136.78203</v>
      </c>
      <c r="K40">
        <v>0</v>
      </c>
      <c r="L40">
        <v>-160.42584311883371</v>
      </c>
      <c r="N40" t="s">
        <v>45</v>
      </c>
    </row>
    <row r="41" spans="2:14" x14ac:dyDescent="0.25">
      <c r="B41">
        <v>24</v>
      </c>
      <c r="C41" s="6">
        <v>2994.4421029999999</v>
      </c>
      <c r="D41">
        <v>3109.8731055554672</v>
      </c>
      <c r="E41">
        <v>0.91331836458031135</v>
      </c>
      <c r="F41">
        <v>8.9149863370000002</v>
      </c>
      <c r="G41">
        <v>2703.7440999999999</v>
      </c>
      <c r="H41">
        <v>17068.46531</v>
      </c>
      <c r="I41">
        <v>3.3123908692771231E-3</v>
      </c>
      <c r="J41">
        <v>18701.046470000001</v>
      </c>
      <c r="K41">
        <v>0</v>
      </c>
      <c r="L41">
        <v>-115.4310025554669</v>
      </c>
      <c r="N41" t="s">
        <v>45</v>
      </c>
    </row>
    <row r="42" spans="2:14" x14ac:dyDescent="0.25">
      <c r="B42">
        <v>25</v>
      </c>
      <c r="C42" s="6">
        <v>3656.4107079999999</v>
      </c>
      <c r="D42">
        <v>3539.0102914971899</v>
      </c>
      <c r="E42">
        <v>0.89723610032667311</v>
      </c>
      <c r="F42">
        <v>10.471253069999999</v>
      </c>
      <c r="G42">
        <v>2703.2417999999998</v>
      </c>
      <c r="H42">
        <v>16373.44232</v>
      </c>
      <c r="I42">
        <v>8907.9003312390869</v>
      </c>
      <c r="J42">
        <v>59969.072999999997</v>
      </c>
      <c r="K42">
        <v>0</v>
      </c>
      <c r="L42">
        <v>117.40041650280951</v>
      </c>
      <c r="N42" t="s">
        <v>45</v>
      </c>
    </row>
    <row r="43" spans="2:14" x14ac:dyDescent="0.25">
      <c r="B43">
        <v>26</v>
      </c>
      <c r="C43" s="6">
        <v>3454.48387</v>
      </c>
      <c r="D43">
        <v>3447.0161872641279</v>
      </c>
      <c r="E43">
        <v>0.89753542970273936</v>
      </c>
      <c r="F43">
        <v>10.19587999</v>
      </c>
      <c r="G43">
        <v>2661.0403999999999</v>
      </c>
      <c r="H43">
        <v>27679.344219999999</v>
      </c>
      <c r="I43">
        <v>3518.7900331239089</v>
      </c>
      <c r="J43">
        <v>6090.5053660000003</v>
      </c>
      <c r="K43">
        <v>0</v>
      </c>
      <c r="L43">
        <v>7.4676827358716764</v>
      </c>
      <c r="N43" t="s">
        <v>45</v>
      </c>
    </row>
    <row r="44" spans="2:14" x14ac:dyDescent="0.25">
      <c r="B44">
        <v>27</v>
      </c>
      <c r="C44" s="6">
        <v>3740.1260630000002</v>
      </c>
      <c r="D44">
        <v>3608.9239555369718</v>
      </c>
      <c r="E44">
        <v>0.88907934656347476</v>
      </c>
      <c r="F44">
        <v>10.767871209999999</v>
      </c>
      <c r="G44">
        <v>2778.5814999999998</v>
      </c>
      <c r="H44">
        <v>19495.311460000001</v>
      </c>
      <c r="I44">
        <v>10220.019003312391</v>
      </c>
      <c r="J44">
        <v>9.2700000000000003E-8</v>
      </c>
      <c r="K44">
        <v>12266</v>
      </c>
      <c r="L44">
        <v>131.20210746302789</v>
      </c>
      <c r="N44" t="s">
        <v>45</v>
      </c>
    </row>
    <row r="45" spans="2:14" x14ac:dyDescent="0.25">
      <c r="B45">
        <v>28</v>
      </c>
      <c r="C45" s="6">
        <v>3278.9182059999998</v>
      </c>
      <c r="D45">
        <v>3228.564771128802</v>
      </c>
      <c r="E45">
        <v>0.88240734186329173</v>
      </c>
      <c r="F45">
        <v>9.8838397709999999</v>
      </c>
      <c r="G45">
        <v>2485.4292999999998</v>
      </c>
      <c r="H45">
        <v>14676.84302</v>
      </c>
      <c r="I45">
        <v>1639.581900331239</v>
      </c>
      <c r="J45">
        <v>3.7100000000000001E-8</v>
      </c>
      <c r="K45">
        <v>262096</v>
      </c>
      <c r="L45">
        <v>50.353434871197813</v>
      </c>
      <c r="N45" t="s">
        <v>45</v>
      </c>
    </row>
    <row r="46" spans="2:14" x14ac:dyDescent="0.25">
      <c r="B46">
        <v>29</v>
      </c>
      <c r="C46" s="6">
        <v>2761.8745920000001</v>
      </c>
      <c r="D46">
        <v>2947.9113352935792</v>
      </c>
      <c r="E46">
        <v>0.89218702641984482</v>
      </c>
      <c r="F46">
        <v>10.38043955</v>
      </c>
      <c r="G46">
        <v>2154.9249</v>
      </c>
      <c r="H46">
        <v>14259.936610000001</v>
      </c>
      <c r="I46">
        <v>1018.958190033124</v>
      </c>
      <c r="J46">
        <v>1.48E-8</v>
      </c>
      <c r="K46">
        <v>1660260</v>
      </c>
      <c r="L46">
        <v>-186.03674329357861</v>
      </c>
      <c r="N46" t="s">
        <v>45</v>
      </c>
    </row>
    <row r="47" spans="2:14" x14ac:dyDescent="0.25">
      <c r="B47">
        <v>30</v>
      </c>
      <c r="C47" s="6">
        <v>2404.1671660000002</v>
      </c>
      <c r="D47">
        <v>2746.693795480754</v>
      </c>
      <c r="E47">
        <v>0.87877360079706168</v>
      </c>
      <c r="F47">
        <v>11.072626079999999</v>
      </c>
      <c r="G47">
        <v>1889.2401</v>
      </c>
      <c r="H47">
        <v>10276.768029999999</v>
      </c>
      <c r="I47">
        <v>1691.895819003312</v>
      </c>
      <c r="J47">
        <v>5.93E-9</v>
      </c>
      <c r="K47">
        <v>4063590</v>
      </c>
      <c r="L47">
        <v>-342.52662948075391</v>
      </c>
      <c r="N47" t="s">
        <v>46</v>
      </c>
    </row>
    <row r="48" spans="2:14" x14ac:dyDescent="0.25">
      <c r="B48">
        <v>31</v>
      </c>
      <c r="C48" s="6">
        <v>2474.7624780000001</v>
      </c>
      <c r="D48">
        <v>2364.4840349798869</v>
      </c>
      <c r="E48">
        <v>0.87839680753143679</v>
      </c>
      <c r="F48">
        <v>10.64322432</v>
      </c>
      <c r="G48">
        <v>1802.3353999999999</v>
      </c>
      <c r="H48">
        <v>8264.5837200000005</v>
      </c>
      <c r="I48">
        <v>169.18958190033129</v>
      </c>
      <c r="J48">
        <v>2.3699999999999999E-9</v>
      </c>
      <c r="K48">
        <v>7458294</v>
      </c>
      <c r="L48">
        <v>110.2784430201127</v>
      </c>
      <c r="N48" t="s">
        <v>46</v>
      </c>
    </row>
    <row r="49" spans="2:14" x14ac:dyDescent="0.25">
      <c r="B49">
        <v>32</v>
      </c>
      <c r="C49" s="6">
        <v>2850.317419</v>
      </c>
      <c r="D49">
        <v>2841.7297405098429</v>
      </c>
      <c r="E49">
        <v>0.86232856577477202</v>
      </c>
      <c r="F49">
        <v>14.209445199999999</v>
      </c>
      <c r="G49">
        <v>2315.4859000000001</v>
      </c>
      <c r="H49">
        <v>16823.653999999999</v>
      </c>
      <c r="I49">
        <v>16.918958190033131</v>
      </c>
      <c r="J49">
        <v>9.4899999999999993E-10</v>
      </c>
      <c r="K49">
        <v>9232859</v>
      </c>
      <c r="L49">
        <v>8.5876784901570318</v>
      </c>
      <c r="N49" t="s">
        <v>46</v>
      </c>
    </row>
    <row r="50" spans="2:14" x14ac:dyDescent="0.25">
      <c r="B50">
        <v>33</v>
      </c>
      <c r="C50" s="6">
        <v>3451.6903480000001</v>
      </c>
      <c r="D50">
        <v>3205.9674604093152</v>
      </c>
      <c r="E50">
        <v>0.83659936328202777</v>
      </c>
      <c r="F50">
        <v>14.47380416</v>
      </c>
      <c r="G50">
        <v>2710.1410000000001</v>
      </c>
      <c r="H50">
        <v>17675.774300000001</v>
      </c>
      <c r="I50">
        <v>3895.6918958190031</v>
      </c>
      <c r="J50">
        <v>3.7999999999999998E-10</v>
      </c>
      <c r="K50">
        <v>9799409</v>
      </c>
      <c r="L50">
        <v>245.72288759068491</v>
      </c>
      <c r="N50" t="s">
        <v>46</v>
      </c>
    </row>
    <row r="51" spans="2:14" x14ac:dyDescent="0.25">
      <c r="B51">
        <v>34</v>
      </c>
      <c r="C51" s="6">
        <v>3635.704244</v>
      </c>
      <c r="D51">
        <v>3153.8438472209918</v>
      </c>
      <c r="E51">
        <v>0.83996943679202141</v>
      </c>
      <c r="F51">
        <v>14.27740706</v>
      </c>
      <c r="G51">
        <v>2853.9425999999999</v>
      </c>
      <c r="H51">
        <v>20651.176309999999</v>
      </c>
      <c r="I51">
        <v>1556.5691895819</v>
      </c>
      <c r="J51">
        <v>1.5199999999999999E-10</v>
      </c>
      <c r="K51">
        <v>10580404</v>
      </c>
      <c r="L51">
        <v>481.86039677900823</v>
      </c>
      <c r="N51" t="s">
        <v>46</v>
      </c>
    </row>
    <row r="52" spans="2:14" x14ac:dyDescent="0.25">
      <c r="B52">
        <v>35</v>
      </c>
      <c r="C52" s="6">
        <v>3486.6500689999998</v>
      </c>
      <c r="D52">
        <v>3267.4431216955809</v>
      </c>
      <c r="E52">
        <v>0.82901398916268554</v>
      </c>
      <c r="F52">
        <v>15.887597810000001</v>
      </c>
      <c r="G52">
        <v>2836.7858000000001</v>
      </c>
      <c r="H52">
        <v>14455.82912</v>
      </c>
      <c r="I52">
        <v>155.65691895819009</v>
      </c>
      <c r="J52">
        <v>36572.987280000001</v>
      </c>
      <c r="K52">
        <v>10591512</v>
      </c>
      <c r="L52">
        <v>219.20694730441889</v>
      </c>
      <c r="N52" t="s">
        <v>46</v>
      </c>
    </row>
    <row r="53" spans="2:14" x14ac:dyDescent="0.25">
      <c r="B53">
        <v>36</v>
      </c>
      <c r="C53" s="6">
        <v>3697.286994</v>
      </c>
      <c r="D53">
        <v>3208.054943492737</v>
      </c>
      <c r="E53">
        <v>0.82500577038876588</v>
      </c>
      <c r="F53">
        <v>15.29453964</v>
      </c>
      <c r="G53">
        <v>2909.1361000000002</v>
      </c>
      <c r="H53">
        <v>17020.436379999999</v>
      </c>
      <c r="I53">
        <v>15.565691895819009</v>
      </c>
      <c r="J53">
        <v>6.0699999999999995E-11</v>
      </c>
      <c r="K53">
        <v>11170841</v>
      </c>
      <c r="L53">
        <v>489.23205050726301</v>
      </c>
      <c r="N53" t="s">
        <v>46</v>
      </c>
    </row>
    <row r="54" spans="2:14" x14ac:dyDescent="0.25">
      <c r="B54">
        <v>37</v>
      </c>
      <c r="C54" s="6">
        <v>3019.4654909999999</v>
      </c>
      <c r="D54">
        <v>3008.1085634516771</v>
      </c>
      <c r="E54">
        <v>0.82565125306906118</v>
      </c>
      <c r="F54">
        <v>13.02373603</v>
      </c>
      <c r="G54">
        <v>2965.4892</v>
      </c>
      <c r="H54">
        <v>11914.305469999999</v>
      </c>
      <c r="I54">
        <v>1.5565691895819009</v>
      </c>
      <c r="J54">
        <v>2.4299999999999999E-11</v>
      </c>
      <c r="K54">
        <v>11315754</v>
      </c>
      <c r="L54">
        <v>11.356927548322799</v>
      </c>
      <c r="N54" t="s">
        <v>46</v>
      </c>
    </row>
    <row r="55" spans="2:14" x14ac:dyDescent="0.25">
      <c r="B55">
        <v>38</v>
      </c>
      <c r="C55" s="6">
        <v>2737.8274580000002</v>
      </c>
      <c r="D55">
        <v>3361.4484462495202</v>
      </c>
      <c r="E55">
        <v>0.8291912238742094</v>
      </c>
      <c r="F55">
        <v>14.253484650000001</v>
      </c>
      <c r="G55">
        <v>3449.6138999999998</v>
      </c>
      <c r="H55">
        <v>11349.324629999999</v>
      </c>
      <c r="I55">
        <v>0.15565691895819009</v>
      </c>
      <c r="J55">
        <v>32158.11896</v>
      </c>
      <c r="K55">
        <v>10439661</v>
      </c>
      <c r="L55">
        <v>-623.62098824952</v>
      </c>
      <c r="N55" t="s">
        <v>46</v>
      </c>
    </row>
    <row r="56" spans="2:14" x14ac:dyDescent="0.25">
      <c r="B56">
        <v>39</v>
      </c>
      <c r="C56" s="6">
        <v>2732.8863059999999</v>
      </c>
      <c r="D56">
        <v>3159.071262768126</v>
      </c>
      <c r="E56">
        <v>0.84204622002946494</v>
      </c>
      <c r="F56">
        <v>15.69062782</v>
      </c>
      <c r="G56">
        <v>3070.0237999999999</v>
      </c>
      <c r="H56">
        <v>15388.49984</v>
      </c>
      <c r="I56">
        <v>2013.015565691896</v>
      </c>
      <c r="J56">
        <v>9.7199999999999998E-12</v>
      </c>
      <c r="K56">
        <v>11883210</v>
      </c>
      <c r="L56">
        <v>-426.18495676812557</v>
      </c>
      <c r="N56" t="s">
        <v>46</v>
      </c>
    </row>
    <row r="57" spans="2:14" x14ac:dyDescent="0.25">
      <c r="B57">
        <v>40</v>
      </c>
      <c r="C57" s="6">
        <v>2629.4841200000001</v>
      </c>
      <c r="D57">
        <v>3021.9975471975872</v>
      </c>
      <c r="E57">
        <v>0.85091487751407802</v>
      </c>
      <c r="F57">
        <v>15.641123479999999</v>
      </c>
      <c r="G57">
        <v>2885.1473000000001</v>
      </c>
      <c r="H57">
        <v>15004.43959</v>
      </c>
      <c r="I57">
        <v>2517.301556569189</v>
      </c>
      <c r="J57">
        <v>3.8899999999999998E-12</v>
      </c>
      <c r="K57">
        <v>12090975</v>
      </c>
      <c r="L57">
        <v>-392.51342719758668</v>
      </c>
      <c r="N57" t="s">
        <v>46</v>
      </c>
    </row>
    <row r="58" spans="2:14" x14ac:dyDescent="0.25">
      <c r="B58">
        <v>41</v>
      </c>
      <c r="C58" s="6">
        <v>2934.0511780000002</v>
      </c>
      <c r="D58">
        <v>2808.8759718624651</v>
      </c>
      <c r="E58">
        <v>0.85197386009966036</v>
      </c>
      <c r="F58">
        <v>13.333320219999999</v>
      </c>
      <c r="G58">
        <v>3193.4684000000002</v>
      </c>
      <c r="H58">
        <v>13060.67251</v>
      </c>
      <c r="I58">
        <v>251.73015565691901</v>
      </c>
      <c r="J58">
        <v>1.56E-12</v>
      </c>
      <c r="K58">
        <v>13447425</v>
      </c>
      <c r="L58">
        <v>125.175206137535</v>
      </c>
      <c r="N58" t="s">
        <v>46</v>
      </c>
    </row>
    <row r="61" spans="2:14" x14ac:dyDescent="0.25">
      <c r="B61" s="7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Varishu Pant</dc:creator>
  <cp:lastModifiedBy>Siddharth Kaithwas</cp:lastModifiedBy>
  <dcterms:created xsi:type="dcterms:W3CDTF">2022-09-21T10:18:26Z</dcterms:created>
  <dcterms:modified xsi:type="dcterms:W3CDTF">2022-10-28T19:23:11Z</dcterms:modified>
</cp:coreProperties>
</file>