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de458bd8e1ca49/Documents/UNR/Courses/4 - Computer Applications/Labs/"/>
    </mc:Choice>
  </mc:AlternateContent>
  <xr:revisionPtr revIDLastSave="346" documentId="8_{606CDCF8-78F3-4472-94AF-D16958214283}" xr6:coauthVersionLast="47" xr6:coauthVersionMax="47" xr10:uidLastSave="{489ABC73-AF96-4D15-A70B-F350D3593674}"/>
  <bookViews>
    <workbookView xWindow="-110" yWindow="-110" windowWidth="19420" windowHeight="10300" xr2:uid="{C133682E-23F9-40CB-81D1-EDC08C654A76}"/>
  </bookViews>
  <sheets>
    <sheet name="Calculator" sheetId="1" r:id="rId1"/>
    <sheet name="Sales Tax" sheetId="2" r:id="rId2"/>
  </sheets>
  <definedNames>
    <definedName name="County">Calculator!$B$4</definedName>
    <definedName name="Down_Payment">Calculator!$B$3</definedName>
    <definedName name="Duration_in_Years">Calculator!$B$5</definedName>
    <definedName name="Interest_Rate_Year">Calculator!$B$7</definedName>
    <definedName name="NevadaTax" localSheetId="1">'Sales Tax'!$A$1:$B$18</definedName>
    <definedName name="Payments_Year">Calculator!$B$6</definedName>
    <definedName name="Periodic_Payment">Calculator!$E$2</definedName>
    <definedName name="Purchase_Price">Calculator!$B$2</definedName>
    <definedName name="Sales_Tax">Calculator!$E$3</definedName>
    <definedName name="Year">Calculator!$D$7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E3" i="1"/>
  <c r="E2" i="1" s="1"/>
  <c r="I3" i="1"/>
  <c r="H3" i="1"/>
  <c r="H9" i="1"/>
  <c r="I9" i="1"/>
  <c r="H8" i="1"/>
  <c r="I8" i="1"/>
  <c r="H6" i="1"/>
  <c r="H4" i="1"/>
  <c r="H5" i="1"/>
  <c r="H7" i="1"/>
  <c r="I4" i="1"/>
  <c r="I5" i="1"/>
  <c r="I6" i="1"/>
  <c r="I7" i="1"/>
  <c r="E7" i="1" l="1"/>
  <c r="B14" i="1"/>
  <c r="D80" i="1"/>
  <c r="D64" i="1"/>
  <c r="D48" i="1"/>
  <c r="D24" i="1"/>
  <c r="C76" i="1"/>
  <c r="C44" i="1"/>
  <c r="D95" i="1"/>
  <c r="D71" i="1"/>
  <c r="D39" i="1"/>
  <c r="C75" i="1"/>
  <c r="C59" i="1"/>
  <c r="C51" i="1"/>
  <c r="C43" i="1"/>
  <c r="C35" i="1"/>
  <c r="C27" i="1"/>
  <c r="C19" i="1"/>
  <c r="D94" i="1"/>
  <c r="D86" i="1"/>
  <c r="D78" i="1"/>
  <c r="D70" i="1"/>
  <c r="D62" i="1"/>
  <c r="D54" i="1"/>
  <c r="D46" i="1"/>
  <c r="D38" i="1"/>
  <c r="D30" i="1"/>
  <c r="D22" i="1"/>
  <c r="D32" i="1"/>
  <c r="C92" i="1"/>
  <c r="C60" i="1"/>
  <c r="D79" i="1"/>
  <c r="D47" i="1"/>
  <c r="D15" i="1"/>
  <c r="C83" i="1"/>
  <c r="D14" i="1"/>
  <c r="B15" i="1" s="1"/>
  <c r="B16" i="1" s="1"/>
  <c r="C82" i="1"/>
  <c r="C66" i="1"/>
  <c r="C50" i="1"/>
  <c r="C34" i="1"/>
  <c r="C18" i="1"/>
  <c r="D93" i="1"/>
  <c r="D85" i="1"/>
  <c r="D77" i="1"/>
  <c r="D69" i="1"/>
  <c r="D61" i="1"/>
  <c r="D53" i="1"/>
  <c r="D45" i="1"/>
  <c r="D37" i="1"/>
  <c r="D29" i="1"/>
  <c r="D21" i="1"/>
  <c r="C68" i="1"/>
  <c r="C36" i="1"/>
  <c r="D87" i="1"/>
  <c r="D55" i="1"/>
  <c r="D31" i="1"/>
  <c r="C91" i="1"/>
  <c r="C67" i="1"/>
  <c r="C90" i="1"/>
  <c r="C74" i="1"/>
  <c r="C58" i="1"/>
  <c r="C42" i="1"/>
  <c r="C26" i="1"/>
  <c r="C97" i="1"/>
  <c r="C73" i="1"/>
  <c r="C49" i="1"/>
  <c r="C33" i="1"/>
  <c r="C17" i="1"/>
  <c r="D84" i="1"/>
  <c r="D68" i="1"/>
  <c r="D52" i="1"/>
  <c r="D44" i="1"/>
  <c r="D36" i="1"/>
  <c r="D28" i="1"/>
  <c r="D20" i="1"/>
  <c r="D40" i="1"/>
  <c r="C84" i="1"/>
  <c r="C52" i="1"/>
  <c r="C28" i="1"/>
  <c r="C20" i="1"/>
  <c r="D63" i="1"/>
  <c r="D23" i="1"/>
  <c r="C89" i="1"/>
  <c r="C81" i="1"/>
  <c r="C65" i="1"/>
  <c r="C57" i="1"/>
  <c r="C41" i="1"/>
  <c r="C25" i="1"/>
  <c r="D92" i="1"/>
  <c r="D76" i="1"/>
  <c r="D60" i="1"/>
  <c r="C96" i="1"/>
  <c r="C88" i="1"/>
  <c r="C80" i="1"/>
  <c r="C72" i="1"/>
  <c r="C64" i="1"/>
  <c r="C56" i="1"/>
  <c r="C48" i="1"/>
  <c r="C40" i="1"/>
  <c r="C32" i="1"/>
  <c r="C24" i="1"/>
  <c r="C16" i="1"/>
  <c r="D91" i="1"/>
  <c r="D83" i="1"/>
  <c r="D75" i="1"/>
  <c r="D67" i="1"/>
  <c r="D59" i="1"/>
  <c r="D51" i="1"/>
  <c r="D43" i="1"/>
  <c r="D35" i="1"/>
  <c r="D27" i="1"/>
  <c r="D19" i="1"/>
  <c r="D82" i="1"/>
  <c r="D74" i="1"/>
  <c r="D66" i="1"/>
  <c r="D58" i="1"/>
  <c r="D50" i="1"/>
  <c r="D42" i="1"/>
  <c r="D34" i="1"/>
  <c r="D26" i="1"/>
  <c r="B17" i="1" l="1"/>
  <c r="D18" i="1"/>
  <c r="D56" i="1"/>
  <c r="D90" i="1"/>
  <c r="C30" i="1"/>
  <c r="C53" i="1"/>
  <c r="C71" i="1"/>
  <c r="C94" i="1"/>
  <c r="D65" i="1"/>
  <c r="C55" i="1"/>
  <c r="C85" i="1"/>
  <c r="C45" i="1"/>
  <c r="D41" i="1"/>
  <c r="C46" i="1"/>
  <c r="C29" i="1"/>
  <c r="C93" i="1"/>
  <c r="D57" i="1"/>
  <c r="D96" i="1"/>
  <c r="C31" i="1"/>
  <c r="C54" i="1"/>
  <c r="C77" i="1"/>
  <c r="C95" i="1"/>
  <c r="C14" i="1"/>
  <c r="D97" i="1"/>
  <c r="C37" i="1"/>
  <c r="C78" i="1"/>
  <c r="D81" i="1"/>
  <c r="C63" i="1"/>
  <c r="D88" i="1"/>
  <c r="C69" i="1"/>
  <c r="D49" i="1"/>
  <c r="C47" i="1"/>
  <c r="D17" i="1"/>
  <c r="D72" i="1"/>
  <c r="C15" i="1"/>
  <c r="C38" i="1"/>
  <c r="C61" i="1"/>
  <c r="C79" i="1"/>
  <c r="D25" i="1"/>
  <c r="D73" i="1"/>
  <c r="C21" i="1"/>
  <c r="C39" i="1"/>
  <c r="C62" i="1"/>
  <c r="D33" i="1"/>
  <c r="C22" i="1"/>
  <c r="C86" i="1"/>
  <c r="C23" i="1"/>
  <c r="C87" i="1"/>
  <c r="D89" i="1"/>
  <c r="C70" i="1"/>
  <c r="B18" i="1" l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6577AA-3D56-446C-A6F1-BF28A5C52536}" name="NevadaTax" type="6" refreshedVersion="8" background="1" saveData="1">
    <textPr codePage="437" sourceFile="C:\Users\sidne\OneDrive\Documents\UNR\Courses\4 - Computer Applications\NevadaTax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<sst xmlns="http://schemas.openxmlformats.org/spreadsheetml/2006/main" count="40" uniqueCount="37">
  <si>
    <t>County</t>
  </si>
  <si>
    <t>Tax Rate</t>
  </si>
  <si>
    <t>Carson City</t>
  </si>
  <si>
    <t>Churchill</t>
  </si>
  <si>
    <t>Clark</t>
  </si>
  <si>
    <t>Douglas</t>
  </si>
  <si>
    <t>Elko</t>
  </si>
  <si>
    <t>Esmeralda</t>
  </si>
  <si>
    <t>Eureka</t>
  </si>
  <si>
    <t>Humbolt</t>
  </si>
  <si>
    <t>Lander</t>
  </si>
  <si>
    <t>Lincoln</t>
  </si>
  <si>
    <t>Lyon</t>
  </si>
  <si>
    <t>Mineral</t>
  </si>
  <si>
    <t>Nye</t>
  </si>
  <si>
    <t>Pershing</t>
  </si>
  <si>
    <t>Storey</t>
  </si>
  <si>
    <t>Washoe</t>
  </si>
  <si>
    <t>White Pine</t>
  </si>
  <si>
    <t>Purchase Price</t>
  </si>
  <si>
    <t>Down Payment</t>
  </si>
  <si>
    <t>Duration in Years</t>
  </si>
  <si>
    <t>Interest Rate/Year</t>
  </si>
  <si>
    <t>Payments/Year</t>
  </si>
  <si>
    <t>Periodic Payment</t>
  </si>
  <si>
    <t>Sales Tax</t>
  </si>
  <si>
    <t>Inputs</t>
  </si>
  <si>
    <t>Calculations</t>
  </si>
  <si>
    <t>Period Number</t>
  </si>
  <si>
    <t>Remaining Principal</t>
  </si>
  <si>
    <t>Interest Payment</t>
  </si>
  <si>
    <t>Principal Payment</t>
  </si>
  <si>
    <t>Year</t>
  </si>
  <si>
    <t>Start</t>
  </si>
  <si>
    <t>End</t>
  </si>
  <si>
    <t>Interest Paid</t>
  </si>
  <si>
    <t>Monthly Payment Periods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</si>
</sst>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10" fontId="0" fillId="0" borderId="0" xfId="0" applyNumberFormat="1"/>
    <xf numFmtId="0" fontId="1" fillId="0" borderId="0" xfId="0" applyFont="1"/>
    <xf numFmtId="0" fontId="1" fillId="0" borderId="2" xfId="0" applyFont="1" applyBorder="1"/>
    <xf numFmtId="0" fontId="1" fillId="2" borderId="4" xfId="0" applyFont="1" applyFill="1" applyBorder="1"/>
    <xf numFmtId="164" fontId="1" fillId="0" borderId="4" xfId="2" applyNumberFormat="1" applyFont="1" applyBorder="1"/>
    <xf numFmtId="0" fontId="1" fillId="0" borderId="4" xfId="0" applyFont="1" applyBorder="1" applyAlignment="1">
      <alignment horizontal="center"/>
    </xf>
    <xf numFmtId="44" fontId="1" fillId="0" borderId="5" xfId="1" applyFont="1" applyBorder="1"/>
    <xf numFmtId="0" fontId="1" fillId="2" borderId="6" xfId="0" applyFont="1" applyFill="1" applyBorder="1"/>
    <xf numFmtId="0" fontId="1" fillId="0" borderId="7" xfId="0" applyFont="1" applyBorder="1"/>
    <xf numFmtId="8" fontId="1" fillId="0" borderId="4" xfId="0" applyNumberFormat="1" applyFont="1" applyBorder="1"/>
    <xf numFmtId="44" fontId="1" fillId="0" borderId="0" xfId="0" applyNumberFormat="1" applyFont="1"/>
    <xf numFmtId="0" fontId="1" fillId="3" borderId="4" xfId="0" applyFont="1" applyFill="1" applyBorder="1"/>
    <xf numFmtId="10" fontId="1" fillId="0" borderId="5" xfId="2" applyNumberFormat="1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8" fontId="1" fillId="0" borderId="0" xfId="0" applyNumberFormat="1" applyFont="1"/>
    <xf numFmtId="0" fontId="3" fillId="0" borderId="0" xfId="0" applyFont="1" applyAlignment="1">
      <alignment horizontal="center"/>
    </xf>
    <xf numFmtId="44" fontId="4" fillId="0" borderId="4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vadaTax" connectionId="1" xr16:uid="{BBA31311-1D8B-4ED2-822A-F551778E702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1545F-710F-4343-9097-C225C44BD1D4}">
  <dimension ref="A1:I97"/>
  <sheetViews>
    <sheetView tabSelected="1" topLeftCell="A4" zoomScale="90" zoomScaleNormal="90" workbookViewId="0">
      <selection activeCell="C16" sqref="C16"/>
    </sheetView>
  </sheetViews>
  <sheetFormatPr defaultRowHeight="14" x14ac:dyDescent="0.3"/>
  <cols>
    <col min="1" max="1" width="16.81640625" style="2" customWidth="1"/>
    <col min="2" max="2" width="19.7265625" style="2" customWidth="1"/>
    <col min="3" max="3" width="16.54296875" style="2" customWidth="1"/>
    <col min="4" max="4" width="18.1796875" style="2" customWidth="1"/>
    <col min="5" max="5" width="15.08984375" style="2" customWidth="1"/>
    <col min="6" max="16384" width="8.7265625" style="2"/>
  </cols>
  <sheetData>
    <row r="1" spans="1:9" x14ac:dyDescent="0.3">
      <c r="A1" s="19" t="s">
        <v>26</v>
      </c>
      <c r="B1" s="20"/>
      <c r="D1" s="19" t="s">
        <v>27</v>
      </c>
      <c r="E1" s="20"/>
      <c r="G1" s="21" t="s">
        <v>36</v>
      </c>
      <c r="H1" s="21"/>
      <c r="I1" s="21"/>
    </row>
    <row r="2" spans="1:9" x14ac:dyDescent="0.3">
      <c r="A2" s="4" t="s">
        <v>19</v>
      </c>
      <c r="B2" s="7">
        <v>40000</v>
      </c>
      <c r="C2" s="9"/>
      <c r="D2" s="8" t="s">
        <v>24</v>
      </c>
      <c r="E2" s="10">
        <f>PMT(Interest_Rate_Year/Payments_Year,Duration_in_Years*Payments_Year,Purchase_Price-Down_Payment+Sales_Tax,0)</f>
        <v>-684.60711430080562</v>
      </c>
      <c r="G2" s="2" t="s">
        <v>32</v>
      </c>
      <c r="H2" s="2" t="s">
        <v>33</v>
      </c>
      <c r="I2" s="2" t="s">
        <v>34</v>
      </c>
    </row>
    <row r="3" spans="1:9" x14ac:dyDescent="0.3">
      <c r="A3" s="4" t="s">
        <v>20</v>
      </c>
      <c r="B3" s="7">
        <v>5000</v>
      </c>
      <c r="C3" s="9"/>
      <c r="D3" s="4" t="s">
        <v>25</v>
      </c>
      <c r="E3" s="5">
        <f>VLOOKUP(County,'Sales Tax'!$A$2:$B$18,2,FALSE)*Purchase_Price</f>
        <v>3100</v>
      </c>
      <c r="G3" s="2">
        <v>1</v>
      </c>
      <c r="H3" s="2">
        <f>(G3-1)*$B$6+1</f>
        <v>1</v>
      </c>
      <c r="I3" s="2">
        <f>G3*$B$6</f>
        <v>12</v>
      </c>
    </row>
    <row r="4" spans="1:9" x14ac:dyDescent="0.3">
      <c r="A4" s="4" t="s">
        <v>0</v>
      </c>
      <c r="B4" s="14" t="s">
        <v>17</v>
      </c>
      <c r="C4" s="3"/>
      <c r="G4" s="2">
        <v>2</v>
      </c>
      <c r="H4" s="2">
        <f t="shared" ref="H4:H9" si="0">(G4-1)*$B$6+1</f>
        <v>13</v>
      </c>
      <c r="I4" s="2">
        <f>G4*$B$6</f>
        <v>24</v>
      </c>
    </row>
    <row r="5" spans="1:9" x14ac:dyDescent="0.3">
      <c r="A5" s="4" t="s">
        <v>21</v>
      </c>
      <c r="B5" s="15">
        <v>5</v>
      </c>
      <c r="C5" s="3"/>
      <c r="G5" s="2">
        <v>3</v>
      </c>
      <c r="H5" s="2">
        <f t="shared" si="0"/>
        <v>25</v>
      </c>
      <c r="I5" s="2">
        <f t="shared" ref="I5:I9" si="1">G5*$B$6</f>
        <v>36</v>
      </c>
    </row>
    <row r="6" spans="1:9" x14ac:dyDescent="0.3">
      <c r="A6" s="4" t="s">
        <v>23</v>
      </c>
      <c r="B6" s="15">
        <v>12</v>
      </c>
      <c r="C6" s="3"/>
      <c r="D6" s="12" t="s">
        <v>32</v>
      </c>
      <c r="E6" s="12" t="s">
        <v>35</v>
      </c>
      <c r="G6" s="2">
        <v>4</v>
      </c>
      <c r="H6" s="2">
        <f>(G6-1)*$B$6+1</f>
        <v>37</v>
      </c>
      <c r="I6" s="2">
        <f t="shared" si="1"/>
        <v>48</v>
      </c>
    </row>
    <row r="7" spans="1:9" x14ac:dyDescent="0.3">
      <c r="A7" s="4" t="s">
        <v>22</v>
      </c>
      <c r="B7" s="13">
        <v>0.03</v>
      </c>
      <c r="C7" s="3"/>
      <c r="D7" s="6">
        <v>1</v>
      </c>
      <c r="E7" s="18">
        <f>CUMIPMT(Interest_Rate_Year/Payments_Year,Duration_in_Years*Payments_Year,Purchase_Price-Down_Payment+Sales_Tax,(Year-1)*Payments_Year+1,Year*Payments_Year,0)</f>
        <v>-1044.9411335127425</v>
      </c>
      <c r="G7" s="2">
        <v>5</v>
      </c>
      <c r="H7" s="2">
        <f t="shared" si="0"/>
        <v>49</v>
      </c>
      <c r="I7" s="2">
        <f t="shared" si="1"/>
        <v>60</v>
      </c>
    </row>
    <row r="8" spans="1:9" x14ac:dyDescent="0.3">
      <c r="G8" s="2">
        <v>6</v>
      </c>
      <c r="H8" s="2">
        <f t="shared" si="0"/>
        <v>61</v>
      </c>
      <c r="I8" s="2">
        <f t="shared" si="1"/>
        <v>72</v>
      </c>
    </row>
    <row r="9" spans="1:9" x14ac:dyDescent="0.3">
      <c r="G9" s="2">
        <v>7</v>
      </c>
      <c r="H9" s="2">
        <f t="shared" si="0"/>
        <v>73</v>
      </c>
      <c r="I9" s="2">
        <f t="shared" si="1"/>
        <v>84</v>
      </c>
    </row>
    <row r="13" spans="1:9" x14ac:dyDescent="0.3">
      <c r="A13" s="17" t="s">
        <v>28</v>
      </c>
      <c r="B13" s="17" t="s">
        <v>29</v>
      </c>
      <c r="C13" s="17" t="s">
        <v>30</v>
      </c>
      <c r="D13" s="17" t="s">
        <v>31</v>
      </c>
    </row>
    <row r="14" spans="1:9" x14ac:dyDescent="0.3">
      <c r="A14" s="2">
        <v>1</v>
      </c>
      <c r="B14" s="11">
        <f>Purchase_Price+Sales_Tax-Down_Payment</f>
        <v>38100</v>
      </c>
      <c r="C14" s="16">
        <f>IFERROR(IPMT(Interest_Rate_Year/Payments_Year,A14,Duration_in_Years*Payments_Year,$B$14,,0),0)</f>
        <v>-95.25</v>
      </c>
      <c r="D14" s="16">
        <f t="shared" ref="D14:D45" si="2">IFERROR(PPMT(Interest_Rate_Year/Payments_Year,A14,Duration_in_Years*Payments_Year,$B$14,,0),0)</f>
        <v>-589.35711430080562</v>
      </c>
    </row>
    <row r="15" spans="1:9" x14ac:dyDescent="0.3">
      <c r="A15" s="2">
        <v>2</v>
      </c>
      <c r="B15" s="11">
        <f>B14+D14</f>
        <v>37510.642885699192</v>
      </c>
      <c r="C15" s="16">
        <f t="shared" ref="C15:C45" si="3">IFERROR(IPMT(Interest_Rate_Year/Payments_Year,A15,Duration_in_Years*Payments_Year,$B$14,,0),0)</f>
        <v>-93.776607214248003</v>
      </c>
      <c r="D15" s="16">
        <f t="shared" si="2"/>
        <v>-590.83050708655765</v>
      </c>
    </row>
    <row r="16" spans="1:9" x14ac:dyDescent="0.3">
      <c r="A16" s="2">
        <v>3</v>
      </c>
      <c r="B16" s="11">
        <f>B15+D15</f>
        <v>36919.812378612631</v>
      </c>
      <c r="C16" s="16">
        <f t="shared" si="3"/>
        <v>-92.29953094653159</v>
      </c>
      <c r="D16" s="16">
        <f>IFERROR(PPMT(Interest_Rate_Year/Payments_Year,A16,Duration_in_Years*Payments_Year,$B$14,,0),0)</f>
        <v>-592.30758335427402</v>
      </c>
    </row>
    <row r="17" spans="1:4" x14ac:dyDescent="0.3">
      <c r="A17" s="2">
        <v>4</v>
      </c>
      <c r="B17" s="11">
        <f t="shared" ref="B17:B79" si="4">B16+D16</f>
        <v>36327.504795258355</v>
      </c>
      <c r="C17" s="16">
        <f t="shared" si="3"/>
        <v>-90.818761988145909</v>
      </c>
      <c r="D17" s="16">
        <f t="shared" si="2"/>
        <v>-593.78835231265964</v>
      </c>
    </row>
    <row r="18" spans="1:4" x14ac:dyDescent="0.3">
      <c r="A18" s="2">
        <v>5</v>
      </c>
      <c r="B18" s="11">
        <f t="shared" si="4"/>
        <v>35733.716442945697</v>
      </c>
      <c r="C18" s="16">
        <f t="shared" si="3"/>
        <v>-89.334291107364265</v>
      </c>
      <c r="D18" s="16">
        <f t="shared" si="2"/>
        <v>-595.27282319344135</v>
      </c>
    </row>
    <row r="19" spans="1:4" x14ac:dyDescent="0.3">
      <c r="A19" s="2">
        <v>6</v>
      </c>
      <c r="B19" s="11">
        <f t="shared" si="4"/>
        <v>35138.443619752259</v>
      </c>
      <c r="C19" s="16">
        <f t="shared" si="3"/>
        <v>-87.846109049380644</v>
      </c>
      <c r="D19" s="16">
        <f t="shared" si="2"/>
        <v>-596.76100525142488</v>
      </c>
    </row>
    <row r="20" spans="1:4" x14ac:dyDescent="0.3">
      <c r="A20" s="2">
        <v>7</v>
      </c>
      <c r="B20" s="11">
        <f t="shared" si="4"/>
        <v>34541.682614500831</v>
      </c>
      <c r="C20" s="16">
        <f t="shared" si="3"/>
        <v>-86.354206536252093</v>
      </c>
      <c r="D20" s="16">
        <f t="shared" si="2"/>
        <v>-598.25290776455347</v>
      </c>
    </row>
    <row r="21" spans="1:4" x14ac:dyDescent="0.3">
      <c r="A21" s="2">
        <v>8</v>
      </c>
      <c r="B21" s="11">
        <f t="shared" si="4"/>
        <v>33943.429706736279</v>
      </c>
      <c r="C21" s="16">
        <f t="shared" si="3"/>
        <v>-84.858574266840719</v>
      </c>
      <c r="D21" s="16">
        <f t="shared" si="2"/>
        <v>-599.7485400339649</v>
      </c>
    </row>
    <row r="22" spans="1:4" x14ac:dyDescent="0.3">
      <c r="A22" s="2">
        <v>9</v>
      </c>
      <c r="B22" s="11">
        <f t="shared" si="4"/>
        <v>33343.681166702314</v>
      </c>
      <c r="C22" s="16">
        <f t="shared" si="3"/>
        <v>-83.359202916755805</v>
      </c>
      <c r="D22" s="16">
        <f t="shared" si="2"/>
        <v>-601.24791138404987</v>
      </c>
    </row>
    <row r="23" spans="1:4" x14ac:dyDescent="0.3">
      <c r="A23" s="2">
        <v>10</v>
      </c>
      <c r="B23" s="11">
        <f t="shared" si="4"/>
        <v>32742.433255318265</v>
      </c>
      <c r="C23" s="16">
        <f t="shared" si="3"/>
        <v>-81.856083138295659</v>
      </c>
      <c r="D23" s="16">
        <f t="shared" si="2"/>
        <v>-602.75103116250989</v>
      </c>
    </row>
    <row r="24" spans="1:4" x14ac:dyDescent="0.3">
      <c r="A24" s="2">
        <v>11</v>
      </c>
      <c r="B24" s="11">
        <f t="shared" si="4"/>
        <v>32139.682224155757</v>
      </c>
      <c r="C24" s="16">
        <f t="shared" si="3"/>
        <v>-80.349205560389393</v>
      </c>
      <c r="D24" s="16">
        <f t="shared" si="2"/>
        <v>-604.25790874041616</v>
      </c>
    </row>
    <row r="25" spans="1:4" x14ac:dyDescent="0.3">
      <c r="A25" s="2">
        <v>12</v>
      </c>
      <c r="B25" s="11">
        <f t="shared" si="4"/>
        <v>31535.424315415341</v>
      </c>
      <c r="C25" s="16">
        <f t="shared" si="3"/>
        <v>-78.838560788538359</v>
      </c>
      <c r="D25" s="16">
        <f t="shared" si="2"/>
        <v>-605.7685535122672</v>
      </c>
    </row>
    <row r="26" spans="1:4" x14ac:dyDescent="0.3">
      <c r="A26" s="2">
        <v>13</v>
      </c>
      <c r="B26" s="11">
        <f t="shared" si="4"/>
        <v>30929.655761903075</v>
      </c>
      <c r="C26" s="16">
        <f t="shared" si="3"/>
        <v>-77.324139404757688</v>
      </c>
      <c r="D26" s="16">
        <f t="shared" si="2"/>
        <v>-607.2829748960479</v>
      </c>
    </row>
    <row r="27" spans="1:4" x14ac:dyDescent="0.3">
      <c r="A27" s="2">
        <v>14</v>
      </c>
      <c r="B27" s="11">
        <f t="shared" si="4"/>
        <v>30322.372787007029</v>
      </c>
      <c r="C27" s="16">
        <f t="shared" si="3"/>
        <v>-75.80593196751758</v>
      </c>
      <c r="D27" s="16">
        <f t="shared" si="2"/>
        <v>-608.80118233328801</v>
      </c>
    </row>
    <row r="28" spans="1:4" x14ac:dyDescent="0.3">
      <c r="A28" s="2">
        <v>15</v>
      </c>
      <c r="B28" s="11">
        <f t="shared" si="4"/>
        <v>29713.57160467374</v>
      </c>
      <c r="C28" s="16">
        <f t="shared" si="3"/>
        <v>-74.28392901168435</v>
      </c>
      <c r="D28" s="16">
        <f t="shared" si="2"/>
        <v>-610.32318528912117</v>
      </c>
    </row>
    <row r="29" spans="1:4" x14ac:dyDescent="0.3">
      <c r="A29" s="2">
        <v>16</v>
      </c>
      <c r="B29" s="11">
        <f t="shared" si="4"/>
        <v>29103.248419384618</v>
      </c>
      <c r="C29" s="16">
        <f t="shared" si="3"/>
        <v>-72.758121048461547</v>
      </c>
      <c r="D29" s="16">
        <f t="shared" si="2"/>
        <v>-611.84899325234403</v>
      </c>
    </row>
    <row r="30" spans="1:4" x14ac:dyDescent="0.3">
      <c r="A30" s="2">
        <v>17</v>
      </c>
      <c r="B30" s="11">
        <f t="shared" si="4"/>
        <v>28491.399426132273</v>
      </c>
      <c r="C30" s="16">
        <f t="shared" si="3"/>
        <v>-71.228498565330682</v>
      </c>
      <c r="D30" s="16">
        <f t="shared" si="2"/>
        <v>-613.37861573547491</v>
      </c>
    </row>
    <row r="31" spans="1:4" x14ac:dyDescent="0.3">
      <c r="A31" s="2">
        <v>18</v>
      </c>
      <c r="B31" s="11">
        <f t="shared" si="4"/>
        <v>27878.0208103968</v>
      </c>
      <c r="C31" s="16">
        <f t="shared" si="3"/>
        <v>-69.695052025991998</v>
      </c>
      <c r="D31" s="16">
        <f t="shared" si="2"/>
        <v>-614.91206227481348</v>
      </c>
    </row>
    <row r="32" spans="1:4" x14ac:dyDescent="0.3">
      <c r="A32" s="2">
        <v>19</v>
      </c>
      <c r="B32" s="11">
        <f t="shared" si="4"/>
        <v>27263.108748121987</v>
      </c>
      <c r="C32" s="16">
        <f t="shared" si="3"/>
        <v>-68.157771870304956</v>
      </c>
      <c r="D32" s="16">
        <f t="shared" si="2"/>
        <v>-616.44934243050056</v>
      </c>
    </row>
    <row r="33" spans="1:4" x14ac:dyDescent="0.3">
      <c r="A33" s="2">
        <v>20</v>
      </c>
      <c r="B33" s="11">
        <f t="shared" si="4"/>
        <v>26646.659405691487</v>
      </c>
      <c r="C33" s="16">
        <f t="shared" si="3"/>
        <v>-66.616648514228714</v>
      </c>
      <c r="D33" s="16">
        <f t="shared" si="2"/>
        <v>-617.99046578657692</v>
      </c>
    </row>
    <row r="34" spans="1:4" x14ac:dyDescent="0.3">
      <c r="A34" s="2">
        <v>21</v>
      </c>
      <c r="B34" s="11">
        <f t="shared" si="4"/>
        <v>26028.66893990491</v>
      </c>
      <c r="C34" s="16">
        <f t="shared" si="3"/>
        <v>-65.071672349762281</v>
      </c>
      <c r="D34" s="16">
        <f t="shared" si="2"/>
        <v>-619.53544195104325</v>
      </c>
    </row>
    <row r="35" spans="1:4" x14ac:dyDescent="0.3">
      <c r="A35" s="2">
        <v>22</v>
      </c>
      <c r="B35" s="11">
        <f t="shared" si="4"/>
        <v>25409.133497953866</v>
      </c>
      <c r="C35" s="16">
        <f t="shared" si="3"/>
        <v>-63.522833744884657</v>
      </c>
      <c r="D35" s="16">
        <f t="shared" si="2"/>
        <v>-621.08428055592083</v>
      </c>
    </row>
    <row r="36" spans="1:4" x14ac:dyDescent="0.3">
      <c r="A36" s="2">
        <v>23</v>
      </c>
      <c r="B36" s="11">
        <f t="shared" si="4"/>
        <v>24788.049217397944</v>
      </c>
      <c r="C36" s="16">
        <f t="shared" si="3"/>
        <v>-61.970123043494858</v>
      </c>
      <c r="D36" s="16">
        <f t="shared" si="2"/>
        <v>-622.63699125731068</v>
      </c>
    </row>
    <row r="37" spans="1:4" x14ac:dyDescent="0.3">
      <c r="A37" s="2">
        <v>24</v>
      </c>
      <c r="B37" s="11">
        <f t="shared" si="4"/>
        <v>24165.412226140634</v>
      </c>
      <c r="C37" s="16">
        <f t="shared" si="3"/>
        <v>-60.413530565351586</v>
      </c>
      <c r="D37" s="16">
        <f t="shared" si="2"/>
        <v>-624.1935837354539</v>
      </c>
    </row>
    <row r="38" spans="1:4" x14ac:dyDescent="0.3">
      <c r="A38" s="2">
        <v>25</v>
      </c>
      <c r="B38" s="11">
        <f t="shared" si="4"/>
        <v>23541.21864240518</v>
      </c>
      <c r="C38" s="16">
        <f t="shared" si="3"/>
        <v>-58.853046606012938</v>
      </c>
      <c r="D38" s="16">
        <f t="shared" si="2"/>
        <v>-625.75406769479264</v>
      </c>
    </row>
    <row r="39" spans="1:4" x14ac:dyDescent="0.3">
      <c r="A39" s="2">
        <v>26</v>
      </c>
      <c r="B39" s="11">
        <f t="shared" si="4"/>
        <v>22915.464574710386</v>
      </c>
      <c r="C39" s="16">
        <f t="shared" si="3"/>
        <v>-57.288661436775968</v>
      </c>
      <c r="D39" s="16">
        <f t="shared" si="2"/>
        <v>-627.3184528640295</v>
      </c>
    </row>
    <row r="40" spans="1:4" x14ac:dyDescent="0.3">
      <c r="A40" s="2">
        <v>27</v>
      </c>
      <c r="B40" s="11">
        <f t="shared" si="4"/>
        <v>22288.146121846356</v>
      </c>
      <c r="C40" s="16">
        <f t="shared" si="3"/>
        <v>-55.720365304615896</v>
      </c>
      <c r="D40" s="16">
        <f t="shared" si="2"/>
        <v>-628.88674899618968</v>
      </c>
    </row>
    <row r="41" spans="1:4" x14ac:dyDescent="0.3">
      <c r="A41" s="2">
        <v>28</v>
      </c>
      <c r="B41" s="11">
        <f t="shared" si="4"/>
        <v>21659.259372850167</v>
      </c>
      <c r="C41" s="16">
        <f t="shared" si="3"/>
        <v>-54.14814843212541</v>
      </c>
      <c r="D41" s="16">
        <f t="shared" si="2"/>
        <v>-630.45896586868014</v>
      </c>
    </row>
    <row r="42" spans="1:4" x14ac:dyDescent="0.3">
      <c r="A42" s="2">
        <v>29</v>
      </c>
      <c r="B42" s="11">
        <f t="shared" si="4"/>
        <v>21028.800406981485</v>
      </c>
      <c r="C42" s="16">
        <f t="shared" si="3"/>
        <v>-52.572001017453715</v>
      </c>
      <c r="D42" s="16">
        <f t="shared" si="2"/>
        <v>-632.03511328335185</v>
      </c>
    </row>
    <row r="43" spans="1:4" x14ac:dyDescent="0.3">
      <c r="A43" s="2">
        <v>30</v>
      </c>
      <c r="B43" s="11">
        <f t="shared" si="4"/>
        <v>20396.765293698132</v>
      </c>
      <c r="C43" s="16">
        <f t="shared" si="3"/>
        <v>-50.991913234245338</v>
      </c>
      <c r="D43" s="16">
        <f t="shared" si="2"/>
        <v>-633.61520106656019</v>
      </c>
    </row>
    <row r="44" spans="1:4" x14ac:dyDescent="0.3">
      <c r="A44" s="2">
        <v>31</v>
      </c>
      <c r="B44" s="11">
        <f t="shared" si="4"/>
        <v>19763.150092631571</v>
      </c>
      <c r="C44" s="16">
        <f t="shared" si="3"/>
        <v>-49.407875231578927</v>
      </c>
      <c r="D44" s="16">
        <f t="shared" si="2"/>
        <v>-635.19923906922656</v>
      </c>
    </row>
    <row r="45" spans="1:4" x14ac:dyDescent="0.3">
      <c r="A45" s="2">
        <v>32</v>
      </c>
      <c r="B45" s="11">
        <f t="shared" si="4"/>
        <v>19127.950853562346</v>
      </c>
      <c r="C45" s="16">
        <f t="shared" si="3"/>
        <v>-47.819877133905869</v>
      </c>
      <c r="D45" s="16">
        <f t="shared" si="2"/>
        <v>-636.78723716689967</v>
      </c>
    </row>
    <row r="46" spans="1:4" x14ac:dyDescent="0.3">
      <c r="A46" s="2">
        <v>33</v>
      </c>
      <c r="B46" s="11">
        <f t="shared" si="4"/>
        <v>18491.163616395446</v>
      </c>
      <c r="C46" s="16">
        <f t="shared" ref="C46:C77" si="5">IFERROR(IPMT(Interest_Rate_Year/Payments_Year,A46,Duration_in_Years*Payments_Year,$B$14,,0),0)</f>
        <v>-46.227909040988614</v>
      </c>
      <c r="D46" s="16">
        <f t="shared" ref="D46:D77" si="6">IFERROR(PPMT(Interest_Rate_Year/Payments_Year,A46,Duration_in_Years*Payments_Year,$B$14,,0),0)</f>
        <v>-638.3792052598169</v>
      </c>
    </row>
    <row r="47" spans="1:4" x14ac:dyDescent="0.3">
      <c r="A47" s="2">
        <v>34</v>
      </c>
      <c r="B47" s="11">
        <f t="shared" si="4"/>
        <v>17852.784411135628</v>
      </c>
      <c r="C47" s="16">
        <f t="shared" si="5"/>
        <v>-44.63196102783909</v>
      </c>
      <c r="D47" s="16">
        <f t="shared" si="6"/>
        <v>-639.97515327296651</v>
      </c>
    </row>
    <row r="48" spans="1:4" x14ac:dyDescent="0.3">
      <c r="A48" s="2">
        <v>35</v>
      </c>
      <c r="B48" s="11">
        <f t="shared" si="4"/>
        <v>17212.80925786266</v>
      </c>
      <c r="C48" s="16">
        <f t="shared" si="5"/>
        <v>-43.032023144656662</v>
      </c>
      <c r="D48" s="16">
        <f t="shared" si="6"/>
        <v>-641.57509115614891</v>
      </c>
    </row>
    <row r="49" spans="1:5" x14ac:dyDescent="0.3">
      <c r="A49" s="2">
        <v>36</v>
      </c>
      <c r="B49" s="11">
        <f t="shared" si="4"/>
        <v>16571.234166706512</v>
      </c>
      <c r="C49" s="16">
        <f t="shared" si="5"/>
        <v>-41.428085416766287</v>
      </c>
      <c r="D49" s="16">
        <f t="shared" si="6"/>
        <v>-643.17902888403933</v>
      </c>
    </row>
    <row r="50" spans="1:5" x14ac:dyDescent="0.3">
      <c r="A50" s="2">
        <v>37</v>
      </c>
      <c r="B50" s="11">
        <f t="shared" si="4"/>
        <v>15928.055137822474</v>
      </c>
      <c r="C50" s="16">
        <f t="shared" si="5"/>
        <v>-39.820137844556193</v>
      </c>
      <c r="D50" s="16">
        <f t="shared" si="6"/>
        <v>-644.78697645624936</v>
      </c>
    </row>
    <row r="51" spans="1:5" x14ac:dyDescent="0.3">
      <c r="A51" s="2">
        <v>38</v>
      </c>
      <c r="B51" s="11">
        <f t="shared" si="4"/>
        <v>15283.268161366224</v>
      </c>
      <c r="C51" s="16">
        <f t="shared" si="5"/>
        <v>-38.208170403415572</v>
      </c>
      <c r="D51" s="16">
        <f t="shared" si="6"/>
        <v>-646.39894389739004</v>
      </c>
    </row>
    <row r="52" spans="1:5" x14ac:dyDescent="0.3">
      <c r="A52" s="2">
        <v>39</v>
      </c>
      <c r="B52" s="11">
        <f t="shared" si="4"/>
        <v>14636.869217468835</v>
      </c>
      <c r="C52" s="16">
        <f t="shared" si="5"/>
        <v>-36.592173043672091</v>
      </c>
      <c r="D52" s="16">
        <f t="shared" si="6"/>
        <v>-648.0149412571335</v>
      </c>
    </row>
    <row r="53" spans="1:5" x14ac:dyDescent="0.3">
      <c r="A53" s="2">
        <v>40</v>
      </c>
      <c r="B53" s="11">
        <f t="shared" si="4"/>
        <v>13988.854276211701</v>
      </c>
      <c r="C53" s="16">
        <f t="shared" si="5"/>
        <v>-34.972135690529257</v>
      </c>
      <c r="D53" s="16">
        <f t="shared" si="6"/>
        <v>-649.63497861027633</v>
      </c>
    </row>
    <row r="54" spans="1:5" x14ac:dyDescent="0.3">
      <c r="A54" s="2">
        <v>41</v>
      </c>
      <c r="B54" s="11">
        <f t="shared" si="4"/>
        <v>13339.219297601425</v>
      </c>
      <c r="C54" s="16">
        <f t="shared" si="5"/>
        <v>-33.348048244003564</v>
      </c>
      <c r="D54" s="16">
        <f t="shared" si="6"/>
        <v>-651.259066056802</v>
      </c>
    </row>
    <row r="55" spans="1:5" x14ac:dyDescent="0.3">
      <c r="A55" s="2">
        <v>42</v>
      </c>
      <c r="B55" s="11">
        <f t="shared" si="4"/>
        <v>12687.960231544623</v>
      </c>
      <c r="C55" s="16">
        <f t="shared" si="5"/>
        <v>-31.719900578861562</v>
      </c>
      <c r="D55" s="16">
        <f t="shared" si="6"/>
        <v>-652.88721372194402</v>
      </c>
    </row>
    <row r="56" spans="1:5" x14ac:dyDescent="0.3">
      <c r="A56" s="2">
        <v>43</v>
      </c>
      <c r="B56" s="11">
        <f t="shared" si="4"/>
        <v>12035.073017822679</v>
      </c>
      <c r="C56" s="16">
        <f t="shared" si="5"/>
        <v>-30.087682544556703</v>
      </c>
      <c r="D56" s="16">
        <f t="shared" si="6"/>
        <v>-654.51943175624888</v>
      </c>
    </row>
    <row r="57" spans="1:5" x14ac:dyDescent="0.3">
      <c r="A57" s="2">
        <v>44</v>
      </c>
      <c r="B57" s="11">
        <f t="shared" si="4"/>
        <v>11380.553586066429</v>
      </c>
      <c r="C57" s="16">
        <f t="shared" si="5"/>
        <v>-28.45138396516608</v>
      </c>
      <c r="D57" s="16">
        <f t="shared" si="6"/>
        <v>-656.15573033563953</v>
      </c>
    </row>
    <row r="58" spans="1:5" x14ac:dyDescent="0.3">
      <c r="A58" s="2">
        <v>45</v>
      </c>
      <c r="B58" s="11">
        <f t="shared" si="4"/>
        <v>10724.397855730789</v>
      </c>
      <c r="C58" s="16">
        <f t="shared" si="5"/>
        <v>-26.810994639326982</v>
      </c>
      <c r="D58" s="16">
        <f t="shared" si="6"/>
        <v>-657.79611966147866</v>
      </c>
    </row>
    <row r="59" spans="1:5" x14ac:dyDescent="0.3">
      <c r="A59" s="2">
        <v>46</v>
      </c>
      <c r="B59" s="11">
        <f t="shared" si="4"/>
        <v>10066.601736069311</v>
      </c>
      <c r="C59" s="16">
        <f t="shared" si="5"/>
        <v>-25.166504340173283</v>
      </c>
      <c r="D59" s="16">
        <f t="shared" si="6"/>
        <v>-659.44060996063229</v>
      </c>
      <c r="E59" s="16"/>
    </row>
    <row r="60" spans="1:5" x14ac:dyDescent="0.3">
      <c r="A60" s="2">
        <v>47</v>
      </c>
      <c r="B60" s="11">
        <f t="shared" si="4"/>
        <v>9407.1611261086782</v>
      </c>
      <c r="C60" s="16">
        <f t="shared" si="5"/>
        <v>-23.517902815271704</v>
      </c>
      <c r="D60" s="16">
        <f t="shared" si="6"/>
        <v>-661.08921148553395</v>
      </c>
    </row>
    <row r="61" spans="1:5" x14ac:dyDescent="0.3">
      <c r="A61" s="2">
        <v>48</v>
      </c>
      <c r="B61" s="11">
        <f t="shared" si="4"/>
        <v>8746.071914623144</v>
      </c>
      <c r="C61" s="16">
        <f t="shared" si="5"/>
        <v>-21.865179786557864</v>
      </c>
      <c r="D61" s="16">
        <f t="shared" si="6"/>
        <v>-662.74193451424776</v>
      </c>
    </row>
    <row r="62" spans="1:5" x14ac:dyDescent="0.3">
      <c r="A62" s="2">
        <v>49</v>
      </c>
      <c r="B62" s="11">
        <f t="shared" si="4"/>
        <v>8083.3299801088961</v>
      </c>
      <c r="C62" s="16">
        <f t="shared" si="5"/>
        <v>-20.20832495027225</v>
      </c>
      <c r="D62" s="16">
        <f t="shared" si="6"/>
        <v>-664.39878935053332</v>
      </c>
    </row>
    <row r="63" spans="1:5" x14ac:dyDescent="0.3">
      <c r="A63" s="2">
        <v>50</v>
      </c>
      <c r="B63" s="11">
        <f t="shared" si="4"/>
        <v>7418.9311907583624</v>
      </c>
      <c r="C63" s="16">
        <f t="shared" si="5"/>
        <v>-18.547327976895915</v>
      </c>
      <c r="D63" s="16">
        <f t="shared" si="6"/>
        <v>-666.05978632390963</v>
      </c>
    </row>
    <row r="64" spans="1:5" x14ac:dyDescent="0.3">
      <c r="A64" s="2">
        <v>51</v>
      </c>
      <c r="B64" s="11">
        <f t="shared" si="4"/>
        <v>6752.8714044344524</v>
      </c>
      <c r="C64" s="16">
        <f t="shared" si="5"/>
        <v>-16.882178511086142</v>
      </c>
      <c r="D64" s="16">
        <f t="shared" si="6"/>
        <v>-667.72493578971932</v>
      </c>
    </row>
    <row r="65" spans="1:4" x14ac:dyDescent="0.3">
      <c r="A65" s="2">
        <v>52</v>
      </c>
      <c r="B65" s="11">
        <f t="shared" si="4"/>
        <v>6085.1464686447334</v>
      </c>
      <c r="C65" s="16">
        <f t="shared" si="5"/>
        <v>-15.212866171611838</v>
      </c>
      <c r="D65" s="16">
        <f t="shared" si="6"/>
        <v>-669.39424812919378</v>
      </c>
    </row>
    <row r="66" spans="1:4" x14ac:dyDescent="0.3">
      <c r="A66" s="2">
        <v>53</v>
      </c>
      <c r="B66" s="11">
        <f t="shared" si="4"/>
        <v>5415.7522205155401</v>
      </c>
      <c r="C66" s="16">
        <f t="shared" si="5"/>
        <v>-13.539380551288858</v>
      </c>
      <c r="D66" s="16">
        <f t="shared" si="6"/>
        <v>-671.06773374951661</v>
      </c>
    </row>
    <row r="67" spans="1:4" x14ac:dyDescent="0.3">
      <c r="A67" s="2">
        <v>54</v>
      </c>
      <c r="B67" s="11">
        <f t="shared" si="4"/>
        <v>4744.6844867660238</v>
      </c>
      <c r="C67" s="16">
        <f t="shared" si="5"/>
        <v>-11.861711216915067</v>
      </c>
      <c r="D67" s="16">
        <f t="shared" si="6"/>
        <v>-672.74540308389055</v>
      </c>
    </row>
    <row r="68" spans="1:4" x14ac:dyDescent="0.3">
      <c r="A68" s="2">
        <v>55</v>
      </c>
      <c r="B68" s="11">
        <f t="shared" si="4"/>
        <v>4071.9390836821331</v>
      </c>
      <c r="C68" s="16">
        <f t="shared" si="5"/>
        <v>-10.17984770920534</v>
      </c>
      <c r="D68" s="16">
        <f t="shared" si="6"/>
        <v>-674.42726659160019</v>
      </c>
    </row>
    <row r="69" spans="1:4" x14ac:dyDescent="0.3">
      <c r="A69" s="2">
        <v>56</v>
      </c>
      <c r="B69" s="11">
        <f t="shared" si="4"/>
        <v>3397.511817090533</v>
      </c>
      <c r="C69" s="16">
        <f t="shared" si="5"/>
        <v>-8.4937795427263403</v>
      </c>
      <c r="D69" s="16">
        <f t="shared" si="6"/>
        <v>-676.1133347580793</v>
      </c>
    </row>
    <row r="70" spans="1:4" x14ac:dyDescent="0.3">
      <c r="A70" s="2">
        <v>57</v>
      </c>
      <c r="B70" s="11">
        <f t="shared" si="4"/>
        <v>2721.3984823324536</v>
      </c>
      <c r="C70" s="16">
        <f t="shared" si="5"/>
        <v>-6.8034962058311406</v>
      </c>
      <c r="D70" s="16">
        <f t="shared" si="6"/>
        <v>-677.80361809497435</v>
      </c>
    </row>
    <row r="71" spans="1:4" x14ac:dyDescent="0.3">
      <c r="A71" s="2">
        <v>58</v>
      </c>
      <c r="B71" s="11">
        <f t="shared" si="4"/>
        <v>2043.5948642374792</v>
      </c>
      <c r="C71" s="16">
        <f t="shared" si="5"/>
        <v>-5.1089871605937054</v>
      </c>
      <c r="D71" s="16">
        <f t="shared" si="6"/>
        <v>-679.49812714021186</v>
      </c>
    </row>
    <row r="72" spans="1:4" x14ac:dyDescent="0.3">
      <c r="A72" s="2">
        <v>59</v>
      </c>
      <c r="B72" s="11">
        <f t="shared" si="4"/>
        <v>1364.0967370972674</v>
      </c>
      <c r="C72" s="16">
        <f t="shared" si="5"/>
        <v>-3.4102418427431749</v>
      </c>
      <c r="D72" s="16">
        <f t="shared" si="6"/>
        <v>-681.19687245806244</v>
      </c>
    </row>
    <row r="73" spans="1:4" x14ac:dyDescent="0.3">
      <c r="A73" s="2">
        <v>60</v>
      </c>
      <c r="B73" s="11">
        <f t="shared" si="4"/>
        <v>682.89986463920491</v>
      </c>
      <c r="C73" s="16">
        <f t="shared" si="5"/>
        <v>-1.7072496615980191</v>
      </c>
      <c r="D73" s="16">
        <f t="shared" si="6"/>
        <v>-682.89986463920752</v>
      </c>
    </row>
    <row r="74" spans="1:4" x14ac:dyDescent="0.3">
      <c r="A74" s="2">
        <v>61</v>
      </c>
      <c r="B74" s="11">
        <f t="shared" si="4"/>
        <v>-2.6147972675971687E-12</v>
      </c>
      <c r="C74" s="16">
        <f t="shared" si="5"/>
        <v>0</v>
      </c>
      <c r="D74" s="16">
        <f t="shared" si="6"/>
        <v>0</v>
      </c>
    </row>
    <row r="75" spans="1:4" x14ac:dyDescent="0.3">
      <c r="A75" s="2">
        <v>62</v>
      </c>
      <c r="B75" s="11">
        <f t="shared" si="4"/>
        <v>-2.6147972675971687E-12</v>
      </c>
      <c r="C75" s="16">
        <f t="shared" si="5"/>
        <v>0</v>
      </c>
      <c r="D75" s="16">
        <f t="shared" si="6"/>
        <v>0</v>
      </c>
    </row>
    <row r="76" spans="1:4" x14ac:dyDescent="0.3">
      <c r="A76" s="2">
        <v>63</v>
      </c>
      <c r="B76" s="11">
        <f t="shared" si="4"/>
        <v>-2.6147972675971687E-12</v>
      </c>
      <c r="C76" s="16">
        <f t="shared" si="5"/>
        <v>0</v>
      </c>
      <c r="D76" s="16">
        <f t="shared" si="6"/>
        <v>0</v>
      </c>
    </row>
    <row r="77" spans="1:4" x14ac:dyDescent="0.3">
      <c r="A77" s="2">
        <v>64</v>
      </c>
      <c r="B77" s="11">
        <f t="shared" si="4"/>
        <v>-2.6147972675971687E-12</v>
      </c>
      <c r="C77" s="16">
        <f t="shared" si="5"/>
        <v>0</v>
      </c>
      <c r="D77" s="16">
        <f t="shared" si="6"/>
        <v>0</v>
      </c>
    </row>
    <row r="78" spans="1:4" x14ac:dyDescent="0.3">
      <c r="A78" s="2">
        <v>65</v>
      </c>
      <c r="B78" s="11">
        <f t="shared" si="4"/>
        <v>-2.6147972675971687E-12</v>
      </c>
      <c r="C78" s="16">
        <f t="shared" ref="C78:C97" si="7">IFERROR(IPMT(Interest_Rate_Year/Payments_Year,A78,Duration_in_Years*Payments_Year,$B$14,,0),0)</f>
        <v>0</v>
      </c>
      <c r="D78" s="16">
        <f t="shared" ref="D78:D97" si="8">IFERROR(PPMT(Interest_Rate_Year/Payments_Year,A78,Duration_in_Years*Payments_Year,$B$14,,0),0)</f>
        <v>0</v>
      </c>
    </row>
    <row r="79" spans="1:4" x14ac:dyDescent="0.3">
      <c r="A79" s="2">
        <v>66</v>
      </c>
      <c r="B79" s="11">
        <f t="shared" si="4"/>
        <v>-2.6147972675971687E-12</v>
      </c>
      <c r="C79" s="16">
        <f t="shared" si="7"/>
        <v>0</v>
      </c>
      <c r="D79" s="16">
        <f t="shared" si="8"/>
        <v>0</v>
      </c>
    </row>
    <row r="80" spans="1:4" x14ac:dyDescent="0.3">
      <c r="A80" s="2">
        <v>67</v>
      </c>
      <c r="B80" s="11">
        <f t="shared" ref="B80:B97" si="9">B79+D79</f>
        <v>-2.6147972675971687E-12</v>
      </c>
      <c r="C80" s="16">
        <f t="shared" si="7"/>
        <v>0</v>
      </c>
      <c r="D80" s="16">
        <f t="shared" si="8"/>
        <v>0</v>
      </c>
    </row>
    <row r="81" spans="1:4" x14ac:dyDescent="0.3">
      <c r="A81" s="2">
        <v>68</v>
      </c>
      <c r="B81" s="11">
        <f t="shared" si="9"/>
        <v>-2.6147972675971687E-12</v>
      </c>
      <c r="C81" s="16">
        <f t="shared" si="7"/>
        <v>0</v>
      </c>
      <c r="D81" s="16">
        <f t="shared" si="8"/>
        <v>0</v>
      </c>
    </row>
    <row r="82" spans="1:4" x14ac:dyDescent="0.3">
      <c r="A82" s="2">
        <v>69</v>
      </c>
      <c r="B82" s="11">
        <f t="shared" si="9"/>
        <v>-2.6147972675971687E-12</v>
      </c>
      <c r="C82" s="16">
        <f t="shared" si="7"/>
        <v>0</v>
      </c>
      <c r="D82" s="16">
        <f t="shared" si="8"/>
        <v>0</v>
      </c>
    </row>
    <row r="83" spans="1:4" x14ac:dyDescent="0.3">
      <c r="A83" s="2">
        <v>70</v>
      </c>
      <c r="B83" s="11">
        <f t="shared" si="9"/>
        <v>-2.6147972675971687E-12</v>
      </c>
      <c r="C83" s="16">
        <f t="shared" si="7"/>
        <v>0</v>
      </c>
      <c r="D83" s="16">
        <f t="shared" si="8"/>
        <v>0</v>
      </c>
    </row>
    <row r="84" spans="1:4" x14ac:dyDescent="0.3">
      <c r="A84" s="2">
        <v>71</v>
      </c>
      <c r="B84" s="11">
        <f t="shared" si="9"/>
        <v>-2.6147972675971687E-12</v>
      </c>
      <c r="C84" s="16">
        <f t="shared" si="7"/>
        <v>0</v>
      </c>
      <c r="D84" s="16">
        <f t="shared" si="8"/>
        <v>0</v>
      </c>
    </row>
    <row r="85" spans="1:4" x14ac:dyDescent="0.3">
      <c r="A85" s="2">
        <v>72</v>
      </c>
      <c r="B85" s="11">
        <f t="shared" si="9"/>
        <v>-2.6147972675971687E-12</v>
      </c>
      <c r="C85" s="16">
        <f t="shared" si="7"/>
        <v>0</v>
      </c>
      <c r="D85" s="16">
        <f t="shared" si="8"/>
        <v>0</v>
      </c>
    </row>
    <row r="86" spans="1:4" x14ac:dyDescent="0.3">
      <c r="A86" s="2">
        <v>73</v>
      </c>
      <c r="B86" s="11">
        <f t="shared" si="9"/>
        <v>-2.6147972675971687E-12</v>
      </c>
      <c r="C86" s="16">
        <f t="shared" si="7"/>
        <v>0</v>
      </c>
      <c r="D86" s="16">
        <f t="shared" si="8"/>
        <v>0</v>
      </c>
    </row>
    <row r="87" spans="1:4" x14ac:dyDescent="0.3">
      <c r="A87" s="2">
        <v>74</v>
      </c>
      <c r="B87" s="11">
        <f t="shared" si="9"/>
        <v>-2.6147972675971687E-12</v>
      </c>
      <c r="C87" s="16">
        <f t="shared" si="7"/>
        <v>0</v>
      </c>
      <c r="D87" s="16">
        <f t="shared" si="8"/>
        <v>0</v>
      </c>
    </row>
    <row r="88" spans="1:4" x14ac:dyDescent="0.3">
      <c r="A88" s="2">
        <v>75</v>
      </c>
      <c r="B88" s="11">
        <f t="shared" si="9"/>
        <v>-2.6147972675971687E-12</v>
      </c>
      <c r="C88" s="16">
        <f t="shared" si="7"/>
        <v>0</v>
      </c>
      <c r="D88" s="16">
        <f t="shared" si="8"/>
        <v>0</v>
      </c>
    </row>
    <row r="89" spans="1:4" x14ac:dyDescent="0.3">
      <c r="A89" s="2">
        <v>76</v>
      </c>
      <c r="B89" s="11">
        <f t="shared" si="9"/>
        <v>-2.6147972675971687E-12</v>
      </c>
      <c r="C89" s="16">
        <f t="shared" si="7"/>
        <v>0</v>
      </c>
      <c r="D89" s="16">
        <f t="shared" si="8"/>
        <v>0</v>
      </c>
    </row>
    <row r="90" spans="1:4" x14ac:dyDescent="0.3">
      <c r="A90" s="2">
        <v>77</v>
      </c>
      <c r="B90" s="11">
        <f t="shared" si="9"/>
        <v>-2.6147972675971687E-12</v>
      </c>
      <c r="C90" s="16">
        <f t="shared" si="7"/>
        <v>0</v>
      </c>
      <c r="D90" s="16">
        <f t="shared" si="8"/>
        <v>0</v>
      </c>
    </row>
    <row r="91" spans="1:4" x14ac:dyDescent="0.3">
      <c r="A91" s="2">
        <v>78</v>
      </c>
      <c r="B91" s="11">
        <f t="shared" si="9"/>
        <v>-2.6147972675971687E-12</v>
      </c>
      <c r="C91" s="16">
        <f t="shared" si="7"/>
        <v>0</v>
      </c>
      <c r="D91" s="16">
        <f t="shared" si="8"/>
        <v>0</v>
      </c>
    </row>
    <row r="92" spans="1:4" x14ac:dyDescent="0.3">
      <c r="A92" s="2">
        <v>79</v>
      </c>
      <c r="B92" s="11">
        <f t="shared" si="9"/>
        <v>-2.6147972675971687E-12</v>
      </c>
      <c r="C92" s="16">
        <f t="shared" si="7"/>
        <v>0</v>
      </c>
      <c r="D92" s="16">
        <f t="shared" si="8"/>
        <v>0</v>
      </c>
    </row>
    <row r="93" spans="1:4" x14ac:dyDescent="0.3">
      <c r="A93" s="2">
        <v>80</v>
      </c>
      <c r="B93" s="11">
        <f t="shared" si="9"/>
        <v>-2.6147972675971687E-12</v>
      </c>
      <c r="C93" s="16">
        <f t="shared" si="7"/>
        <v>0</v>
      </c>
      <c r="D93" s="16">
        <f t="shared" si="8"/>
        <v>0</v>
      </c>
    </row>
    <row r="94" spans="1:4" x14ac:dyDescent="0.3">
      <c r="A94" s="2">
        <v>81</v>
      </c>
      <c r="B94" s="11">
        <f t="shared" si="9"/>
        <v>-2.6147972675971687E-12</v>
      </c>
      <c r="C94" s="16">
        <f t="shared" si="7"/>
        <v>0</v>
      </c>
      <c r="D94" s="16">
        <f t="shared" si="8"/>
        <v>0</v>
      </c>
    </row>
    <row r="95" spans="1:4" x14ac:dyDescent="0.3">
      <c r="A95" s="2">
        <v>82</v>
      </c>
      <c r="B95" s="11">
        <f t="shared" si="9"/>
        <v>-2.6147972675971687E-12</v>
      </c>
      <c r="C95" s="16">
        <f t="shared" si="7"/>
        <v>0</v>
      </c>
      <c r="D95" s="16">
        <f t="shared" si="8"/>
        <v>0</v>
      </c>
    </row>
    <row r="96" spans="1:4" x14ac:dyDescent="0.3">
      <c r="A96" s="2">
        <v>83</v>
      </c>
      <c r="B96" s="11">
        <f t="shared" si="9"/>
        <v>-2.6147972675971687E-12</v>
      </c>
      <c r="C96" s="16">
        <f t="shared" si="7"/>
        <v>0</v>
      </c>
      <c r="D96" s="16">
        <f t="shared" si="8"/>
        <v>0</v>
      </c>
    </row>
    <row r="97" spans="1:4" x14ac:dyDescent="0.3">
      <c r="A97" s="2">
        <v>84</v>
      </c>
      <c r="B97" s="11">
        <f t="shared" si="9"/>
        <v>-2.6147972675971687E-12</v>
      </c>
      <c r="C97" s="16">
        <f t="shared" si="7"/>
        <v>0</v>
      </c>
      <c r="D97" s="16">
        <f t="shared" si="8"/>
        <v>0</v>
      </c>
    </row>
  </sheetData>
  <mergeCells count="3">
    <mergeCell ref="A1:B1"/>
    <mergeCell ref="D1:E1"/>
    <mergeCell ref="G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6AB0F-00D4-4DCD-88BB-5497F5A34753}">
  <dimension ref="A1:B18"/>
  <sheetViews>
    <sheetView workbookViewId="0">
      <selection activeCell="E10" sqref="E10"/>
    </sheetView>
  </sheetViews>
  <sheetFormatPr defaultRowHeight="14.5" x14ac:dyDescent="0.35"/>
  <cols>
    <col min="1" max="1" width="10.1796875" bestFit="1" customWidth="1"/>
    <col min="2" max="2" width="7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s="1">
        <v>7.4800000000000005E-2</v>
      </c>
    </row>
    <row r="3" spans="1:2" x14ac:dyDescent="0.35">
      <c r="A3" t="s">
        <v>3</v>
      </c>
      <c r="B3" s="1">
        <v>7.5999999999999998E-2</v>
      </c>
    </row>
    <row r="4" spans="1:2" x14ac:dyDescent="0.35">
      <c r="A4" t="s">
        <v>4</v>
      </c>
      <c r="B4" s="1">
        <v>8.1500000000000003E-2</v>
      </c>
    </row>
    <row r="5" spans="1:2" x14ac:dyDescent="0.35">
      <c r="A5" t="s">
        <v>5</v>
      </c>
      <c r="B5" s="1">
        <v>7.0999999999999994E-2</v>
      </c>
    </row>
    <row r="6" spans="1:2" x14ac:dyDescent="0.35">
      <c r="A6" t="s">
        <v>6</v>
      </c>
      <c r="B6" s="1">
        <v>7.0999999999999994E-2</v>
      </c>
    </row>
    <row r="7" spans="1:2" x14ac:dyDescent="0.35">
      <c r="A7" t="s">
        <v>7</v>
      </c>
      <c r="B7" s="1">
        <v>6.8500000000000005E-2</v>
      </c>
    </row>
    <row r="8" spans="1:2" x14ac:dyDescent="0.35">
      <c r="A8" t="s">
        <v>8</v>
      </c>
      <c r="B8" s="1">
        <v>6.8500000000000005E-2</v>
      </c>
    </row>
    <row r="9" spans="1:2" x14ac:dyDescent="0.35">
      <c r="A9" t="s">
        <v>9</v>
      </c>
      <c r="B9" s="1">
        <v>6.8500000000000005E-2</v>
      </c>
    </row>
    <row r="10" spans="1:2" x14ac:dyDescent="0.35">
      <c r="A10" t="s">
        <v>10</v>
      </c>
      <c r="B10" s="1">
        <v>7.0999999999999994E-2</v>
      </c>
    </row>
    <row r="11" spans="1:2" x14ac:dyDescent="0.35">
      <c r="A11" t="s">
        <v>11</v>
      </c>
      <c r="B11" s="1">
        <v>8.1500000000000003E-2</v>
      </c>
    </row>
    <row r="12" spans="1:2" x14ac:dyDescent="0.35">
      <c r="A12" t="s">
        <v>12</v>
      </c>
      <c r="B12" s="1">
        <v>7.0999999999999994E-2</v>
      </c>
    </row>
    <row r="13" spans="1:2" x14ac:dyDescent="0.35">
      <c r="A13" t="s">
        <v>13</v>
      </c>
      <c r="B13" s="1">
        <v>6.8500000000000005E-2</v>
      </c>
    </row>
    <row r="14" spans="1:2" x14ac:dyDescent="0.35">
      <c r="A14" t="s">
        <v>14</v>
      </c>
      <c r="B14" s="1">
        <v>7.5999999999999998E-2</v>
      </c>
    </row>
    <row r="15" spans="1:2" x14ac:dyDescent="0.35">
      <c r="A15" t="s">
        <v>15</v>
      </c>
      <c r="B15" s="1">
        <v>7.0999999999999994E-2</v>
      </c>
    </row>
    <row r="16" spans="1:2" x14ac:dyDescent="0.35">
      <c r="A16" t="s">
        <v>16</v>
      </c>
      <c r="B16" s="1">
        <v>7.5999999999999998E-2</v>
      </c>
    </row>
    <row r="17" spans="1:2" x14ac:dyDescent="0.35">
      <c r="A17" t="s">
        <v>17</v>
      </c>
      <c r="B17" s="1">
        <v>7.7499999999999999E-2</v>
      </c>
    </row>
    <row r="18" spans="1:2" x14ac:dyDescent="0.35">
      <c r="A18" t="s">
        <v>18</v>
      </c>
      <c r="B18" s="1">
        <v>7.7299999999999994E-2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A V t r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A B W 2 t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V t r V S i K R 7 g O A A A A E Q A A A B M A H A B G b 3 J t d W x h c y 9 T Z W N 0 a W 9 u M S 5 t I K I Y A C i g F A A A A A A A A A A A A A A A A A A A A A A A A A A A A C t O T S 7 J z M 9 T C I b Q h t Y A U E s B A i 0 A F A A C A A g A A V t r V R 7 t 5 J O j A A A A 9 g A A A B I A A A A A A A A A A A A A A A A A A A A A A E N v b m Z p Z y 9 Q Y W N r Y W d l L n h t b F B L A Q I t A B Q A A g A I A A F b a 1 U P y u m r p A A A A O k A A A A T A A A A A A A A A A A A A A A A A O 8 A A A B b Q 2 9 u d G V u d F 9 U e X B l c 1 0 u e G 1 s U E s B A i 0 A F A A C A A g A A V t r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P / m b e l R t t G q S P v D D 9 M N C k A A A A A A g A A A A A A E G Y A A A A B A A A g A A A A x G P F N c W d U F D B + E 5 2 r f 0 M 4 5 V c m s k s 6 p 1 M 5 l w r A K y s A u 8 A A A A A D o A A A A A C A A A g A A A A M G 1 e n d J C s h w p F A P 7 V f C I h d O L z c X S F B y R B d c c B 4 E j F 2 F Q A A A A c x B 1 l q / 2 6 3 1 n Y k e v n r H g v k h t J 4 s U M r S M K Q P O / h o t P D f O k S G u P j k O Z 1 P 8 H 6 8 0 I N G h 9 l g 2 / C w R g q G x W i j i / t B j t 8 J k L S E 3 O U T i K 4 9 e G c R u H R J A A A A A 1 K o N a w p h q I g 4 e L P p V 9 R n A h h 4 l j Z W S U e A n 7 G Z m 7 o i Q m i i t l l z k r q n 6 M w k w l X x 3 e a g M 9 y A R w o e k 8 W R 6 4 i u d q D 1 U w = = < / D a t a M a s h u p > 
</file>

<file path=customXml/itemProps1.xml><?xml version="1.0" encoding="utf-8"?>
<ds:datastoreItem xmlns:ds="http://schemas.openxmlformats.org/officeDocument/2006/customXml" ds:itemID="{4D4D9F1D-EF74-4C63-A560-2378FB4510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Calculator</vt:lpstr>
      <vt:lpstr>Sales Tax</vt:lpstr>
      <vt:lpstr>County</vt:lpstr>
      <vt:lpstr>Down_Payment</vt:lpstr>
      <vt:lpstr>Duration_in_Years</vt:lpstr>
      <vt:lpstr>Interest_Rate_Year</vt:lpstr>
      <vt:lpstr>'Sales Tax'!NevadaTax</vt:lpstr>
      <vt:lpstr>Payments_Year</vt:lpstr>
      <vt:lpstr>Periodic_Payment</vt:lpstr>
      <vt:lpstr>Purchase_Price</vt:lpstr>
      <vt:lpstr>Sales_Tax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Sidney Rood</dc:creator>
  <cp:lastModifiedBy>Sidney Rood</cp:lastModifiedBy>
  <dcterms:created xsi:type="dcterms:W3CDTF">2022-11-11T19:21:34Z</dcterms:created>
  <dcterms:modified xsi:type="dcterms:W3CDTF">2022-12-15T09:07:35Z</dcterms:modified>
</cp:coreProperties>
</file>