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 Sonawane\Downloads\ExcelR DA Assignment\Excel Assignment\"/>
    </mc:Choice>
  </mc:AlternateContent>
  <xr:revisionPtr revIDLastSave="0" documentId="13_ncr:1_{91E98BAB-27CE-4448-90AE-2F6349567708}" xr6:coauthVersionLast="47" xr6:coauthVersionMax="47" xr10:uidLastSave="{00000000-0000-0000-0000-000000000000}"/>
  <bookViews>
    <workbookView xWindow="-110" yWindow="-110" windowWidth="19420" windowHeight="10300" activeTab="1" xr2:uid="{18E74621-BEBE-4C55-9A4A-6D7726ED6B75}"/>
  </bookViews>
  <sheets>
    <sheet name="Brainstorm" sheetId="4" r:id="rId1"/>
    <sheet name="Vlookup 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 a="1"/>
  <c r="C29" i="2"/>
  <c r="C30" i="2" a="1"/>
  <c r="C30" i="2"/>
  <c r="C31" i="2" a="1"/>
  <c r="C31" i="2"/>
  <c r="C32" i="2" a="1"/>
  <c r="C32" i="2"/>
  <c r="C28" i="2" a="1"/>
  <c r="C28" i="2" s="1"/>
  <c r="D16" i="2" a="1"/>
  <c r="D16" i="2" s="1"/>
  <c r="D17" i="2" a="1"/>
  <c r="D17" i="2"/>
  <c r="D18" i="2" a="1"/>
  <c r="D18" i="2"/>
  <c r="D19" i="2" a="1"/>
  <c r="D19" i="2"/>
  <c r="D20" i="2" a="1"/>
  <c r="D20" i="2" s="1"/>
  <c r="D21" i="2" a="1"/>
  <c r="D21" i="2"/>
  <c r="D22" i="2" a="1"/>
  <c r="D22" i="2" s="1"/>
  <c r="C7" i="2"/>
  <c r="C8" i="2"/>
  <c r="C9" i="2"/>
  <c r="C10" i="2"/>
  <c r="C6" i="2"/>
  <c r="F7" i="4"/>
  <c r="E7" i="4"/>
  <c r="E11" i="4"/>
  <c r="E10" i="4"/>
  <c r="I8" i="4" a="1"/>
  <c r="I8" i="4"/>
  <c r="I9" i="4" a="1"/>
  <c r="I9" i="4"/>
  <c r="I10" i="4" a="1"/>
  <c r="I10" i="4"/>
  <c r="I11" i="4" a="1"/>
  <c r="I11" i="4"/>
  <c r="I7" i="4" a="1"/>
  <c r="I7" i="4" s="1"/>
  <c r="I15" i="4"/>
  <c r="I14" i="4"/>
  <c r="H14" i="4"/>
  <c r="D7" i="4"/>
  <c r="H15" i="4"/>
  <c r="H16" i="4"/>
  <c r="I16" i="4" s="1"/>
  <c r="H17" i="4"/>
  <c r="H18" i="4"/>
  <c r="H19" i="4"/>
  <c r="I19" i="4" s="1"/>
  <c r="H20" i="4"/>
  <c r="H21" i="4"/>
  <c r="H22" i="4"/>
  <c r="I22" i="4" s="1"/>
  <c r="H23" i="4"/>
  <c r="I23" i="4" s="1"/>
  <c r="H24" i="4"/>
  <c r="I24" i="4" s="1"/>
  <c r="H25" i="4"/>
  <c r="H26" i="4"/>
  <c r="H27" i="4"/>
  <c r="I27" i="4" s="1"/>
  <c r="F15" i="4"/>
  <c r="F16" i="4"/>
  <c r="F17" i="4"/>
  <c r="F18" i="4"/>
  <c r="F19" i="4"/>
  <c r="F20" i="4"/>
  <c r="I20" i="4" s="1"/>
  <c r="F21" i="4"/>
  <c r="F22" i="4"/>
  <c r="F23" i="4"/>
  <c r="F24" i="4"/>
  <c r="F25" i="4"/>
  <c r="I25" i="4" s="1"/>
  <c r="F26" i="4"/>
  <c r="F27" i="4"/>
  <c r="F14" i="4"/>
  <c r="D11" i="4" l="1"/>
  <c r="D10" i="4"/>
  <c r="I21" i="4"/>
  <c r="I26" i="4"/>
  <c r="I18" i="4"/>
  <c r="I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<sst xmlns="http://schemas.openxmlformats.org/spreadsheetml/2006/main" count="126" uniqueCount="48">
  <si>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</si>
  <si>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</si>
  <si>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</si>
  <si>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</si>
  <si>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</si>
  <si>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</si>
  <si>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</si>
  <si>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</si>
  <si>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</si>
  <si>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</si>
  <si>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</si>
  <si>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</si>
  <si>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</si>
  <si>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</si>
  <si>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</si>
  <si>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</si>
  <si>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</si>
  <si>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</si>
  <si>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</si>
  <si>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</si>
  <si>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</si>
  <si>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</si>
  <si>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</si>
  <si>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</si>
  <si>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</si>
  <si>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</si>
  <si>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</si>
  <si>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</si>
  <si>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</si>
  <si>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</si>
  <si>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</si>
  <si>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</si>
  <si>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</si>
  <si>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</si>
  <si>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</si>
  <si>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</si>
  <si>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</si>
  <si>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</si>
  <si>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</si>
  <si>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</si>
  <si>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</si>
  <si>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</si>
  <si>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</si>
  <si>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</si>
  <si>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</si>
  <si>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channel Partners</t>
  </si>
  <si>
    <t>Total Profit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</si>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</sst>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4" borderId="1" xfId="0" applyFont="1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0</xdr:rowOff>
    </xdr:from>
    <xdr:to>
      <xdr:col>13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27"/>
  <sheetViews>
    <sheetView topLeftCell="A3" zoomScale="96" workbookViewId="0">
      <selection activeCell="F8" sqref="F8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2.54296875" customWidth="1"/>
    <col min="6" max="6" width="19.1796875" bestFit="1" customWidth="1"/>
    <col min="7" max="7" width="17.54296875" bestFit="1" customWidth="1"/>
    <col min="8" max="9" width="11.08984375" customWidth="1"/>
  </cols>
  <sheetData>
    <row r="2" spans="2:9" ht="15.5" x14ac:dyDescent="0.35">
      <c r="B2" s="9" t="s">
        <v>19</v>
      </c>
    </row>
    <row r="3" spans="2:9" ht="18.5" x14ac:dyDescent="0.45">
      <c r="B3" s="9" t="s">
        <v>20</v>
      </c>
      <c r="H3" s="10"/>
    </row>
    <row r="4" spans="2:9" ht="18.5" x14ac:dyDescent="0.45">
      <c r="B4" s="9" t="s">
        <v>21</v>
      </c>
      <c r="H4" s="10"/>
    </row>
    <row r="5" spans="2:9" ht="18.5" x14ac:dyDescent="0.45">
      <c r="H5" s="10"/>
    </row>
    <row r="6" spans="2:9" x14ac:dyDescent="0.35">
      <c r="B6" s="11" t="s">
        <v>22</v>
      </c>
      <c r="C6" s="11" t="s">
        <v>23</v>
      </c>
      <c r="D6" s="11" t="s">
        <v>24</v>
      </c>
      <c r="E6" s="11" t="s">
        <v>46</v>
      </c>
      <c r="F6" s="11" t="s">
        <v>25</v>
      </c>
      <c r="H6" s="12" t="s">
        <v>1</v>
      </c>
      <c r="I6" s="12" t="s">
        <v>47</v>
      </c>
    </row>
    <row r="7" spans="2:9" x14ac:dyDescent="0.35">
      <c r="B7" s="1" t="s">
        <v>45</v>
      </c>
      <c r="C7" s="1" t="s">
        <v>42</v>
      </c>
      <c r="D7" s="5">
        <f>IF(SUMIFS($E$14:$E$27,$B$14:$B$27,$B$7,$C$14:$C$27,$C$7)=0,"NA",SUMIFS($E$14:$E$27,$B$14:$B$27,$B$7,$C$14:$C$27,$C$7))</f>
        <v>2536</v>
      </c>
      <c r="E7" s="5">
        <f>IF(SUMIFS($I$14:I$27,B$14:B$27,$B$7,$C$14:$C$27,$C$7)=0,"NA",SUMIFS($I$14:$I$27,$B$14:$B$27,$B$7,$C$14:$C$27,$C$7))</f>
        <v>456480</v>
      </c>
      <c r="F7" s="5">
        <f>COUNTA(_xlfn.UNIQUE(D14:D27,FALSE,FALSE))</f>
        <v>5</v>
      </c>
      <c r="H7" s="1" t="s">
        <v>8</v>
      </c>
      <c r="I7" s="1" cm="1">
        <f t="array" ref="I7">_xlfn.IFS(H7="Paseo",G14+10,H7="Velo",G14+120,H7="Amarilla",G14+260,H7="Montana",G14+5,H7="VTT",G14+250)</f>
        <v>360</v>
      </c>
    </row>
    <row r="8" spans="2:9" x14ac:dyDescent="0.35">
      <c r="H8" s="1" t="s">
        <v>10</v>
      </c>
      <c r="I8" s="1" cm="1">
        <f t="array" ref="I8">_xlfn.IFS(H8="Paseo",G15+10,H8="Velo",G15+120,H8="Amarilla",G15+260,H8="Montana",G15+5,H8="VTT",G15+250)</f>
        <v>420</v>
      </c>
    </row>
    <row r="9" spans="2:9" x14ac:dyDescent="0.35">
      <c r="C9" s="1"/>
      <c r="D9" s="1"/>
      <c r="E9" s="11" t="s">
        <v>26</v>
      </c>
      <c r="H9" s="1" t="s">
        <v>4</v>
      </c>
      <c r="I9" s="1" cm="1">
        <f t="array" ref="I9">_xlfn.IFS(H9="Paseo",G16+10,H9="Velo",G16+120,H9="Amarilla",G16+260,H9="Montana",G16+5,H9="VTT",G16+250)</f>
        <v>610</v>
      </c>
    </row>
    <row r="10" spans="2:9" x14ac:dyDescent="0.35">
      <c r="C10" s="11" t="s">
        <v>27</v>
      </c>
      <c r="D10" s="5">
        <f>MAX($I$7:$I$11)</f>
        <v>610</v>
      </c>
      <c r="E10" s="5" t="str">
        <f>VLOOKUP($D10,CHOOSE({1,2},$I$6:$I$11,$H$6:$H$11),2,FALSE)</f>
        <v>Amarilla</v>
      </c>
      <c r="H10" s="1" t="s">
        <v>16</v>
      </c>
      <c r="I10" s="1" cm="1">
        <f t="array" ref="I10">_xlfn.IFS(H10="Paseo",G17+10,H10="Velo",G17+120,H10="Amarilla",G17+260,H10="Montana",G17+5,H10="VTT",G17+250)</f>
        <v>355</v>
      </c>
    </row>
    <row r="11" spans="2:9" x14ac:dyDescent="0.35">
      <c r="C11" s="11" t="s">
        <v>28</v>
      </c>
      <c r="D11" s="5">
        <f>MIN($I$7:$I$11)</f>
        <v>355</v>
      </c>
      <c r="E11" s="5" t="str">
        <f>VLOOKUP($D11,CHOOSE({1,2},$I$6:$I$11,$H$6:$H$11),2,FALSE)</f>
        <v>Montana</v>
      </c>
      <c r="H11" s="1" t="s">
        <v>41</v>
      </c>
      <c r="I11" s="1" cm="1">
        <f t="array" ref="I11">_xlfn.IFS(H11="Paseo",G18+10,H11="Velo",G18+120,H11="Amarilla",G18+260,H11="Montana",G18+5,H11="VTT",G18+250)</f>
        <v>550</v>
      </c>
    </row>
    <row r="13" spans="2:9" x14ac:dyDescent="0.3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9" x14ac:dyDescent="0.35">
      <c r="B14" s="1" t="s">
        <v>34</v>
      </c>
      <c r="C14" s="1" t="s">
        <v>35</v>
      </c>
      <c r="D14" s="1" t="s">
        <v>8</v>
      </c>
      <c r="E14" s="1">
        <v>2851</v>
      </c>
      <c r="F14" s="5">
        <f t="shared" ref="F14:F27" si="0">IF(D14="Paseo",E14*10,IF(D14="Velo",E14*120,IF(D14="Amarilla",E14*260,IF(D14="Montana",E14*5,E14*250))))</f>
        <v>28510</v>
      </c>
      <c r="G14" s="1">
        <v>350</v>
      </c>
      <c r="H14" s="5">
        <f>E14*G14</f>
        <v>997850</v>
      </c>
      <c r="I14" s="5">
        <f>H14-F14</f>
        <v>969340</v>
      </c>
    </row>
    <row r="15" spans="2:9" x14ac:dyDescent="0.35">
      <c r="B15" s="1" t="s">
        <v>34</v>
      </c>
      <c r="C15" s="1" t="s">
        <v>36</v>
      </c>
      <c r="D15" s="1" t="s">
        <v>8</v>
      </c>
      <c r="E15" s="1">
        <v>3495</v>
      </c>
      <c r="F15" s="5">
        <f t="shared" si="0"/>
        <v>34950</v>
      </c>
      <c r="G15" s="1">
        <v>300</v>
      </c>
      <c r="H15" s="5">
        <f t="shared" ref="H15:H27" si="1">E15*G15</f>
        <v>1048500</v>
      </c>
      <c r="I15" s="5">
        <f>H15-F15</f>
        <v>1013550</v>
      </c>
    </row>
    <row r="16" spans="2:9" x14ac:dyDescent="0.35">
      <c r="B16" s="1" t="s">
        <v>37</v>
      </c>
      <c r="C16" s="1" t="s">
        <v>38</v>
      </c>
      <c r="D16" s="1" t="s">
        <v>8</v>
      </c>
      <c r="E16" s="1">
        <v>2632</v>
      </c>
      <c r="F16" s="5">
        <f t="shared" si="0"/>
        <v>26320</v>
      </c>
      <c r="G16" s="1">
        <v>350</v>
      </c>
      <c r="H16" s="5">
        <f t="shared" si="1"/>
        <v>921200</v>
      </c>
      <c r="I16" s="5">
        <f t="shared" ref="I16:I27" si="2">H16-F16</f>
        <v>894880</v>
      </c>
    </row>
    <row r="17" spans="2:9" x14ac:dyDescent="0.35">
      <c r="B17" s="1" t="s">
        <v>37</v>
      </c>
      <c r="C17" s="1" t="s">
        <v>38</v>
      </c>
      <c r="D17" s="1" t="s">
        <v>10</v>
      </c>
      <c r="E17" s="1">
        <v>2632</v>
      </c>
      <c r="F17" s="5">
        <f t="shared" si="0"/>
        <v>315840</v>
      </c>
      <c r="G17" s="1">
        <v>350</v>
      </c>
      <c r="H17" s="5">
        <f t="shared" si="1"/>
        <v>921200</v>
      </c>
      <c r="I17" s="5">
        <f t="shared" si="2"/>
        <v>605360</v>
      </c>
    </row>
    <row r="18" spans="2:9" x14ac:dyDescent="0.35">
      <c r="B18" s="1" t="s">
        <v>37</v>
      </c>
      <c r="C18" s="1" t="s">
        <v>36</v>
      </c>
      <c r="D18" s="1" t="s">
        <v>10</v>
      </c>
      <c r="E18" s="1">
        <v>2574</v>
      </c>
      <c r="F18" s="5">
        <f t="shared" si="0"/>
        <v>308880</v>
      </c>
      <c r="G18" s="1">
        <v>300</v>
      </c>
      <c r="H18" s="5">
        <f t="shared" si="1"/>
        <v>772200</v>
      </c>
      <c r="I18" s="5">
        <f t="shared" si="2"/>
        <v>463320</v>
      </c>
    </row>
    <row r="19" spans="2:9" x14ac:dyDescent="0.35">
      <c r="B19" s="1" t="s">
        <v>34</v>
      </c>
      <c r="C19" s="1" t="s">
        <v>35</v>
      </c>
      <c r="D19" s="1" t="s">
        <v>8</v>
      </c>
      <c r="E19" s="1">
        <v>2151</v>
      </c>
      <c r="F19" s="5">
        <f t="shared" si="0"/>
        <v>21510</v>
      </c>
      <c r="G19" s="1">
        <v>350</v>
      </c>
      <c r="H19" s="5">
        <f t="shared" si="1"/>
        <v>752850</v>
      </c>
      <c r="I19" s="5">
        <f t="shared" si="2"/>
        <v>731340</v>
      </c>
    </row>
    <row r="20" spans="2:9" x14ac:dyDescent="0.35">
      <c r="B20" s="1" t="s">
        <v>37</v>
      </c>
      <c r="C20" s="1" t="s">
        <v>39</v>
      </c>
      <c r="D20" s="1" t="s">
        <v>4</v>
      </c>
      <c r="E20" s="1">
        <v>2475</v>
      </c>
      <c r="F20" s="5">
        <f t="shared" si="0"/>
        <v>643500</v>
      </c>
      <c r="G20" s="1">
        <v>300</v>
      </c>
      <c r="H20" s="5">
        <f t="shared" si="1"/>
        <v>742500</v>
      </c>
      <c r="I20" s="5">
        <f t="shared" si="2"/>
        <v>99000</v>
      </c>
    </row>
    <row r="21" spans="2:9" x14ac:dyDescent="0.35">
      <c r="B21" s="1" t="s">
        <v>40</v>
      </c>
      <c r="C21" s="1" t="s">
        <v>38</v>
      </c>
      <c r="D21" s="1" t="s">
        <v>16</v>
      </c>
      <c r="E21" s="1">
        <v>2227.5</v>
      </c>
      <c r="F21" s="5">
        <f t="shared" si="0"/>
        <v>11137.5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9" x14ac:dyDescent="0.35">
      <c r="B22" s="1" t="s">
        <v>34</v>
      </c>
      <c r="C22" s="1" t="s">
        <v>36</v>
      </c>
      <c r="D22" s="1" t="s">
        <v>41</v>
      </c>
      <c r="E22" s="1">
        <v>2541</v>
      </c>
      <c r="F22" s="5">
        <f t="shared" si="0"/>
        <v>635250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9" x14ac:dyDescent="0.35">
      <c r="B23" s="1" t="s">
        <v>40</v>
      </c>
      <c r="C23" s="1" t="s">
        <v>42</v>
      </c>
      <c r="D23" s="1" t="s">
        <v>10</v>
      </c>
      <c r="E23" s="1">
        <v>2536</v>
      </c>
      <c r="F23" s="5">
        <f t="shared" si="0"/>
        <v>304320</v>
      </c>
      <c r="G23" s="1">
        <v>300</v>
      </c>
      <c r="H23" s="5">
        <f t="shared" si="1"/>
        <v>760800</v>
      </c>
      <c r="I23" s="5">
        <f t="shared" si="2"/>
        <v>456480</v>
      </c>
    </row>
    <row r="24" spans="2:9" x14ac:dyDescent="0.35">
      <c r="B24" s="1" t="s">
        <v>37</v>
      </c>
      <c r="C24" s="1" t="s">
        <v>36</v>
      </c>
      <c r="D24" s="1" t="s">
        <v>8</v>
      </c>
      <c r="E24" s="1">
        <v>2007</v>
      </c>
      <c r="F24" s="5">
        <f t="shared" si="0"/>
        <v>20070</v>
      </c>
      <c r="G24" s="1">
        <v>350</v>
      </c>
      <c r="H24" s="5">
        <f t="shared" si="1"/>
        <v>702450</v>
      </c>
      <c r="I24" s="5">
        <f t="shared" si="2"/>
        <v>682380</v>
      </c>
    </row>
    <row r="25" spans="2:9" x14ac:dyDescent="0.35">
      <c r="B25" s="1" t="s">
        <v>43</v>
      </c>
      <c r="C25" s="1" t="s">
        <v>36</v>
      </c>
      <c r="D25" s="1" t="s">
        <v>10</v>
      </c>
      <c r="E25" s="1">
        <v>2460</v>
      </c>
      <c r="F25" s="5">
        <f t="shared" si="0"/>
        <v>295200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9" x14ac:dyDescent="0.35">
      <c r="B26" s="1" t="s">
        <v>44</v>
      </c>
      <c r="C26" s="1" t="s">
        <v>38</v>
      </c>
      <c r="D26" s="1" t="s">
        <v>16</v>
      </c>
      <c r="E26" s="1">
        <v>3802.5</v>
      </c>
      <c r="F26" s="5">
        <f t="shared" si="0"/>
        <v>19012.5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9" x14ac:dyDescent="0.35">
      <c r="B27" s="1" t="s">
        <v>34</v>
      </c>
      <c r="C27" s="1" t="s">
        <v>38</v>
      </c>
      <c r="D27" s="1" t="s">
        <v>10</v>
      </c>
      <c r="E27" s="1">
        <v>3793.5</v>
      </c>
      <c r="F27" s="5">
        <f t="shared" si="0"/>
        <v>455220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count="2">
    <dataValidation type="list" allowBlank="1" showInputMessage="1" showErrorMessage="1" sqref="B7" xr:uid="{E91B8357-D394-4A02-BD33-BB1B0C856844}">
      <formula1>"Government,Midmarket,channel Partners,Enterprise,Small Business"</formula1>
    </dataValidation>
    <dataValidation type="list" allowBlank="1" showInputMessage="1" showErrorMessage="1" sqref="C7" xr:uid="{0159F43F-D35C-4387-8CB6-1CA948A2B760}">
      <formula1>"Mexico,United States of America,Canada,France,Germany"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19" workbookViewId="0">
      <selection activeCell="C28" sqref="C28"/>
    </sheetView>
  </sheetViews>
  <sheetFormatPr defaultRowHeight="14.5" x14ac:dyDescent="0.35"/>
  <cols>
    <col min="2" max="2" width="33.1796875" bestFit="1" customWidth="1"/>
    <col min="3" max="3" width="9.08984375" bestFit="1" customWidth="1"/>
    <col min="6" max="6" width="9.63281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2"/>
    </row>
    <row r="5" spans="2:13" x14ac:dyDescent="0.3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5">
      <c r="B6" s="1" t="s">
        <v>3</v>
      </c>
      <c r="C6" s="1" t="str">
        <f>RIGHT($B6,3)</f>
        <v>235</v>
      </c>
      <c r="F6" s="1" t="s">
        <v>4</v>
      </c>
      <c r="G6" s="1">
        <v>2475</v>
      </c>
    </row>
    <row r="7" spans="2:13" x14ac:dyDescent="0.35">
      <c r="B7" s="1" t="s">
        <v>5</v>
      </c>
      <c r="C7" s="1" t="str">
        <f t="shared" ref="C7:C10" si="0">RIGHT($B7,3)</f>
        <v>895</v>
      </c>
      <c r="F7" s="1" t="s">
        <v>6</v>
      </c>
      <c r="G7" s="1">
        <v>2227.5</v>
      </c>
    </row>
    <row r="8" spans="2:13" x14ac:dyDescent="0.35">
      <c r="B8" s="1" t="s">
        <v>7</v>
      </c>
      <c r="C8" s="1" t="str">
        <f t="shared" si="0"/>
        <v>145</v>
      </c>
      <c r="F8" s="1" t="s">
        <v>8</v>
      </c>
      <c r="G8" s="1">
        <v>2151</v>
      </c>
    </row>
    <row r="9" spans="2:13" x14ac:dyDescent="0.35">
      <c r="B9" s="1" t="s">
        <v>9</v>
      </c>
      <c r="C9" s="1" t="str">
        <f t="shared" si="0"/>
        <v>125</v>
      </c>
      <c r="F9" s="1" t="s">
        <v>10</v>
      </c>
      <c r="G9" s="1">
        <v>2574</v>
      </c>
    </row>
    <row r="10" spans="2:13" x14ac:dyDescent="0.35">
      <c r="B10" s="1" t="s">
        <v>11</v>
      </c>
      <c r="C10" s="1" t="str">
        <f t="shared" si="0"/>
        <v>777</v>
      </c>
      <c r="F10" s="1" t="s">
        <v>12</v>
      </c>
      <c r="G10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13" cm="1">
        <f t="array" ref="D16">_xlfn.IFS(B16="Paseo",VLOOKUP(VLOOKUP($B16,$B$16:$C$22,2,FALSE),$F$16:$G$20,2,1),B16="Amarilla",VLOOKUP(VLOOKUP($B16,$B$16:$C$22,2,FALSE),$I$16:$J$20,2,1),B16="Montana",VLOOKUP(VLOOKUP($B16,$B$16:$C$22,2,FALSE),$L$16:$M$20,2,TRUE))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13" cm="1">
        <f t="array" ref="D17">_xlfn.IFS(B17="Paseo",VLOOKUP(VLOOKUP($B17,$B$16:$C$22,2,FALSE),$F$16:$G$20,2,1),B17="Amarilla",VLOOKUP(VLOOKUP($B17,$B$16:$C$22,2,FALSE),$I$16:$J$20,2,1),B17="Montana",VLOOKUP(VLOOKUP($B17,$B$16:$C$22,2,FALSE),$L$16:$M$20,2,TRUE))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13" cm="1">
        <f t="array" ref="D18">_xlfn.IFS(B18="Paseo",VLOOKUP(VLOOKUP($B18,$B$16:$C$22,2,FALSE),$F$16:$G$20,2,1),B18="Amarilla",VLOOKUP(VLOOKUP($B18,$B$16:$C$22,2,FALSE),$I$16:$J$20,2,1),B18="Montana",VLOOKUP(VLOOKUP($B18,$B$16:$C$22,2,FALSE),$L$16:$M$20,2,TRUE))</f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16</v>
      </c>
      <c r="C19" s="1">
        <v>1685.6</v>
      </c>
      <c r="D19" s="13" cm="1">
        <f t="array" ref="D19">_xlfn.IFS(B19="Paseo",VLOOKUP(VLOOKUP($B19,$B$16:$C$22,2,FALSE),$F$16:$G$20,2,1),B19="Amarilla",VLOOKUP(VLOOKUP($B19,$B$16:$C$22,2,FALSE),$I$16:$J$20,2,1),B19="Montana",VLOOKUP(VLOOKUP($B19,$B$16:$C$22,2,FALSE),$L$16:$M$20,2,TRUE))</f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13" cm="1">
        <f t="array" ref="D20">_xlfn.IFS(B20="Paseo",VLOOKUP(VLOOKUP($B20,$B$16:$C$22,2,FALSE),$F$16:$G$20,2,1),B20="Amarilla",VLOOKUP(VLOOKUP($B20,$B$16:$C$22,2,FALSE),$I$16:$J$20,2,1),B20="Montana",VLOOKUP(VLOOKUP($B20,$B$16:$C$22,2,FALSE),$L$16:$M$20,2,TRUE))</f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13" cm="1">
        <f t="array" ref="D21">_xlfn.IFS(B21="Paseo",VLOOKUP(VLOOKUP($B21,$B$16:$C$22,2,FALSE),$F$16:$G$20,2,1),B21="Amarilla",VLOOKUP(VLOOKUP($B21,$B$16:$C$22,2,FALSE),$I$16:$J$20,2,1),B21="Montana",VLOOKUP(VLOOKUP($B21,$B$16:$C$22,2,FALSE),$L$16:$M$20,2,TRUE))</f>
        <v>7.0000000000000007E-2</v>
      </c>
    </row>
    <row r="22" spans="2:13" x14ac:dyDescent="0.35">
      <c r="B22" s="1" t="s">
        <v>8</v>
      </c>
      <c r="C22" s="1">
        <v>2293.1999999999998</v>
      </c>
      <c r="D22" s="13" cm="1">
        <f t="array" ref="D22">_xlfn.IFS(B22="Paseo",VLOOKUP(VLOOKUP($B22,$B$16:$C$22,2,FALSE),$F$16:$G$20,2,1),B22="Amarilla",VLOOKUP(VLOOKUP($B22,$B$16:$C$22,2,FALSE),$I$16:$J$20,2,1),B22="Montana",VLOOKUP(VLOOKUP($B22,$B$16:$C$22,2,FALSE),$L$16:$M$20,2,TRUE))</f>
        <v>0.125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" cm="1">
        <f t="array" ref="C28">VLOOKUP($B28,CHOOSE({1,2},$F$27:$F$37&amp;" - "&amp;$G$27:$G$37,$H$27:$H$37),2,FALSE)</f>
        <v>2574</v>
      </c>
      <c r="F28" s="1" t="s">
        <v>8</v>
      </c>
      <c r="G28" s="8">
        <v>895</v>
      </c>
      <c r="H28" s="1">
        <v>2151</v>
      </c>
    </row>
    <row r="29" spans="2:13" x14ac:dyDescent="0.35">
      <c r="B29" s="1" t="s">
        <v>5</v>
      </c>
      <c r="C29" s="1" cm="1">
        <f t="array" ref="C29">VLOOKUP($B29,CHOOSE({1,2},$F$27:$F$37&amp;" - "&amp;$G$27:$G$37,$H$27:$H$37),2,FALSE)</f>
        <v>2151</v>
      </c>
      <c r="F29" s="1" t="s">
        <v>16</v>
      </c>
      <c r="G29" s="8">
        <v>125</v>
      </c>
      <c r="H29" s="1">
        <v>2227.5</v>
      </c>
    </row>
    <row r="30" spans="2:13" x14ac:dyDescent="0.35">
      <c r="B30" s="1" t="s">
        <v>7</v>
      </c>
      <c r="C30" s="1" cm="1">
        <f t="array" ref="C30">VLOOKUP($B30,CHOOSE({1,2},$F$27:$F$37&amp;" - "&amp;$G$27:$G$37,$H$27:$H$37),2,FALSE)</f>
        <v>2475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" cm="1">
        <f t="array" ref="C31">VLOOKUP($B31,CHOOSE({1,2},$F$27:$F$37&amp;" - "&amp;$G$27:$G$37,$H$27:$H$37),2,FALSE)</f>
        <v>2227.5</v>
      </c>
      <c r="F31" s="1" t="s">
        <v>6</v>
      </c>
      <c r="G31" s="8">
        <v>848</v>
      </c>
      <c r="H31" s="8">
        <v>2537.25</v>
      </c>
    </row>
    <row r="32" spans="2:13" x14ac:dyDescent="0.35">
      <c r="B32" s="1" t="s">
        <v>11</v>
      </c>
      <c r="C32" s="1" cm="1">
        <f t="array" ref="C32">VLOOKUP($B32,CHOOSE({1,2},$F$27:$F$37&amp;" - "&amp;$G$27:$G$37,$H$27:$H$37),2,FALSE)</f>
        <v>2541</v>
      </c>
      <c r="F32" s="1" t="s">
        <v>41</v>
      </c>
      <c r="G32" s="8">
        <v>777</v>
      </c>
      <c r="H32" s="1">
        <v>2541</v>
      </c>
    </row>
    <row r="33" spans="6:8" x14ac:dyDescent="0.35">
      <c r="F33" s="1" t="s">
        <v>10</v>
      </c>
      <c r="G33" s="8">
        <v>235</v>
      </c>
      <c r="H33" s="1">
        <v>2574</v>
      </c>
    </row>
    <row r="34" spans="6:8" x14ac:dyDescent="0.35">
      <c r="F34" s="1" t="s">
        <v>8</v>
      </c>
      <c r="G34" s="8">
        <v>985</v>
      </c>
      <c r="H34" s="8">
        <v>2585.1</v>
      </c>
    </row>
    <row r="35" spans="6:8" x14ac:dyDescent="0.35">
      <c r="F35" s="1" t="s">
        <v>10</v>
      </c>
      <c r="G35" s="8">
        <v>1122</v>
      </c>
      <c r="H35" s="8">
        <v>2632.95</v>
      </c>
    </row>
    <row r="36" spans="6:8" x14ac:dyDescent="0.35">
      <c r="F36" s="1" t="s">
        <v>12</v>
      </c>
      <c r="G36" s="8">
        <v>1260</v>
      </c>
      <c r="H36" s="8">
        <v>2680.8</v>
      </c>
    </row>
    <row r="37" spans="6:8" x14ac:dyDescent="0.35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Siddhant Sonawane</cp:lastModifiedBy>
  <dcterms:created xsi:type="dcterms:W3CDTF">2022-07-27T07:17:57Z</dcterms:created>
  <dcterms:modified xsi:type="dcterms:W3CDTF">2023-04-26T14:43:50Z</dcterms:modified>
</cp:coreProperties>
</file>