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40" documentId="11_2FF84A5F705C127EF31D2784A9537E30876FC519" xr6:coauthVersionLast="45" xr6:coauthVersionMax="45" xr10:uidLastSave="{FBACC5EC-8325-864C-B447-A73E385F333E}"/>
  <bookViews>
    <workbookView xWindow="0" yWindow="460" windowWidth="38400" windowHeight="19400" activeTab="24" xr2:uid="{00000000-000D-0000-FFFF-FFFF00000000}"/>
  </bookViews>
  <sheets>
    <sheet name="C" sheetId="1" r:id="rId1"/>
    <sheet name="F" sheetId="2" r:id="rId2"/>
    <sheet name="P" sheetId="3" r:id="rId3"/>
    <sheet name="Leagues" sheetId="4" r:id="rId4"/>
    <sheet name="Q1" sheetId="5" state="hidden" r:id="rId5"/>
    <sheet name="R1" sheetId="6" r:id="rId6"/>
    <sheet name="Q2" sheetId="7" r:id="rId7"/>
    <sheet name="R2" sheetId="8" r:id="rId8"/>
    <sheet name="Q3" sheetId="9" state="hidden" r:id="rId9"/>
    <sheet name="R3" sheetId="10" r:id="rId10"/>
    <sheet name="Q4" sheetId="11" state="hidden" r:id="rId11"/>
    <sheet name="R4" sheetId="12" r:id="rId12"/>
    <sheet name="Q5" sheetId="13" state="hidden" r:id="rId13"/>
    <sheet name="R5" sheetId="14" r:id="rId14"/>
    <sheet name="Q6" sheetId="15" state="hidden" r:id="rId15"/>
    <sheet name="R6" sheetId="16" r:id="rId16"/>
    <sheet name="Q7" sheetId="17" state="hidden" r:id="rId17"/>
    <sheet name="R7" sheetId="18" r:id="rId18"/>
    <sheet name="Q8" sheetId="19" state="hidden" r:id="rId19"/>
    <sheet name="R8" sheetId="20" r:id="rId20"/>
    <sheet name="Q9" sheetId="21" state="hidden" r:id="rId21"/>
    <sheet name="R9" sheetId="22" r:id="rId22"/>
    <sheet name="Q10" sheetId="23" state="hidden" r:id="rId23"/>
    <sheet name="R10" sheetId="24" r:id="rId24"/>
    <sheet name="Q11" sheetId="25" r:id="rId25"/>
    <sheet name="R11" sheetId="26" r:id="rId26"/>
  </sheets>
  <definedNames>
    <definedName name="_xlnm._FilterDatabase" localSheetId="0" hidden="1">'C'!$B$2:$Q$22</definedName>
    <definedName name="_xlnm._FilterDatabase" localSheetId="1" hidden="1">F!$B$3:$Q$23</definedName>
    <definedName name="_xlnm._FilterDatabase" localSheetId="3" hidden="1">Leagues!$Q$2:$AF$9</definedName>
    <definedName name="_xlnm._FilterDatabase" localSheetId="2" hidden="1">P!$B$2:$R$22</definedName>
    <definedName name="_xlnm._FilterDatabase" localSheetId="4" hidden="1">'Q1'!$A$2:$K$22</definedName>
    <definedName name="_xlnm._FilterDatabase" localSheetId="22" hidden="1">'Q10'!$A$2:$K$22</definedName>
    <definedName name="_xlnm._FilterDatabase" localSheetId="24" hidden="1">'Q11'!$A$2:$K$22</definedName>
    <definedName name="_xlnm._FilterDatabase" localSheetId="6" hidden="1">'Q2'!$A$2:$K$22</definedName>
    <definedName name="_xlnm._FilterDatabase" localSheetId="8" hidden="1">'Q3'!$A$2:$K$22</definedName>
    <definedName name="_xlnm._FilterDatabase" localSheetId="10" hidden="1">'Q4'!$A$2:$K$22</definedName>
    <definedName name="_xlnm._FilterDatabase" localSheetId="12" hidden="1">'Q5'!$A$2:$K$22</definedName>
    <definedName name="_xlnm._FilterDatabase" localSheetId="14" hidden="1">'Q6'!$A$2:$K$22</definedName>
    <definedName name="_xlnm._FilterDatabase" localSheetId="16" hidden="1">'Q7'!$A$2:$K$22</definedName>
    <definedName name="_xlnm._FilterDatabase" localSheetId="18" hidden="1">'Q8'!$A$2:$K$22</definedName>
    <definedName name="_xlnm._FilterDatabase" localSheetId="20" hidden="1">'Q9'!$A$2:$K$22</definedName>
    <definedName name="_xlnm._FilterDatabase" localSheetId="5" hidden="1">'R1'!$A$2:$I$22</definedName>
    <definedName name="_xlnm._FilterDatabase" localSheetId="23" hidden="1">'R10'!$A$2:$I$22</definedName>
    <definedName name="_xlnm._FilterDatabase" localSheetId="7" hidden="1">'R2'!$A$2:$I$22</definedName>
    <definedName name="_xlnm._FilterDatabase" localSheetId="9" hidden="1">'R3'!$A$2:$I$22</definedName>
    <definedName name="_xlnm._FilterDatabase" localSheetId="11" hidden="1">'R4'!$A$2:$I$22</definedName>
    <definedName name="_xlnm._FilterDatabase" localSheetId="13" hidden="1">'R5'!$A$2:$I$22</definedName>
    <definedName name="_xlnm._FilterDatabase" localSheetId="15" hidden="1">'R6'!$A$2:$I$22</definedName>
    <definedName name="_xlnm._FilterDatabase" localSheetId="17" hidden="1">'R7'!$A$2:$I$22</definedName>
    <definedName name="_xlnm._FilterDatabase" localSheetId="19" hidden="1">'R8'!$A$2:$I$22</definedName>
    <definedName name="_xlnm._FilterDatabase" localSheetId="21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6" i="2" l="1"/>
  <c r="AD16" i="2"/>
  <c r="AE31" i="4"/>
  <c r="AF31" i="4" s="1"/>
  <c r="AE30" i="4"/>
  <c r="AF30" i="4" s="1"/>
  <c r="AE29" i="4"/>
  <c r="AF29" i="4" s="1"/>
  <c r="AF9" i="4"/>
  <c r="AE9" i="4"/>
  <c r="AF8" i="4"/>
  <c r="AE8" i="4"/>
  <c r="AF7" i="4"/>
  <c r="AE7" i="4"/>
  <c r="AF6" i="4"/>
  <c r="AE6" i="4"/>
  <c r="AF5" i="4"/>
  <c r="AE5" i="4"/>
  <c r="AF4" i="4"/>
  <c r="AE4" i="4"/>
  <c r="AF3" i="4"/>
  <c r="AE3" i="4"/>
  <c r="Q34" i="3"/>
  <c r="Q33" i="3"/>
  <c r="Q32" i="3"/>
  <c r="Q31" i="3"/>
  <c r="Q30" i="3"/>
  <c r="Q29" i="3"/>
  <c r="Q28" i="3"/>
  <c r="Q27" i="3"/>
  <c r="Q26" i="3"/>
  <c r="Q25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69" i="2"/>
  <c r="N69" i="2"/>
  <c r="M69" i="2"/>
  <c r="L69" i="2"/>
  <c r="K69" i="2"/>
  <c r="J69" i="2"/>
  <c r="I69" i="2"/>
  <c r="H69" i="2"/>
  <c r="G69" i="2"/>
  <c r="F69" i="2"/>
  <c r="E69" i="2"/>
  <c r="D69" i="2"/>
  <c r="Q68" i="2"/>
  <c r="N68" i="2"/>
  <c r="M68" i="2"/>
  <c r="L68" i="2"/>
  <c r="K68" i="2"/>
  <c r="J68" i="2"/>
  <c r="I68" i="2"/>
  <c r="H68" i="2"/>
  <c r="G68" i="2"/>
  <c r="F68" i="2"/>
  <c r="E68" i="2"/>
  <c r="D68" i="2"/>
  <c r="Q67" i="2"/>
  <c r="N67" i="2"/>
  <c r="M67" i="2"/>
  <c r="L67" i="2"/>
  <c r="K67" i="2"/>
  <c r="J67" i="2"/>
  <c r="I67" i="2"/>
  <c r="H67" i="2"/>
  <c r="G67" i="2"/>
  <c r="F67" i="2"/>
  <c r="E67" i="2"/>
  <c r="D67" i="2"/>
  <c r="Q66" i="2"/>
  <c r="N66" i="2"/>
  <c r="M66" i="2"/>
  <c r="L66" i="2"/>
  <c r="K66" i="2"/>
  <c r="J66" i="2"/>
  <c r="I66" i="2"/>
  <c r="H66" i="2"/>
  <c r="G66" i="2"/>
  <c r="F66" i="2"/>
  <c r="E66" i="2"/>
  <c r="D66" i="2"/>
  <c r="Q65" i="2"/>
  <c r="N65" i="2"/>
  <c r="M65" i="2"/>
  <c r="L65" i="2"/>
  <c r="K65" i="2"/>
  <c r="J65" i="2"/>
  <c r="I65" i="2"/>
  <c r="H65" i="2"/>
  <c r="G65" i="2"/>
  <c r="F65" i="2"/>
  <c r="E65" i="2"/>
  <c r="D65" i="2"/>
  <c r="Q64" i="2"/>
  <c r="N64" i="2"/>
  <c r="M64" i="2"/>
  <c r="L64" i="2"/>
  <c r="K64" i="2"/>
  <c r="J64" i="2"/>
  <c r="I64" i="2"/>
  <c r="H64" i="2"/>
  <c r="G64" i="2"/>
  <c r="F64" i="2"/>
  <c r="E64" i="2"/>
  <c r="D64" i="2"/>
  <c r="Q63" i="2"/>
  <c r="N63" i="2"/>
  <c r="M63" i="2"/>
  <c r="L63" i="2"/>
  <c r="K63" i="2"/>
  <c r="J63" i="2"/>
  <c r="I63" i="2"/>
  <c r="F63" i="2"/>
  <c r="E63" i="2"/>
  <c r="D63" i="2"/>
  <c r="N62" i="2"/>
  <c r="M62" i="2"/>
  <c r="L62" i="2"/>
  <c r="K62" i="2"/>
  <c r="J62" i="2"/>
  <c r="I62" i="2"/>
  <c r="H62" i="2"/>
  <c r="G62" i="2"/>
  <c r="F62" i="2"/>
  <c r="E62" i="2"/>
  <c r="D62" i="2"/>
  <c r="N61" i="2"/>
  <c r="M61" i="2"/>
  <c r="L61" i="2"/>
  <c r="K61" i="2"/>
  <c r="J61" i="2"/>
  <c r="I61" i="2"/>
  <c r="H61" i="2"/>
  <c r="G61" i="2"/>
  <c r="F61" i="2"/>
  <c r="E61" i="2"/>
  <c r="D61" i="2"/>
  <c r="N60" i="2"/>
  <c r="M60" i="2"/>
  <c r="L60" i="2"/>
  <c r="K60" i="2"/>
  <c r="J60" i="2"/>
  <c r="I60" i="2"/>
  <c r="H60" i="2"/>
  <c r="G60" i="2"/>
  <c r="F60" i="2"/>
  <c r="E60" i="2"/>
  <c r="D60" i="2"/>
  <c r="N59" i="2"/>
  <c r="M59" i="2"/>
  <c r="L59" i="2"/>
  <c r="K59" i="2"/>
  <c r="J59" i="2"/>
  <c r="I59" i="2"/>
  <c r="H59" i="2"/>
  <c r="G59" i="2"/>
  <c r="F59" i="2"/>
  <c r="E59" i="2"/>
  <c r="D59" i="2"/>
  <c r="N58" i="2"/>
  <c r="M58" i="2"/>
  <c r="L58" i="2"/>
  <c r="K58" i="2"/>
  <c r="J58" i="2"/>
  <c r="I58" i="2"/>
  <c r="H58" i="2"/>
  <c r="G58" i="2"/>
  <c r="F58" i="2"/>
  <c r="E58" i="2"/>
  <c r="D58" i="2"/>
  <c r="N57" i="2"/>
  <c r="M57" i="2"/>
  <c r="L57" i="2"/>
  <c r="K57" i="2"/>
  <c r="J57" i="2"/>
  <c r="I57" i="2"/>
  <c r="H57" i="2"/>
  <c r="G57" i="2"/>
  <c r="F57" i="2"/>
  <c r="E57" i="2"/>
  <c r="D57" i="2"/>
  <c r="N56" i="2"/>
  <c r="M56" i="2"/>
  <c r="L56" i="2"/>
  <c r="K56" i="2"/>
  <c r="J56" i="2"/>
  <c r="I56" i="2"/>
  <c r="H56" i="2"/>
  <c r="G56" i="2"/>
  <c r="F56" i="2"/>
  <c r="E56" i="2"/>
  <c r="D56" i="2"/>
  <c r="N55" i="2"/>
  <c r="M55" i="2"/>
  <c r="L55" i="2"/>
  <c r="K55" i="2"/>
  <c r="J55" i="2"/>
  <c r="I55" i="2"/>
  <c r="H55" i="2"/>
  <c r="G55" i="2"/>
  <c r="F55" i="2"/>
  <c r="E55" i="2"/>
  <c r="D55" i="2"/>
  <c r="N54" i="2"/>
  <c r="M54" i="2"/>
  <c r="L54" i="2"/>
  <c r="K54" i="2"/>
  <c r="J54" i="2"/>
  <c r="I54" i="2"/>
  <c r="H54" i="2"/>
  <c r="G54" i="2"/>
  <c r="F54" i="2"/>
  <c r="E54" i="2"/>
  <c r="D54" i="2"/>
  <c r="Q54" i="2" s="1"/>
  <c r="N53" i="2"/>
  <c r="M53" i="2"/>
  <c r="L53" i="2"/>
  <c r="K53" i="2"/>
  <c r="J53" i="2"/>
  <c r="I53" i="2"/>
  <c r="H53" i="2"/>
  <c r="G53" i="2"/>
  <c r="F53" i="2"/>
  <c r="E53" i="2"/>
  <c r="D53" i="2"/>
  <c r="N52" i="2"/>
  <c r="M52" i="2"/>
  <c r="L52" i="2"/>
  <c r="K52" i="2"/>
  <c r="J52" i="2"/>
  <c r="I52" i="2"/>
  <c r="H52" i="2"/>
  <c r="G52" i="2"/>
  <c r="F52" i="2"/>
  <c r="E52" i="2"/>
  <c r="D52" i="2"/>
  <c r="N51" i="2"/>
  <c r="M51" i="2"/>
  <c r="L51" i="2"/>
  <c r="K51" i="2"/>
  <c r="J51" i="2"/>
  <c r="I51" i="2"/>
  <c r="H51" i="2"/>
  <c r="G51" i="2"/>
  <c r="F51" i="2"/>
  <c r="E51" i="2"/>
  <c r="D51" i="2"/>
  <c r="N50" i="2"/>
  <c r="M50" i="2"/>
  <c r="L50" i="2"/>
  <c r="K50" i="2"/>
  <c r="J50" i="2"/>
  <c r="I50" i="2"/>
  <c r="H50" i="2"/>
  <c r="G50" i="2"/>
  <c r="F50" i="2"/>
  <c r="E50" i="2"/>
  <c r="D50" i="2"/>
  <c r="N46" i="2"/>
  <c r="M46" i="2"/>
  <c r="L46" i="2"/>
  <c r="K46" i="2"/>
  <c r="J46" i="2"/>
  <c r="I46" i="2"/>
  <c r="H46" i="2"/>
  <c r="G46" i="2"/>
  <c r="F46" i="2"/>
  <c r="E46" i="2"/>
  <c r="D46" i="2"/>
  <c r="N45" i="2"/>
  <c r="M45" i="2"/>
  <c r="L45" i="2"/>
  <c r="K45" i="2"/>
  <c r="J45" i="2"/>
  <c r="I45" i="2"/>
  <c r="H45" i="2"/>
  <c r="G45" i="2"/>
  <c r="F45" i="2"/>
  <c r="E45" i="2"/>
  <c r="D45" i="2"/>
  <c r="N44" i="2"/>
  <c r="M44" i="2"/>
  <c r="L44" i="2"/>
  <c r="K44" i="2"/>
  <c r="J44" i="2"/>
  <c r="I44" i="2"/>
  <c r="H44" i="2"/>
  <c r="G44" i="2"/>
  <c r="F44" i="2"/>
  <c r="E44" i="2"/>
  <c r="D44" i="2"/>
  <c r="N43" i="2"/>
  <c r="M43" i="2"/>
  <c r="L43" i="2"/>
  <c r="K43" i="2"/>
  <c r="J43" i="2"/>
  <c r="I43" i="2"/>
  <c r="H43" i="2"/>
  <c r="G43" i="2"/>
  <c r="F43" i="2"/>
  <c r="E43" i="2"/>
  <c r="D43" i="2"/>
  <c r="N42" i="2"/>
  <c r="M42" i="2"/>
  <c r="L42" i="2"/>
  <c r="K42" i="2"/>
  <c r="J42" i="2"/>
  <c r="I42" i="2"/>
  <c r="H42" i="2"/>
  <c r="G42" i="2"/>
  <c r="F42" i="2"/>
  <c r="E42" i="2"/>
  <c r="D42" i="2"/>
  <c r="N41" i="2"/>
  <c r="M41" i="2"/>
  <c r="L41" i="2"/>
  <c r="K41" i="2"/>
  <c r="J41" i="2"/>
  <c r="I41" i="2"/>
  <c r="H41" i="2"/>
  <c r="G41" i="2"/>
  <c r="F41" i="2"/>
  <c r="E41" i="2"/>
  <c r="D41" i="2"/>
  <c r="N40" i="2"/>
  <c r="M40" i="2"/>
  <c r="L40" i="2"/>
  <c r="K40" i="2"/>
  <c r="J40" i="2"/>
  <c r="I40" i="2"/>
  <c r="H40" i="2"/>
  <c r="G40" i="2"/>
  <c r="F40" i="2"/>
  <c r="E40" i="2"/>
  <c r="D40" i="2"/>
  <c r="N39" i="2"/>
  <c r="M39" i="2"/>
  <c r="L39" i="2"/>
  <c r="K39" i="2"/>
  <c r="J39" i="2"/>
  <c r="I39" i="2"/>
  <c r="H39" i="2"/>
  <c r="G39" i="2"/>
  <c r="F39" i="2"/>
  <c r="E39" i="2"/>
  <c r="D39" i="2"/>
  <c r="Q39" i="2" s="1"/>
  <c r="N38" i="2"/>
  <c r="M38" i="2"/>
  <c r="L38" i="2"/>
  <c r="K38" i="2"/>
  <c r="J38" i="2"/>
  <c r="I38" i="2"/>
  <c r="H38" i="2"/>
  <c r="G38" i="2"/>
  <c r="F38" i="2"/>
  <c r="E38" i="2"/>
  <c r="D38" i="2"/>
  <c r="N37" i="2"/>
  <c r="M37" i="2"/>
  <c r="L37" i="2"/>
  <c r="K37" i="2"/>
  <c r="J37" i="2"/>
  <c r="I37" i="2"/>
  <c r="H37" i="2"/>
  <c r="G37" i="2"/>
  <c r="F37" i="2"/>
  <c r="E37" i="2"/>
  <c r="D37" i="2"/>
  <c r="N36" i="2"/>
  <c r="M36" i="2"/>
  <c r="L36" i="2"/>
  <c r="K36" i="2"/>
  <c r="J36" i="2"/>
  <c r="I36" i="2"/>
  <c r="H36" i="2"/>
  <c r="G36" i="2"/>
  <c r="F36" i="2"/>
  <c r="E36" i="2"/>
  <c r="D36" i="2"/>
  <c r="N35" i="2"/>
  <c r="M35" i="2"/>
  <c r="L35" i="2"/>
  <c r="K35" i="2"/>
  <c r="J35" i="2"/>
  <c r="I35" i="2"/>
  <c r="F35" i="2"/>
  <c r="E35" i="2"/>
  <c r="D35" i="2"/>
  <c r="N34" i="2"/>
  <c r="M34" i="2"/>
  <c r="L34" i="2"/>
  <c r="K34" i="2"/>
  <c r="J34" i="2"/>
  <c r="I34" i="2"/>
  <c r="H34" i="2"/>
  <c r="G34" i="2"/>
  <c r="F34" i="2"/>
  <c r="E34" i="2"/>
  <c r="D34" i="2"/>
  <c r="N33" i="2"/>
  <c r="M33" i="2"/>
  <c r="L33" i="2"/>
  <c r="K33" i="2"/>
  <c r="J33" i="2"/>
  <c r="I33" i="2"/>
  <c r="H33" i="2"/>
  <c r="G33" i="2"/>
  <c r="F33" i="2"/>
  <c r="E33" i="2"/>
  <c r="D33" i="2"/>
  <c r="N32" i="2"/>
  <c r="M32" i="2"/>
  <c r="L32" i="2"/>
  <c r="K32" i="2"/>
  <c r="J32" i="2"/>
  <c r="I32" i="2"/>
  <c r="H32" i="2"/>
  <c r="G32" i="2"/>
  <c r="F32" i="2"/>
  <c r="E32" i="2"/>
  <c r="D32" i="2"/>
  <c r="N31" i="2"/>
  <c r="M31" i="2"/>
  <c r="L31" i="2"/>
  <c r="K31" i="2"/>
  <c r="J31" i="2"/>
  <c r="I31" i="2"/>
  <c r="H31" i="2"/>
  <c r="G31" i="2"/>
  <c r="F31" i="2"/>
  <c r="E31" i="2"/>
  <c r="D31" i="2"/>
  <c r="N30" i="2"/>
  <c r="M30" i="2"/>
  <c r="L30" i="2"/>
  <c r="K30" i="2"/>
  <c r="J30" i="2"/>
  <c r="I30" i="2"/>
  <c r="H30" i="2"/>
  <c r="G30" i="2"/>
  <c r="F30" i="2"/>
  <c r="E30" i="2"/>
  <c r="D30" i="2"/>
  <c r="N29" i="2"/>
  <c r="M29" i="2"/>
  <c r="L29" i="2"/>
  <c r="K29" i="2"/>
  <c r="J29" i="2"/>
  <c r="I29" i="2"/>
  <c r="H29" i="2"/>
  <c r="G29" i="2"/>
  <c r="F29" i="2"/>
  <c r="E29" i="2"/>
  <c r="D29" i="2"/>
  <c r="Q29" i="2" s="1"/>
  <c r="N28" i="2"/>
  <c r="M28" i="2"/>
  <c r="L28" i="2"/>
  <c r="K28" i="2"/>
  <c r="J28" i="2"/>
  <c r="I28" i="2"/>
  <c r="H28" i="2"/>
  <c r="G28" i="2"/>
  <c r="F28" i="2"/>
  <c r="E28" i="2"/>
  <c r="D28" i="2"/>
  <c r="N27" i="2"/>
  <c r="M27" i="2"/>
  <c r="L27" i="2"/>
  <c r="K27" i="2"/>
  <c r="J27" i="2"/>
  <c r="I27" i="2"/>
  <c r="H27" i="2"/>
  <c r="G27" i="2"/>
  <c r="F27" i="2"/>
  <c r="E27" i="2"/>
  <c r="D27" i="2"/>
  <c r="N23" i="2"/>
  <c r="M23" i="2"/>
  <c r="L23" i="2"/>
  <c r="K23" i="2"/>
  <c r="J23" i="2"/>
  <c r="I23" i="2"/>
  <c r="H23" i="2"/>
  <c r="G23" i="2"/>
  <c r="F23" i="2"/>
  <c r="E23" i="2"/>
  <c r="D23" i="2"/>
  <c r="N22" i="2"/>
  <c r="M22" i="2"/>
  <c r="L22" i="2"/>
  <c r="K22" i="2"/>
  <c r="J22" i="2"/>
  <c r="I22" i="2"/>
  <c r="H22" i="2"/>
  <c r="G22" i="2"/>
  <c r="F22" i="2"/>
  <c r="E22" i="2"/>
  <c r="D22" i="2"/>
  <c r="N21" i="2"/>
  <c r="M21" i="2"/>
  <c r="L21" i="2"/>
  <c r="K21" i="2"/>
  <c r="J21" i="2"/>
  <c r="I21" i="2"/>
  <c r="H21" i="2"/>
  <c r="G21" i="2"/>
  <c r="F21" i="2"/>
  <c r="E21" i="2"/>
  <c r="D21" i="2"/>
  <c r="N20" i="2"/>
  <c r="M20" i="2"/>
  <c r="L20" i="2"/>
  <c r="K20" i="2"/>
  <c r="J20" i="2"/>
  <c r="I20" i="2"/>
  <c r="H20" i="2"/>
  <c r="G20" i="2"/>
  <c r="F20" i="2"/>
  <c r="E20" i="2"/>
  <c r="D20" i="2"/>
  <c r="N19" i="2"/>
  <c r="M19" i="2"/>
  <c r="L19" i="2"/>
  <c r="K19" i="2"/>
  <c r="J19" i="2"/>
  <c r="I19" i="2"/>
  <c r="H19" i="2"/>
  <c r="G19" i="2"/>
  <c r="F19" i="2"/>
  <c r="E19" i="2"/>
  <c r="D19" i="2"/>
  <c r="N18" i="2"/>
  <c r="M18" i="2"/>
  <c r="L18" i="2"/>
  <c r="K18" i="2"/>
  <c r="J18" i="2"/>
  <c r="I18" i="2"/>
  <c r="H18" i="2"/>
  <c r="G18" i="2"/>
  <c r="F18" i="2"/>
  <c r="E18" i="2"/>
  <c r="D18" i="2"/>
  <c r="N17" i="2"/>
  <c r="M17" i="2"/>
  <c r="L17" i="2"/>
  <c r="K17" i="2"/>
  <c r="J17" i="2"/>
  <c r="I17" i="2"/>
  <c r="H17" i="2"/>
  <c r="G17" i="2"/>
  <c r="F17" i="2"/>
  <c r="E17" i="2"/>
  <c r="D17" i="2"/>
  <c r="N16" i="2"/>
  <c r="M16" i="2"/>
  <c r="L16" i="2"/>
  <c r="K16" i="2"/>
  <c r="J16" i="2"/>
  <c r="I16" i="2"/>
  <c r="H16" i="2"/>
  <c r="G16" i="2"/>
  <c r="F16" i="2"/>
  <c r="E16" i="2"/>
  <c r="D16" i="2"/>
  <c r="N15" i="2"/>
  <c r="M15" i="2"/>
  <c r="L15" i="2"/>
  <c r="K15" i="2"/>
  <c r="J15" i="2"/>
  <c r="I15" i="2"/>
  <c r="H15" i="2"/>
  <c r="G15" i="2"/>
  <c r="F15" i="2"/>
  <c r="E15" i="2"/>
  <c r="D15" i="2"/>
  <c r="N14" i="2"/>
  <c r="M14" i="2"/>
  <c r="L14" i="2"/>
  <c r="K14" i="2"/>
  <c r="J14" i="2"/>
  <c r="I14" i="2"/>
  <c r="H14" i="2"/>
  <c r="G14" i="2"/>
  <c r="F14" i="2"/>
  <c r="E14" i="2"/>
  <c r="D14" i="2"/>
  <c r="Q14" i="2" s="1"/>
  <c r="AG13" i="2"/>
  <c r="AH13" i="2" s="1"/>
  <c r="N13" i="2"/>
  <c r="M13" i="2"/>
  <c r="L13" i="2"/>
  <c r="K13" i="2"/>
  <c r="J13" i="2"/>
  <c r="I13" i="2"/>
  <c r="H13" i="2"/>
  <c r="G13" i="2"/>
  <c r="F13" i="2"/>
  <c r="E13" i="2"/>
  <c r="D13" i="2"/>
  <c r="Q13" i="2" s="1"/>
  <c r="AG12" i="2"/>
  <c r="AH12" i="2" s="1"/>
  <c r="N12" i="2"/>
  <c r="M12" i="2"/>
  <c r="L12" i="2"/>
  <c r="K12" i="2"/>
  <c r="J12" i="2"/>
  <c r="I12" i="2"/>
  <c r="H12" i="2"/>
  <c r="G12" i="2"/>
  <c r="F12" i="2"/>
  <c r="E12" i="2"/>
  <c r="D12" i="2"/>
  <c r="Q12" i="2" s="1"/>
  <c r="R20" i="3" s="1"/>
  <c r="AG11" i="2"/>
  <c r="R29" i="3" s="1"/>
  <c r="M11" i="2"/>
  <c r="L11" i="2"/>
  <c r="K11" i="2"/>
  <c r="J11" i="2"/>
  <c r="I11" i="2"/>
  <c r="H11" i="2"/>
  <c r="G11" i="2"/>
  <c r="F11" i="2"/>
  <c r="E11" i="2"/>
  <c r="D11" i="2"/>
  <c r="AG10" i="2"/>
  <c r="R32" i="3" s="1"/>
  <c r="N10" i="2"/>
  <c r="M10" i="2"/>
  <c r="L10" i="2"/>
  <c r="K10" i="2"/>
  <c r="J10" i="2"/>
  <c r="I10" i="2"/>
  <c r="F10" i="2"/>
  <c r="E10" i="2"/>
  <c r="D10" i="2"/>
  <c r="Q10" i="2" s="1"/>
  <c r="R9" i="3" s="1"/>
  <c r="AG9" i="2"/>
  <c r="AH9" i="2" s="1"/>
  <c r="N9" i="2"/>
  <c r="M9" i="2"/>
  <c r="L9" i="2"/>
  <c r="K9" i="2"/>
  <c r="J9" i="2"/>
  <c r="I9" i="2"/>
  <c r="H9" i="2"/>
  <c r="G9" i="2"/>
  <c r="F9" i="2"/>
  <c r="E9" i="2"/>
  <c r="D9" i="2"/>
  <c r="Q9" i="2" s="1"/>
  <c r="AG8" i="2"/>
  <c r="R26" i="3" s="1"/>
  <c r="N8" i="2"/>
  <c r="M8" i="2"/>
  <c r="L8" i="2"/>
  <c r="K8" i="2"/>
  <c r="J8" i="2"/>
  <c r="I8" i="2"/>
  <c r="H8" i="2"/>
  <c r="G8" i="2"/>
  <c r="F8" i="2"/>
  <c r="E8" i="2"/>
  <c r="D8" i="2"/>
  <c r="Q8" i="2" s="1"/>
  <c r="R8" i="3" s="1"/>
  <c r="AG7" i="2"/>
  <c r="R28" i="3" s="1"/>
  <c r="N7" i="2"/>
  <c r="L7" i="2"/>
  <c r="K7" i="2"/>
  <c r="J7" i="2"/>
  <c r="I7" i="2"/>
  <c r="H7" i="2"/>
  <c r="G7" i="2"/>
  <c r="F7" i="2"/>
  <c r="E7" i="2"/>
  <c r="D7" i="2"/>
  <c r="AG6" i="2"/>
  <c r="AH6" i="2" s="1"/>
  <c r="N6" i="2"/>
  <c r="M6" i="2"/>
  <c r="L6" i="2"/>
  <c r="K6" i="2"/>
  <c r="J6" i="2"/>
  <c r="I6" i="2"/>
  <c r="H6" i="2"/>
  <c r="G6" i="2"/>
  <c r="F6" i="2"/>
  <c r="E6" i="2"/>
  <c r="D6" i="2"/>
  <c r="AG5" i="2"/>
  <c r="AH5" i="2" s="1"/>
  <c r="N5" i="2"/>
  <c r="M5" i="2"/>
  <c r="L5" i="2"/>
  <c r="K5" i="2"/>
  <c r="J5" i="2"/>
  <c r="I5" i="2"/>
  <c r="H5" i="2"/>
  <c r="G5" i="2"/>
  <c r="F5" i="2"/>
  <c r="E5" i="2"/>
  <c r="D5" i="2"/>
  <c r="AG4" i="2"/>
  <c r="AH4" i="2" s="1"/>
  <c r="N4" i="2"/>
  <c r="M4" i="2"/>
  <c r="L4" i="2"/>
  <c r="K4" i="2"/>
  <c r="J4" i="2"/>
  <c r="I4" i="2"/>
  <c r="H4" i="2"/>
  <c r="G4" i="2"/>
  <c r="F4" i="2"/>
  <c r="E4" i="2"/>
  <c r="D4" i="2"/>
  <c r="M22" i="1"/>
  <c r="L22" i="1"/>
  <c r="K22" i="1"/>
  <c r="J22" i="1"/>
  <c r="I22" i="1"/>
  <c r="H22" i="1"/>
  <c r="G22" i="1"/>
  <c r="F22" i="1"/>
  <c r="Q22" i="1" s="1"/>
  <c r="E22" i="1"/>
  <c r="D22" i="1"/>
  <c r="M21" i="1"/>
  <c r="L21" i="1"/>
  <c r="K21" i="1"/>
  <c r="J21" i="1"/>
  <c r="I21" i="1"/>
  <c r="H21" i="1"/>
  <c r="G21" i="1"/>
  <c r="Q21" i="1" s="1"/>
  <c r="T12" i="1" s="1"/>
  <c r="F21" i="1"/>
  <c r="E21" i="1"/>
  <c r="D21" i="1"/>
  <c r="M20" i="1"/>
  <c r="L20" i="1"/>
  <c r="K20" i="1"/>
  <c r="J20" i="1"/>
  <c r="I20" i="1"/>
  <c r="H20" i="1"/>
  <c r="G20" i="1"/>
  <c r="F20" i="1"/>
  <c r="E20" i="1"/>
  <c r="D20" i="1"/>
  <c r="Q20" i="1" s="1"/>
  <c r="M19" i="1"/>
  <c r="L19" i="1"/>
  <c r="K19" i="1"/>
  <c r="J19" i="1"/>
  <c r="I19" i="1"/>
  <c r="H19" i="1"/>
  <c r="G19" i="1"/>
  <c r="F19" i="1"/>
  <c r="E19" i="1"/>
  <c r="Q19" i="1" s="1"/>
  <c r="D19" i="1"/>
  <c r="M18" i="1"/>
  <c r="L18" i="1"/>
  <c r="K18" i="1"/>
  <c r="J18" i="1"/>
  <c r="I18" i="1"/>
  <c r="H18" i="1"/>
  <c r="G18" i="1"/>
  <c r="F18" i="1"/>
  <c r="E18" i="1"/>
  <c r="D18" i="1"/>
  <c r="Q18" i="1" s="1"/>
  <c r="M17" i="1"/>
  <c r="L17" i="1"/>
  <c r="K17" i="1"/>
  <c r="J17" i="1"/>
  <c r="I17" i="1"/>
  <c r="H17" i="1"/>
  <c r="G17" i="1"/>
  <c r="F17" i="1"/>
  <c r="E17" i="1"/>
  <c r="D17" i="1"/>
  <c r="Q17" i="1" s="1"/>
  <c r="T10" i="1" s="1"/>
  <c r="W16" i="1"/>
  <c r="V16" i="1"/>
  <c r="U16" i="1"/>
  <c r="M16" i="1"/>
  <c r="L16" i="1"/>
  <c r="K16" i="1"/>
  <c r="J16" i="1"/>
  <c r="I16" i="1"/>
  <c r="H16" i="1"/>
  <c r="G16" i="1"/>
  <c r="F16" i="1"/>
  <c r="E16" i="1"/>
  <c r="Q16" i="1" s="1"/>
  <c r="T9" i="1" s="1"/>
  <c r="D16" i="1"/>
  <c r="M15" i="1"/>
  <c r="L15" i="1"/>
  <c r="K15" i="1"/>
  <c r="J15" i="1"/>
  <c r="I15" i="1"/>
  <c r="H15" i="1"/>
  <c r="G15" i="1"/>
  <c r="F15" i="1"/>
  <c r="E15" i="1"/>
  <c r="D15" i="1"/>
  <c r="Q15" i="1" s="1"/>
  <c r="M14" i="1"/>
  <c r="L14" i="1"/>
  <c r="K14" i="1"/>
  <c r="J14" i="1"/>
  <c r="I14" i="1"/>
  <c r="H14" i="1"/>
  <c r="G14" i="1"/>
  <c r="F14" i="1"/>
  <c r="E14" i="1"/>
  <c r="D14" i="1"/>
  <c r="Q14" i="1" s="1"/>
  <c r="Q13" i="1"/>
  <c r="M13" i="1"/>
  <c r="L13" i="1"/>
  <c r="K13" i="1"/>
  <c r="J13" i="1"/>
  <c r="I13" i="1"/>
  <c r="H13" i="1"/>
  <c r="G13" i="1"/>
  <c r="F13" i="1"/>
  <c r="E13" i="1"/>
  <c r="D13" i="1"/>
  <c r="Q12" i="1"/>
  <c r="M12" i="1"/>
  <c r="L12" i="1"/>
  <c r="K12" i="1"/>
  <c r="J12" i="1"/>
  <c r="I12" i="1"/>
  <c r="H12" i="1"/>
  <c r="G12" i="1"/>
  <c r="F12" i="1"/>
  <c r="E12" i="1"/>
  <c r="D12" i="1"/>
  <c r="Q11" i="1"/>
  <c r="M11" i="1"/>
  <c r="L11" i="1"/>
  <c r="K11" i="1"/>
  <c r="J11" i="1"/>
  <c r="I11" i="1"/>
  <c r="F11" i="1"/>
  <c r="E11" i="1"/>
  <c r="D11" i="1"/>
  <c r="M10" i="1"/>
  <c r="L10" i="1"/>
  <c r="K10" i="1"/>
  <c r="J10" i="1"/>
  <c r="I10" i="1"/>
  <c r="H10" i="1"/>
  <c r="G10" i="1"/>
  <c r="Q10" i="1" s="1"/>
  <c r="T8" i="1" s="1"/>
  <c r="F10" i="1"/>
  <c r="E10" i="1"/>
  <c r="D10" i="1"/>
  <c r="M9" i="1"/>
  <c r="L9" i="1"/>
  <c r="K9" i="1"/>
  <c r="J9" i="1"/>
  <c r="I9" i="1"/>
  <c r="H9" i="1"/>
  <c r="G9" i="1"/>
  <c r="Q9" i="1" s="1"/>
  <c r="T7" i="1" s="1"/>
  <c r="F9" i="1"/>
  <c r="E9" i="1"/>
  <c r="D9" i="1"/>
  <c r="M8" i="1"/>
  <c r="L8" i="1"/>
  <c r="K8" i="1"/>
  <c r="J8" i="1"/>
  <c r="I8" i="1"/>
  <c r="H8" i="1"/>
  <c r="G8" i="1"/>
  <c r="Q8" i="1" s="1"/>
  <c r="F8" i="1"/>
  <c r="E8" i="1"/>
  <c r="D8" i="1"/>
  <c r="M7" i="1"/>
  <c r="L7" i="1"/>
  <c r="K7" i="1"/>
  <c r="J7" i="1"/>
  <c r="I7" i="1"/>
  <c r="H7" i="1"/>
  <c r="G7" i="1"/>
  <c r="Q7" i="1" s="1"/>
  <c r="F7" i="1"/>
  <c r="E7" i="1"/>
  <c r="D7" i="1"/>
  <c r="M6" i="1"/>
  <c r="L6" i="1"/>
  <c r="K6" i="1"/>
  <c r="J6" i="1"/>
  <c r="I6" i="1"/>
  <c r="H6" i="1"/>
  <c r="G6" i="1"/>
  <c r="Q6" i="1" s="1"/>
  <c r="T5" i="1" s="1"/>
  <c r="F6" i="1"/>
  <c r="E6" i="1"/>
  <c r="D6" i="1"/>
  <c r="M5" i="1"/>
  <c r="L5" i="1"/>
  <c r="K5" i="1"/>
  <c r="J5" i="1"/>
  <c r="I5" i="1"/>
  <c r="H5" i="1"/>
  <c r="G5" i="1"/>
  <c r="Q5" i="1" s="1"/>
  <c r="T4" i="1" s="1"/>
  <c r="F5" i="1"/>
  <c r="E5" i="1"/>
  <c r="D5" i="1"/>
  <c r="M4" i="1"/>
  <c r="L4" i="1"/>
  <c r="K4" i="1"/>
  <c r="J4" i="1"/>
  <c r="I4" i="1"/>
  <c r="H4" i="1"/>
  <c r="G4" i="1"/>
  <c r="Q4" i="1" s="1"/>
  <c r="F4" i="1"/>
  <c r="E4" i="1"/>
  <c r="D4" i="1"/>
  <c r="M3" i="1"/>
  <c r="L3" i="1"/>
  <c r="K3" i="1"/>
  <c r="J3" i="1"/>
  <c r="I3" i="1"/>
  <c r="H3" i="1"/>
  <c r="G3" i="1"/>
  <c r="Q3" i="1" s="1"/>
  <c r="T3" i="1" s="1"/>
  <c r="F3" i="1"/>
  <c r="E3" i="1"/>
  <c r="D3" i="1"/>
  <c r="AH7" i="2" l="1"/>
  <c r="Q28" i="2"/>
  <c r="Q38" i="2"/>
  <c r="Q53" i="2"/>
  <c r="AH11" i="2"/>
  <c r="R30" i="3"/>
  <c r="R31" i="3"/>
  <c r="R33" i="3"/>
  <c r="R25" i="3"/>
  <c r="R27" i="3"/>
  <c r="Q6" i="2"/>
  <c r="R7" i="3" s="1"/>
  <c r="Q27" i="2"/>
  <c r="Q37" i="2"/>
  <c r="Q52" i="2"/>
  <c r="Q23" i="2"/>
  <c r="R22" i="3" s="1"/>
  <c r="Q36" i="2"/>
  <c r="Q51" i="2"/>
  <c r="R5" i="3"/>
  <c r="Q22" i="2"/>
  <c r="R19" i="3" s="1"/>
  <c r="Q50" i="2"/>
  <c r="Q62" i="2"/>
  <c r="Q21" i="2"/>
  <c r="R12" i="3" s="1"/>
  <c r="Q46" i="2"/>
  <c r="Q61" i="2"/>
  <c r="Q7" i="2"/>
  <c r="R4" i="3" s="1"/>
  <c r="Q20" i="2"/>
  <c r="R10" i="3" s="1"/>
  <c r="Q35" i="2"/>
  <c r="Q45" i="2"/>
  <c r="Q60" i="2"/>
  <c r="Q19" i="2"/>
  <c r="R21" i="3" s="1"/>
  <c r="Q34" i="2"/>
  <c r="Q44" i="2"/>
  <c r="Q59" i="2"/>
  <c r="Q18" i="2"/>
  <c r="R15" i="3" s="1"/>
  <c r="Q33" i="2"/>
  <c r="Q43" i="2"/>
  <c r="Q58" i="2"/>
  <c r="Q4" i="2"/>
  <c r="R6" i="3" s="1"/>
  <c r="Q17" i="2"/>
  <c r="R17" i="3" s="1"/>
  <c r="Q32" i="2"/>
  <c r="Q42" i="2"/>
  <c r="Q57" i="2"/>
  <c r="Q5" i="2"/>
  <c r="R13" i="3" s="1"/>
  <c r="Q11" i="2"/>
  <c r="R3" i="3" s="1"/>
  <c r="Q16" i="2"/>
  <c r="R18" i="3" s="1"/>
  <c r="Q31" i="2"/>
  <c r="Q41" i="2"/>
  <c r="Q56" i="2"/>
  <c r="Q15" i="2"/>
  <c r="R14" i="3" s="1"/>
  <c r="Q30" i="2"/>
  <c r="Q40" i="2"/>
  <c r="Q55" i="2"/>
  <c r="R16" i="3"/>
  <c r="T11" i="1"/>
  <c r="T6" i="1"/>
  <c r="R11" i="3"/>
  <c r="AH10" i="2"/>
  <c r="R34" i="3"/>
  <c r="AH8" i="2"/>
</calcChain>
</file>

<file path=xl/sharedStrings.xml><?xml version="1.0" encoding="utf-8"?>
<sst xmlns="http://schemas.openxmlformats.org/spreadsheetml/2006/main" count="2452" uniqueCount="823">
  <si>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</si>
  <si>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</si>
  <si>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</si>
  <si>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</si>
  <si>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</si>
  <si>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</si>
  <si>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</si>
  <si>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</si>
  <si>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</si>
  <si>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</si>
  <si>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</si>
  <si>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</si>
  <si>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</si>
  <si>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</si>
  <si>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</si>
  <si>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Total</t>
  </si>
  <si>
    <t>C Points</t>
  </si>
  <si>
    <t>MER</t>
  </si>
  <si>
    <t>HAM</t>
  </si>
  <si>
    <t>BOT</t>
  </si>
  <si>
    <t>RBR</t>
  </si>
  <si>
    <t>VER</t>
  </si>
  <si>
    <t>MCL</t>
  </si>
  <si>
    <t>NOR</t>
  </si>
  <si>
    <t>RP</t>
  </si>
  <si>
    <t>ALB</t>
  </si>
  <si>
    <t>REN</t>
  </si>
  <si>
    <t>STR</t>
  </si>
  <si>
    <t>FER</t>
  </si>
  <si>
    <t>RIC</t>
  </si>
  <si>
    <t>ALT</t>
  </si>
  <si>
    <t>LEC</t>
  </si>
  <si>
    <t>ARR</t>
  </si>
  <si>
    <t>PER</t>
  </si>
  <si>
    <t>HAA</t>
  </si>
  <si>
    <t>GAS</t>
  </si>
  <si>
    <t>WIL</t>
  </si>
  <si>
    <t>SAI</t>
  </si>
  <si>
    <t>OCO</t>
  </si>
  <si>
    <t>VET</t>
  </si>
  <si>
    <t>TOTAL</t>
  </si>
  <si>
    <t>KVY</t>
  </si>
  <si>
    <t>HUL</t>
  </si>
  <si>
    <t>RAI</t>
  </si>
  <si>
    <t>GIO</t>
  </si>
  <si>
    <t>MAG</t>
  </si>
  <si>
    <t>GRO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</si>
  <si>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</si>
  <si>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</si>
  <si>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</si>
  <si>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</si>
  <si>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</si>
  <si>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</si>
  <si>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</si>
  <si>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</si>
  <si>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</si>
  <si>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</si>
  <si>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</si>
  <si>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</si>
  <si>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</si>
  <si>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</si>
  <si>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</si>
  <si>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</si>
  <si>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Average</t>
  </si>
  <si>
    <t>Qualifying Fantasy</t>
  </si>
  <si>
    <t>Race Fantasy</t>
  </si>
  <si>
    <t>Asset</t>
  </si>
  <si>
    <t>Start Price</t>
  </si>
  <si>
    <t>RW 1</t>
  </si>
  <si>
    <t>RW 2</t>
  </si>
  <si>
    <t>RW 3</t>
  </si>
  <si>
    <t>RW 4</t>
  </si>
  <si>
    <t>RW 5</t>
  </si>
  <si>
    <t>RW 6</t>
  </si>
  <si>
    <t>RW 7</t>
  </si>
  <si>
    <t>RW 8</t>
  </si>
  <si>
    <t>RW 9</t>
  </si>
  <si>
    <t>RW 10</t>
  </si>
  <si>
    <t>RW 11</t>
  </si>
  <si>
    <t>RW 12</t>
  </si>
  <si>
    <t>RW 13</t>
  </si>
  <si>
    <t>Price</t>
  </si>
  <si>
    <t>PPM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</si>
  <si>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</si>
  <si>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</si>
  <si>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</si>
  <si>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</si>
  <si>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</si>
  <si>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</si>
  <si>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</si>
  <si>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</si>
  <si>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</si>
  <si>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</si>
  <si>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</si>
  <si>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</si>
  <si>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</si>
  <si>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AVERAGE</t>
  </si>
  <si>
    <t>Siddhant</t>
  </si>
  <si>
    <t>Hashem</t>
  </si>
  <si>
    <t>Omar</t>
  </si>
  <si>
    <t>Chris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</si>
  <si>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</si>
  <si>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</si>
  <si>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</si>
  <si>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</si>
  <si>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</si>
  <si>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</si>
  <si>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</si>
  <si>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</si>
  <si>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</si>
  <si>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</si>
  <si>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</si>
  <si>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</si>
  <si>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</si>
  <si>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</si>
  <si>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</si>
  <si>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</si>
  <si>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</si>
  <si>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</si>
  <si>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</si>
  <si>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</si>
  <si>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</si>
  <si>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</si>
  <si>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</si>
  <si>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</si>
  <si>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</si>
  <si>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</si>
  <si>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</si>
  <si>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</si>
  <si>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</si>
  <si>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</si>
  <si>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</si>
  <si>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</si>
  <si>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</si>
  <si>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</si>
  <si>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</si>
  <si>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</si>
  <si>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</si>
  <si>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</si>
  <si>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</si>
  <si>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</si>
  <si>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</si>
  <si>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</si>
  <si>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</si>
  <si>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</si>
  <si>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</si>
  <si>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</si>
  <si>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</si>
  <si>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</si>
  <si>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</si>
  <si>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</si>
  <si>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</si>
  <si>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</si>
  <si>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</si>
  <si>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</si>
  <si>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</si>
  <si>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</si>
  <si>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</si>
  <si>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</si>
  <si>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</si>
  <si>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</si>
  <si>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</si>
  <si>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</si>
  <si>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</si>
  <si>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</si>
  <si>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</si>
  <si>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</si>
  <si>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</si>
  <si>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</si>
  <si>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</si>
  <si>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</si>
  <si>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</si>
  <si>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</si>
  <si>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</si>
  <si>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</si>
  <si>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</si>
  <si>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</si>
  <si>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</si>
  <si>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</si>
  <si>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</si>
  <si>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</si>
  <si>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</si>
  <si>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</si>
  <si>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</si>
  <si>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</si>
  <si>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</si>
  <si>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</si>
  <si>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</si>
  <si>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</si>
  <si>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</si>
  <si>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</si>
  <si>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</si>
  <si>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</si>
  <si>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</si>
  <si>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</si>
  <si>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</si>
  <si>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</si>
  <si>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</si>
  <si>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</si>
  <si>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</si>
  <si>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</si>
  <si>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</si>
  <si>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</si>
  <si>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</si>
  <si>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</si>
  <si>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</si>
  <si>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</si>
  <si>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</si>
  <si>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</si>
  <si>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</si>
  <si>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</si>
  <si>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</si>
  <si>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</si>
  <si>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</si>
  <si>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</si>
  <si>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</si>
  <si>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</si>
  <si>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</si>
  <si>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</si>
  <si>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</si>
  <si>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</si>
  <si>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</si>
  <si>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</si>
  <si>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</si>
  <si>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</si>
  <si>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</si>
  <si>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</si>
  <si>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</si>
  <si>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</si>
  <si>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</si>
  <si>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</si>
  <si>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</si>
  <si>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</si>
  <si>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</si>
  <si>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</si>
  <si>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</si>
  <si>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</si>
  <si>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</si>
  <si>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</si>
  <si>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</si>
  <si>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</si>
  <si>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</si>
  <si>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</si>
  <si>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</si>
  <si>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</si>
  <si>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</si>
  <si>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</si>
  <si>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</si>
  <si>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</si>
  <si>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</si>
  <si>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</si>
  <si>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</si>
  <si>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</si>
  <si>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</si>
  <si>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</si>
  <si>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</si>
  <si>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</si>
  <si>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</si>
  <si>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</si>
  <si>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</si>
  <si>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</si>
  <si>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</si>
  <si>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</si>
  <si>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</si>
  <si>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</si>
  <si>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</si>
  <si>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</si>
  <si>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</si>
  <si>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</si>
  <si>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</si>
  <si>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</si>
  <si>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</si>
  <si>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</si>
  <si>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</si>
  <si>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</si>
  <si>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</si>
  <si>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</si>
  <si>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</si>
  <si>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</si>
  <si>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</si>
  <si>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</si>
  <si>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</si>
  <si>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</si>
  <si>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</si>
  <si>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</si>
  <si>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</si>
  <si>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</si>
  <si>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</si>
  <si>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</si>
  <si>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</si>
  <si>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</si>
  <si>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</si>
  <si>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</si>
  <si>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</si>
  <si>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</si>
  <si>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</si>
  <si>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</si>
  <si>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</si>
  <si>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</si>
  <si>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</si>
  <si>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</si>
  <si>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</si>
  <si>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</si>
  <si>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</si>
  <si>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</si>
  <si>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</si>
  <si>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</si>
  <si>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</si>
  <si>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</si>
  <si>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</si>
  <si>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</si>
  <si>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</si>
  <si>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</si>
  <si>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</si>
  <si>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</si>
  <si>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</si>
  <si>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</si>
  <si>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</si>
  <si>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</si>
  <si>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</si>
  <si>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</si>
  <si>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</si>
  <si>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</si>
  <si>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</si>
  <si>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</si>
  <si>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</si>
  <si>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</si>
  <si>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</si>
  <si>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</si>
  <si>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</si>
  <si>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</si>
  <si>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</si>
  <si>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</si>
  <si>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</si>
  <si>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</si>
  <si>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</si>
  <si>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</si>
  <si>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</si>
  <si>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</si>
  <si>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</si>
  <si>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</si>
  <si>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</si>
  <si>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</si>
  <si>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</si>
  <si>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</si>
  <si>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</si>
  <si>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</si>
  <si>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</si>
  <si>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</si>
  <si>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</si>
  <si>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</si>
  <si>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</si>
  <si>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</si>
  <si>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</si>
  <si>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</si>
  <si>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</si>
  <si>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</si>
  <si>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</si>
  <si>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</si>
  <si>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</si>
  <si>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</si>
  <si>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</si>
  <si>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</si>
  <si>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</si>
  <si>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</si>
  <si>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</si>
  <si>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</si>
  <si>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</si>
  <si>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</si>
  <si>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</si>
  <si>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</si>
  <si>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</si>
  <si>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</si>
  <si>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</si>
  <si>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</si>
  <si>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</si>
  <si>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</si>
  <si>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</si>
  <si>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</si>
  <si>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</si>
  <si>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</si>
  <si>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</si>
  <si>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</si>
  <si>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</si>
  <si>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</si>
  <si>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</si>
  <si>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</si>
  <si>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</si>
  <si>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</si>
  <si>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</si>
  <si>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</si>
  <si>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</si>
  <si>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</si>
  <si>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</si>
  <si>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</si>
  <si>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</si>
  <si>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</si>
  <si>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</si>
  <si>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</si>
  <si>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</si>
  <si>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</si>
  <si>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</si>
  <si>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</si>
  <si>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</si>
  <si>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</si>
  <si>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</si>
  <si>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</si>
  <si>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</si>
  <si>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</si>
  <si>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</si>
  <si>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</si>
  <si>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</si>
  <si>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</si>
  <si>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</si>
  <si>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</si>
  <si>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</si>
  <si>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</si>
  <si>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</si>
  <si>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</si>
  <si>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</si>
  <si>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</si>
  <si>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</si>
  <si>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</si>
  <si>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</si>
  <si>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</si>
  <si>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</si>
  <si>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</si>
  <si>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</si>
  <si>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</si>
  <si>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</si>
  <si>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</si>
  <si>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</si>
  <si>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</si>
  <si>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</si>
  <si>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</si>
  <si>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</si>
  <si>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</si>
  <si>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</si>
  <si>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</si>
  <si>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</si>
  <si>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</si>
  <si>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</si>
  <si>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</si>
  <si>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</si>
  <si>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</si>
  <si>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</si>
  <si>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</si>
  <si>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</si>
  <si>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</si>
  <si>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</si>
  <si>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</si>
  <si>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</si>
  <si>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</si>
  <si>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</si>
  <si>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</si>
  <si>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</si>
  <si>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</si>
  <si>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</si>
  <si>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</si>
  <si>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</si>
  <si>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</si>
  <si>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</si>
  <si>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</si>
  <si>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</si>
  <si>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</si>
  <si>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</si>
  <si>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</si>
  <si>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</si>
  <si>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</si>
  <si>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</si>
  <si>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</si>
  <si>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</si>
  <si>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</si>
  <si>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</si>
  <si>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</si>
  <si>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</si>
  <si>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</si>
  <si>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</si>
  <si>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</si>
  <si>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</si>
  <si>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</si>
  <si>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</si>
  <si>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</si>
  <si>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</si>
  <si>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</si>
  <si>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</si>
  <si>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</si>
  <si>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</si>
  <si>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</si>
  <si>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</si>
  <si>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</si>
  <si>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</si>
  <si>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</si>
  <si>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</si>
  <si>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</si>
  <si>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</si>
  <si>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</si>
  <si>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</si>
  <si>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</si>
  <si>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</si>
  <si>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</si>
  <si>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</si>
  <si>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</si>
  <si>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</si>
  <si>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</si>
  <si>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</si>
  <si>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</si>
  <si>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</si>
  <si>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</si>
  <si>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</si>
  <si>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</si>
  <si>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</si>
  <si>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</si>
  <si>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</si>
  <si>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</si>
  <si>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</si>
  <si>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</si>
  <si>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</si>
  <si>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</si>
  <si>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</si>
  <si>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</si>
  <si>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</si>
  <si>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</si>
  <si>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</si>
  <si>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</si>
  <si>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</si>
  <si>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</si>
  <si>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</si>
  <si>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</si>
  <si>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</si>
  <si>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</si>
  <si>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</si>
  <si>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</si>
  <si>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</si>
  <si>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</si>
  <si>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</si>
  <si>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</si>
  <si>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</si>
  <si>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</si>
  <si>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</si>
  <si>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</si>
  <si>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</si>
  <si>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</si>
  <si>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</si>
  <si>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</si>
  <si>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</si>
  <si>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</si>
  <si>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</si>
  <si>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</si>
  <si>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</si>
  <si>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</si>
  <si>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</si>
  <si>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</si>
  <si>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</si>
  <si>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</si>
  <si>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</si>
  <si>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</si>
  <si>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</si>
  <si>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</si>
  <si>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</si>
  <si>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</si>
  <si>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</si>
  <si>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</si>
  <si>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</si>
  <si>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</si>
  <si>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</si>
  <si>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</si>
  <si>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</si>
  <si>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</si>
  <si>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</si>
  <si>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</si>
  <si>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</si>
  <si>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</si>
  <si>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</si>
  <si>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</si>
  <si>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</si>
  <si>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</si>
  <si>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</si>
  <si>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</si>
  <si>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</si>
  <si>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</si>
  <si>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</si>
  <si>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</si>
  <si>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</si>
  <si>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</si>
  <si>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</si>
  <si>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</si>
  <si>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</si>
  <si>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</si>
  <si>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</si>
  <si>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</si>
  <si>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</si>
  <si>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</si>
  <si>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</si>
  <si>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</si>
  <si>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</si>
  <si>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</si>
  <si>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</si>
  <si>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</si>
  <si>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</si>
  <si>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</si>
  <si>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</si>
  <si>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</si>
  <si>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</si>
  <si>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</si>
  <si>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</si>
  <si>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</si>
  <si>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</si>
  <si>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</si>
  <si>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</si>
  <si>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</si>
  <si>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</si>
  <si>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</si>
  <si>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</si>
  <si>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</si>
  <si>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</si>
  <si>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</si>
  <si>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</si>
  <si>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</si>
  <si>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</si>
  <si>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</si>
  <si>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</si>
  <si>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</si>
  <si>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</si>
  <si>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</si>
  <si>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</si>
  <si>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</si>
  <si>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</si>
  <si>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</si>
  <si>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</si>
  <si>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</si>
  <si>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</si>
  <si>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</si>
  <si>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</si>
  <si>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</si>
  <si>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</si>
  <si>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</si>
  <si>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</si>
  <si>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</si>
  <si>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</si>
  <si>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</si>
  <si>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</si>
  <si>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</si>
  <si>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</si>
  <si>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</si>
  <si>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</si>
  <si>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</si>
  <si>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</si>
  <si>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</si>
  <si>
    <t>1:15.778</t>
  </si>
  <si>
    <t>1:15.309</t>
  </si>
  <si>
    <t>1:15.144</t>
  </si>
  <si>
    <t>1:15.749</t>
  </si>
  <si>
    <t>1:15.322</t>
  </si>
  <si>
    <t>1:15.203</t>
  </si>
  <si>
    <t>1:16.335</t>
  </si>
  <si>
    <t>1:15.471</t>
  </si>
  <si>
    <t>1:15.509</t>
  </si>
  <si>
    <t>1:16.527</t>
  </si>
  <si>
    <t>1:15.914</t>
  </si>
  <si>
    <t>1:15.954</t>
  </si>
  <si>
    <t>1:16.698</t>
  </si>
  <si>
    <t>1:16.324</t>
  </si>
  <si>
    <t>1:16.270</t>
  </si>
  <si>
    <t>1:16.596</t>
  </si>
  <si>
    <t>1:16.489</t>
  </si>
  <si>
    <t>1:16.311</t>
  </si>
  <si>
    <t>(+1 grid, collision with RAI)</t>
  </si>
  <si>
    <t>1:16.701</t>
  </si>
  <si>
    <t>1:16.271</t>
  </si>
  <si>
    <t>1:16.356</t>
  </si>
  <si>
    <t>1:16.981</t>
  </si>
  <si>
    <t>1:16.243</t>
  </si>
  <si>
    <t>1:16.543</t>
  </si>
  <si>
    <t>1:16.993</t>
  </si>
  <si>
    <t>1:16.522</t>
  </si>
  <si>
    <t>1:17.870</t>
  </si>
  <si>
    <t>1:16.825</t>
  </si>
  <si>
    <t>1:16.297</t>
  </si>
  <si>
    <t>(DNF, slid off track)</t>
  </si>
  <si>
    <t>1:16.895</t>
  </si>
  <si>
    <t>1:16.640</t>
  </si>
  <si>
    <t>1:16.928</t>
  </si>
  <si>
    <t>1:16.854</t>
  </si>
  <si>
    <t>1:17.059</t>
  </si>
  <si>
    <t>1:17.072</t>
  </si>
  <si>
    <t>1:16.858</t>
  </si>
  <si>
    <t>1:17.069</t>
  </si>
  <si>
    <t>1:17.254</t>
  </si>
  <si>
    <t>1:17.125</t>
  </si>
  <si>
    <t>1:17.220</t>
  </si>
  <si>
    <t>1:17.232</t>
  </si>
  <si>
    <t>1:17.320</t>
  </si>
  <si>
    <t>1:17.348</t>
  </si>
  <si>
    <t>2:19:35.060</t>
  </si>
  <si>
    <t>2:19:39.940</t>
  </si>
  <si>
    <t>2:19:43.124</t>
  </si>
  <si>
    <t>2:19:45.477</t>
  </si>
  <si>
    <t>2:19:50.710</t>
  </si>
  <si>
    <t>2:19:53.943</t>
  </si>
  <si>
    <t>2:19:56.816</t>
  </si>
  <si>
    <t>2:20:03.405</t>
  </si>
  <si>
    <t>(+5, illegal pit entry)</t>
  </si>
  <si>
    <t>2:20:04.830</t>
  </si>
  <si>
    <t>2:20:05.043</t>
  </si>
  <si>
    <t>2:20:07.464</t>
  </si>
  <si>
    <t>2:20:17.096</t>
  </si>
  <si>
    <t>1:31:32.748</t>
  </si>
  <si>
    <t>(DNF, body failure)</t>
  </si>
  <si>
    <t>15:39.081</t>
  </si>
  <si>
    <t>(DNF, collision after SC restart)</t>
  </si>
  <si>
    <t>13:28.971</t>
  </si>
  <si>
    <t>11:18.546</t>
  </si>
  <si>
    <t>11:16.573</t>
  </si>
  <si>
    <t>11:19.454</t>
  </si>
  <si>
    <t>(DNF, collision with VER)</t>
  </si>
  <si>
    <t>(DNF, collision with GAS)</t>
  </si>
  <si>
    <t>1:32.983</t>
  </si>
  <si>
    <t>1:32.835</t>
  </si>
  <si>
    <t>1:31.304</t>
  </si>
  <si>
    <t>1:33.630</t>
  </si>
  <si>
    <t>1:33.157</t>
  </si>
  <si>
    <t>1:31.867</t>
  </si>
  <si>
    <t>1:32.656</t>
  </si>
  <si>
    <t>1:32.405</t>
  </si>
  <si>
    <t>1:31.956</t>
  </si>
  <si>
    <t>1:33.704</t>
  </si>
  <si>
    <t>1:33.038</t>
  </si>
  <si>
    <t>1:32.317</t>
  </si>
  <si>
    <t>1:33.650</t>
  </si>
  <si>
    <t>1:32.218</t>
  </si>
  <si>
    <t>1:32.364</t>
  </si>
  <si>
    <t>1:33.967</t>
  </si>
  <si>
    <t>1:32.757</t>
  </si>
  <si>
    <t>1:32.550</t>
  </si>
  <si>
    <t>1:33.557</t>
  </si>
  <si>
    <t>1:33.196</t>
  </si>
  <si>
    <t>1:32.624</t>
  </si>
  <si>
    <t>1:33.804</t>
  </si>
  <si>
    <t>1:33.081</t>
  </si>
  <si>
    <t>1:32.847</t>
  </si>
  <si>
    <t>1:33.734</t>
  </si>
  <si>
    <t>1:33.139</t>
  </si>
  <si>
    <t>1:33.000</t>
  </si>
  <si>
    <t>1:33.919</t>
  </si>
  <si>
    <t>1:33.153</t>
  </si>
  <si>
    <t>1:33.008</t>
  </si>
  <si>
    <t>1:34.071</t>
  </si>
  <si>
    <t>1:33.239</t>
  </si>
  <si>
    <t>1:33.511</t>
  </si>
  <si>
    <t>1:33.249</t>
  </si>
  <si>
    <t>1:33.852</t>
  </si>
  <si>
    <t>1:33.364</t>
  </si>
  <si>
    <t>1:34.020</t>
  </si>
  <si>
    <t>1:33.583</t>
  </si>
  <si>
    <t>1:34.134</t>
  </si>
  <si>
    <t>1:33.609</t>
  </si>
  <si>
    <t>1:34.592</t>
  </si>
  <si>
    <t>1:34.594</t>
  </si>
  <si>
    <t>1:34.681</t>
  </si>
  <si>
    <t>1:35.066</t>
  </si>
  <si>
    <t>1:35.267</t>
  </si>
  <si>
    <t>1:34:00.364</t>
  </si>
  <si>
    <t>1:34:08.093</t>
  </si>
  <si>
    <t>1:34:23.093</t>
  </si>
  <si>
    <t>1:34:30.922</t>
  </si>
  <si>
    <t>1:34:52.429</t>
  </si>
  <si>
    <t>1:35:02.550</t>
  </si>
  <si>
    <t>1:35:08.370</t>
  </si>
  <si>
    <t>1:35:09.104</t>
  </si>
  <si>
    <t>1:35:30.130</t>
  </si>
  <si>
    <t>1:35:38.224</t>
  </si>
  <si>
    <t>1:34:12.509</t>
  </si>
  <si>
    <t>1:34:14.419</t>
  </si>
  <si>
    <t>1:34:15.467</t>
  </si>
  <si>
    <t>1:34:16.339</t>
  </si>
  <si>
    <t>1:34:26.176</t>
  </si>
  <si>
    <t>1:34:53.867</t>
  </si>
  <si>
    <t>1:34:54.908</t>
  </si>
  <si>
    <t>1:35:22.195</t>
  </si>
  <si>
    <t>1:26.620</t>
  </si>
  <si>
    <t>1:25.390</t>
  </si>
  <si>
    <t>1:25.525</t>
  </si>
  <si>
    <t>1:26.319</t>
  </si>
  <si>
    <t>1:25.467</t>
  </si>
  <si>
    <t>1:25.562</t>
  </si>
  <si>
    <t>1:26.573</t>
  </si>
  <si>
    <t>1:25.971</t>
  </si>
  <si>
    <t>1:25.269</t>
  </si>
  <si>
    <t>1:27.120</t>
  </si>
  <si>
    <t>1:26.330</t>
  </si>
  <si>
    <t>1:26.704</t>
  </si>
  <si>
    <t>1:26.836</t>
  </si>
  <si>
    <t>1:26.096</t>
  </si>
  <si>
    <t>1:26.223</t>
  </si>
  <si>
    <t>1:27.378</t>
  </si>
  <si>
    <t>1:26.361</t>
  </si>
  <si>
    <t>1:27.086</t>
  </si>
  <si>
    <t>1:26.364</t>
  </si>
  <si>
    <t>1:26.242</t>
  </si>
  <si>
    <t>1:26.829</t>
  </si>
  <si>
    <t>1:26.316</t>
  </si>
  <si>
    <t>1:26.458</t>
  </si>
  <si>
    <t>1:27.072</t>
  </si>
  <si>
    <t>1:26.776</t>
  </si>
  <si>
    <t>1:27.126</t>
  </si>
  <si>
    <t>1:26.285</t>
  </si>
  <si>
    <t>1:26.047</t>
  </si>
  <si>
    <t>1:26.857</t>
  </si>
  <si>
    <t>1:26.240</t>
  </si>
  <si>
    <t>1:26.035</t>
  </si>
  <si>
    <t>1:27.285</t>
  </si>
  <si>
    <t>1:26.848</t>
  </si>
  <si>
    <t>1:28.021</t>
  </si>
  <si>
    <t>1:27.564</t>
  </si>
  <si>
    <t>1:27.107</t>
  </si>
  <si>
    <t>1:27.552</t>
  </si>
  <si>
    <t>1:27.532</t>
  </si>
  <si>
    <t>1:26.936</t>
  </si>
  <si>
    <t>1:27.231</t>
  </si>
  <si>
    <t>1:27.125</t>
  </si>
  <si>
    <t>1:27.812</t>
  </si>
  <si>
    <t>1:27.817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</si>
</sst>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0"/>
    <numFmt numFmtId="165" formatCode="0.000"/>
    <numFmt numFmtId="166" formatCode="[$-F400]h:mm:ss\ AM/PM"/>
    <numFmt numFmtId="167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1E41FF"/>
        <bgColor rgb="FF000000"/>
      </patternFill>
    </fill>
    <fill>
      <patternFill patternType="solid">
        <fgColor rgb="FFDC0000"/>
        <bgColor rgb="FF000000"/>
      </patternFill>
    </fill>
    <fill>
      <patternFill patternType="solid">
        <fgColor rgb="FFFFF500"/>
        <bgColor rgb="FF000000"/>
      </patternFill>
    </fill>
    <fill>
      <patternFill patternType="solid">
        <fgColor rgb="FFFF87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B0000"/>
        <bgColor rgb="FF000000"/>
      </patternFill>
    </fill>
    <fill>
      <patternFill patternType="solid">
        <fgColor rgb="FFF0D787"/>
        <bgColor rgb="FF000000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4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2" fontId="0" fillId="6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0" fontId="0" fillId="2" borderId="26" xfId="0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7" fontId="0" fillId="4" borderId="6" xfId="0" applyNumberForma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7" fontId="0" fillId="5" borderId="6" xfId="0" applyNumberFormat="1" applyFill="1" applyBorder="1" applyAlignment="1">
      <alignment horizontal="center"/>
    </xf>
    <xf numFmtId="167" fontId="0" fillId="7" borderId="6" xfId="0" applyNumberFormat="1" applyFill="1" applyBorder="1" applyAlignment="1">
      <alignment horizontal="center"/>
    </xf>
    <xf numFmtId="167" fontId="0" fillId="11" borderId="6" xfId="0" applyNumberFormat="1" applyFill="1" applyBorder="1" applyAlignment="1">
      <alignment horizontal="center"/>
    </xf>
    <xf numFmtId="167" fontId="0" fillId="6" borderId="6" xfId="0" applyNumberFormat="1" applyFill="1" applyBorder="1" applyAlignment="1">
      <alignment horizontal="center"/>
    </xf>
    <xf numFmtId="167" fontId="0" fillId="8" borderId="6" xfId="0" applyNumberFormat="1" applyFill="1" applyBorder="1" applyAlignment="1">
      <alignment horizontal="center"/>
    </xf>
    <xf numFmtId="167" fontId="0" fillId="10" borderId="6" xfId="0" applyNumberFormat="1" applyFill="1" applyBorder="1" applyAlignment="1">
      <alignment horizontal="center"/>
    </xf>
    <xf numFmtId="167" fontId="0" fillId="9" borderId="6" xfId="0" applyNumberFormat="1" applyFill="1" applyBorder="1" applyAlignment="1">
      <alignment horizontal="center"/>
    </xf>
    <xf numFmtId="167" fontId="0" fillId="10" borderId="7" xfId="0" applyNumberFormat="1" applyFill="1" applyBorder="1" applyAlignment="1">
      <alignment horizontal="center"/>
    </xf>
    <xf numFmtId="167" fontId="0" fillId="2" borderId="32" xfId="0" applyNumberFormat="1" applyFill="1" applyBorder="1" applyAlignment="1">
      <alignment horizontal="center"/>
    </xf>
    <xf numFmtId="167" fontId="0" fillId="9" borderId="7" xfId="0" applyNumberForma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67" fontId="0" fillId="6" borderId="14" xfId="0" applyNumberFormat="1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165" fontId="3" fillId="12" borderId="15" xfId="0" applyNumberFormat="1" applyFont="1" applyFill="1" applyBorder="1" applyAlignment="1">
      <alignment horizontal="center"/>
    </xf>
    <xf numFmtId="165" fontId="3" fillId="12" borderId="18" xfId="0" applyNumberFormat="1" applyFont="1" applyFill="1" applyBorder="1" applyAlignment="1">
      <alignment horizontal="center"/>
    </xf>
    <xf numFmtId="164" fontId="3" fillId="12" borderId="14" xfId="0" applyNumberFormat="1" applyFont="1" applyFill="1" applyBorder="1" applyAlignment="1">
      <alignment horizontal="center"/>
    </xf>
    <xf numFmtId="164" fontId="3" fillId="12" borderId="28" xfId="0" applyNumberFormat="1" applyFont="1" applyFill="1" applyBorder="1" applyAlignment="1">
      <alignment horizontal="center"/>
    </xf>
    <xf numFmtId="164" fontId="3" fillId="12" borderId="18" xfId="0" applyNumberFormat="1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14" borderId="28" xfId="0" applyFont="1" applyFill="1" applyBorder="1" applyAlignment="1">
      <alignment horizontal="center"/>
    </xf>
    <xf numFmtId="165" fontId="3" fillId="14" borderId="15" xfId="0" applyNumberFormat="1" applyFont="1" applyFill="1" applyBorder="1" applyAlignment="1">
      <alignment horizontal="center"/>
    </xf>
    <xf numFmtId="165" fontId="3" fillId="14" borderId="18" xfId="0" applyNumberFormat="1" applyFont="1" applyFill="1" applyBorder="1" applyAlignment="1">
      <alignment horizontal="center"/>
    </xf>
    <xf numFmtId="164" fontId="3" fillId="14" borderId="14" xfId="0" applyNumberFormat="1" applyFont="1" applyFill="1" applyBorder="1" applyAlignment="1">
      <alignment horizontal="center"/>
    </xf>
    <xf numFmtId="164" fontId="3" fillId="14" borderId="28" xfId="0" applyNumberFormat="1" applyFont="1" applyFill="1" applyBorder="1" applyAlignment="1">
      <alignment horizontal="center"/>
    </xf>
    <xf numFmtId="164" fontId="3" fillId="14" borderId="18" xfId="0" applyNumberFormat="1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0" fontId="4" fillId="15" borderId="14" xfId="0" applyFont="1" applyFill="1" applyBorder="1" applyAlignment="1">
      <alignment horizontal="center"/>
    </xf>
    <xf numFmtId="0" fontId="4" fillId="15" borderId="28" xfId="0" applyFont="1" applyFill="1" applyBorder="1" applyAlignment="1">
      <alignment horizontal="center"/>
    </xf>
    <xf numFmtId="165" fontId="3" fillId="15" borderId="15" xfId="0" applyNumberFormat="1" applyFont="1" applyFill="1" applyBorder="1" applyAlignment="1">
      <alignment horizontal="center"/>
    </xf>
    <xf numFmtId="165" fontId="3" fillId="15" borderId="18" xfId="0" applyNumberFormat="1" applyFont="1" applyFill="1" applyBorder="1" applyAlignment="1">
      <alignment horizontal="center"/>
    </xf>
    <xf numFmtId="164" fontId="3" fillId="15" borderId="14" xfId="0" applyNumberFormat="1" applyFont="1" applyFill="1" applyBorder="1" applyAlignment="1">
      <alignment horizontal="center"/>
    </xf>
    <xf numFmtId="164" fontId="3" fillId="15" borderId="28" xfId="0" applyNumberFormat="1" applyFont="1" applyFill="1" applyBorder="1" applyAlignment="1">
      <alignment horizontal="center"/>
    </xf>
    <xf numFmtId="164" fontId="3" fillId="15" borderId="18" xfId="0" applyNumberFormat="1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4" fillId="13" borderId="28" xfId="0" applyFont="1" applyFill="1" applyBorder="1" applyAlignment="1">
      <alignment horizontal="center"/>
    </xf>
    <xf numFmtId="165" fontId="3" fillId="13" borderId="15" xfId="0" applyNumberFormat="1" applyFont="1" applyFill="1" applyBorder="1" applyAlignment="1">
      <alignment horizontal="center"/>
    </xf>
    <xf numFmtId="165" fontId="3" fillId="13" borderId="18" xfId="0" applyNumberFormat="1" applyFont="1" applyFill="1" applyBorder="1" applyAlignment="1">
      <alignment horizontal="center"/>
    </xf>
    <xf numFmtId="164" fontId="3" fillId="13" borderId="14" xfId="0" applyNumberFormat="1" applyFont="1" applyFill="1" applyBorder="1" applyAlignment="1">
      <alignment horizontal="center"/>
    </xf>
    <xf numFmtId="164" fontId="3" fillId="13" borderId="28" xfId="0" applyNumberFormat="1" applyFont="1" applyFill="1" applyBorder="1" applyAlignment="1">
      <alignment horizontal="center"/>
    </xf>
    <xf numFmtId="164" fontId="3" fillId="13" borderId="18" xfId="0" applyNumberFormat="1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  <xf numFmtId="0" fontId="4" fillId="16" borderId="28" xfId="0" applyFont="1" applyFill="1" applyBorder="1" applyAlignment="1">
      <alignment horizontal="center"/>
    </xf>
    <xf numFmtId="165" fontId="3" fillId="16" borderId="15" xfId="0" applyNumberFormat="1" applyFont="1" applyFill="1" applyBorder="1" applyAlignment="1">
      <alignment horizontal="center"/>
    </xf>
    <xf numFmtId="165" fontId="3" fillId="16" borderId="18" xfId="0" applyNumberFormat="1" applyFont="1" applyFill="1" applyBorder="1" applyAlignment="1">
      <alignment horizontal="center"/>
    </xf>
    <xf numFmtId="164" fontId="3" fillId="16" borderId="14" xfId="0" applyNumberFormat="1" applyFont="1" applyFill="1" applyBorder="1" applyAlignment="1">
      <alignment horizontal="center"/>
    </xf>
    <xf numFmtId="164" fontId="3" fillId="16" borderId="28" xfId="0" applyNumberFormat="1" applyFont="1" applyFill="1" applyBorder="1" applyAlignment="1">
      <alignment horizontal="center"/>
    </xf>
    <xf numFmtId="164" fontId="3" fillId="16" borderId="18" xfId="0" applyNumberFormat="1" applyFont="1" applyFill="1" applyBorder="1" applyAlignment="1">
      <alignment horizontal="center"/>
    </xf>
    <xf numFmtId="0" fontId="3" fillId="16" borderId="14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28" xfId="0" applyFont="1" applyFill="1" applyBorder="1" applyAlignment="1">
      <alignment horizontal="center"/>
    </xf>
    <xf numFmtId="165" fontId="3" fillId="17" borderId="15" xfId="0" applyNumberFormat="1" applyFont="1" applyFill="1" applyBorder="1" applyAlignment="1">
      <alignment horizontal="center"/>
    </xf>
    <xf numFmtId="165" fontId="3" fillId="17" borderId="18" xfId="0" applyNumberFormat="1" applyFont="1" applyFill="1" applyBorder="1" applyAlignment="1">
      <alignment horizontal="center"/>
    </xf>
    <xf numFmtId="164" fontId="3" fillId="17" borderId="14" xfId="0" applyNumberFormat="1" applyFont="1" applyFill="1" applyBorder="1" applyAlignment="1">
      <alignment horizontal="center"/>
    </xf>
    <xf numFmtId="164" fontId="3" fillId="17" borderId="28" xfId="0" applyNumberFormat="1" applyFont="1" applyFill="1" applyBorder="1" applyAlignment="1">
      <alignment horizontal="center"/>
    </xf>
    <xf numFmtId="164" fontId="3" fillId="17" borderId="18" xfId="0" applyNumberFormat="1" applyFont="1" applyFill="1" applyBorder="1" applyAlignment="1">
      <alignment horizontal="center"/>
    </xf>
    <xf numFmtId="0" fontId="3" fillId="17" borderId="14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165" fontId="3" fillId="18" borderId="15" xfId="0" applyNumberFormat="1" applyFont="1" applyFill="1" applyBorder="1" applyAlignment="1">
      <alignment horizontal="center"/>
    </xf>
    <xf numFmtId="165" fontId="3" fillId="18" borderId="18" xfId="0" applyNumberFormat="1" applyFont="1" applyFill="1" applyBorder="1" applyAlignment="1">
      <alignment horizontal="center"/>
    </xf>
    <xf numFmtId="164" fontId="3" fillId="18" borderId="14" xfId="0" applyNumberFormat="1" applyFont="1" applyFill="1" applyBorder="1" applyAlignment="1">
      <alignment horizontal="center"/>
    </xf>
    <xf numFmtId="164" fontId="3" fillId="18" borderId="28" xfId="0" applyNumberFormat="1" applyFont="1" applyFill="1" applyBorder="1" applyAlignment="1">
      <alignment horizontal="center"/>
    </xf>
    <xf numFmtId="164" fontId="3" fillId="18" borderId="18" xfId="0" applyNumberFormat="1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4" fillId="19" borderId="14" xfId="0" applyFont="1" applyFill="1" applyBorder="1" applyAlignment="1">
      <alignment horizontal="center"/>
    </xf>
    <xf numFmtId="0" fontId="4" fillId="19" borderId="28" xfId="0" applyFont="1" applyFill="1" applyBorder="1" applyAlignment="1">
      <alignment horizontal="center"/>
    </xf>
    <xf numFmtId="165" fontId="3" fillId="19" borderId="15" xfId="0" applyNumberFormat="1" applyFont="1" applyFill="1" applyBorder="1" applyAlignment="1">
      <alignment horizontal="center"/>
    </xf>
    <xf numFmtId="165" fontId="3" fillId="19" borderId="18" xfId="0" applyNumberFormat="1" applyFont="1" applyFill="1" applyBorder="1" applyAlignment="1">
      <alignment horizontal="center"/>
    </xf>
    <xf numFmtId="164" fontId="3" fillId="19" borderId="14" xfId="0" applyNumberFormat="1" applyFont="1" applyFill="1" applyBorder="1" applyAlignment="1">
      <alignment horizontal="center"/>
    </xf>
    <xf numFmtId="164" fontId="3" fillId="19" borderId="28" xfId="0" applyNumberFormat="1" applyFont="1" applyFill="1" applyBorder="1" applyAlignment="1">
      <alignment horizontal="center"/>
    </xf>
    <xf numFmtId="164" fontId="3" fillId="19" borderId="18" xfId="0" applyNumberFormat="1" applyFont="1" applyFill="1" applyBorder="1" applyAlignment="1">
      <alignment horizontal="center"/>
    </xf>
    <xf numFmtId="0" fontId="3" fillId="19" borderId="14" xfId="0" applyFont="1" applyFill="1" applyBorder="1" applyAlignment="1">
      <alignment horizontal="center"/>
    </xf>
    <xf numFmtId="0" fontId="4" fillId="20" borderId="14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165" fontId="3" fillId="20" borderId="15" xfId="0" applyNumberFormat="1" applyFont="1" applyFill="1" applyBorder="1" applyAlignment="1">
      <alignment horizontal="center"/>
    </xf>
    <xf numFmtId="165" fontId="3" fillId="20" borderId="18" xfId="0" applyNumberFormat="1" applyFont="1" applyFill="1" applyBorder="1" applyAlignment="1">
      <alignment horizontal="center"/>
    </xf>
    <xf numFmtId="164" fontId="3" fillId="20" borderId="14" xfId="0" applyNumberFormat="1" applyFont="1" applyFill="1" applyBorder="1" applyAlignment="1">
      <alignment horizontal="center"/>
    </xf>
    <xf numFmtId="164" fontId="3" fillId="20" borderId="28" xfId="0" applyNumberFormat="1" applyFont="1" applyFill="1" applyBorder="1" applyAlignment="1">
      <alignment horizontal="center"/>
    </xf>
    <xf numFmtId="164" fontId="3" fillId="20" borderId="18" xfId="0" applyNumberFormat="1" applyFont="1" applyFill="1" applyBorder="1" applyAlignment="1">
      <alignment horizontal="center"/>
    </xf>
    <xf numFmtId="0" fontId="3" fillId="20" borderId="14" xfId="0" applyFont="1" applyFill="1" applyBorder="1" applyAlignment="1">
      <alignment horizontal="center"/>
    </xf>
    <xf numFmtId="0" fontId="4" fillId="21" borderId="14" xfId="0" applyFont="1" applyFill="1" applyBorder="1" applyAlignment="1">
      <alignment horizontal="center"/>
    </xf>
    <xf numFmtId="0" fontId="4" fillId="21" borderId="28" xfId="0" applyFont="1" applyFill="1" applyBorder="1" applyAlignment="1">
      <alignment horizontal="center"/>
    </xf>
    <xf numFmtId="165" fontId="3" fillId="21" borderId="15" xfId="0" applyNumberFormat="1" applyFont="1" applyFill="1" applyBorder="1" applyAlignment="1">
      <alignment horizontal="center"/>
    </xf>
    <xf numFmtId="165" fontId="3" fillId="21" borderId="18" xfId="0" applyNumberFormat="1" applyFont="1" applyFill="1" applyBorder="1" applyAlignment="1">
      <alignment horizontal="center"/>
    </xf>
    <xf numFmtId="164" fontId="3" fillId="21" borderId="14" xfId="0" applyNumberFormat="1" applyFont="1" applyFill="1" applyBorder="1" applyAlignment="1">
      <alignment horizontal="center"/>
    </xf>
    <xf numFmtId="164" fontId="3" fillId="21" borderId="28" xfId="0" applyNumberFormat="1" applyFont="1" applyFill="1" applyBorder="1" applyAlignment="1">
      <alignment horizontal="center"/>
    </xf>
    <xf numFmtId="164" fontId="3" fillId="21" borderId="18" xfId="0" applyNumberFormat="1" applyFont="1" applyFill="1" applyBorder="1" applyAlignment="1">
      <alignment horizontal="center"/>
    </xf>
    <xf numFmtId="0" fontId="3" fillId="21" borderId="14" xfId="0" applyFont="1" applyFill="1" applyBorder="1" applyAlignment="1">
      <alignment horizontal="center"/>
    </xf>
    <xf numFmtId="49" fontId="3" fillId="12" borderId="28" xfId="0" applyNumberFormat="1" applyFont="1" applyFill="1" applyBorder="1" applyAlignment="1">
      <alignment horizontal="center"/>
    </xf>
    <xf numFmtId="49" fontId="3" fillId="14" borderId="28" xfId="0" applyNumberFormat="1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49" fontId="3" fillId="16" borderId="28" xfId="0" applyNumberFormat="1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49" fontId="3" fillId="13" borderId="28" xfId="0" applyNumberFormat="1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49" fontId="3" fillId="17" borderId="28" xfId="0" applyNumberFormat="1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49" fontId="3" fillId="18" borderId="28" xfId="0" applyNumberFormat="1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49" fontId="3" fillId="19" borderId="28" xfId="0" applyNumberFormat="1" applyFont="1" applyFill="1" applyBorder="1" applyAlignment="1">
      <alignment horizontal="center"/>
    </xf>
    <xf numFmtId="0" fontId="3" fillId="19" borderId="28" xfId="0" applyFont="1" applyFill="1" applyBorder="1" applyAlignment="1">
      <alignment horizontal="center"/>
    </xf>
    <xf numFmtId="49" fontId="3" fillId="15" borderId="28" xfId="0" applyNumberFormat="1" applyFont="1" applyFill="1" applyBorder="1" applyAlignment="1">
      <alignment horizontal="center"/>
    </xf>
    <xf numFmtId="0" fontId="3" fillId="15" borderId="28" xfId="0" applyFont="1" applyFill="1" applyBorder="1" applyAlignment="1">
      <alignment horizontal="center"/>
    </xf>
    <xf numFmtId="49" fontId="3" fillId="21" borderId="28" xfId="0" applyNumberFormat="1" applyFont="1" applyFill="1" applyBorder="1" applyAlignment="1">
      <alignment horizontal="center"/>
    </xf>
    <xf numFmtId="0" fontId="3" fillId="21" borderId="28" xfId="0" applyFont="1" applyFill="1" applyBorder="1" applyAlignment="1">
      <alignment horizontal="center"/>
    </xf>
    <xf numFmtId="49" fontId="3" fillId="20" borderId="28" xfId="0" applyNumberFormat="1" applyFont="1" applyFill="1" applyBorder="1" applyAlignment="1">
      <alignment horizontal="center"/>
    </xf>
    <xf numFmtId="0" fontId="3" fillId="20" borderId="28" xfId="0" applyFont="1" applyFill="1" applyBorder="1" applyAlignment="1">
      <alignment horizontal="center"/>
    </xf>
    <xf numFmtId="0" fontId="4" fillId="19" borderId="34" xfId="0" applyFont="1" applyFill="1" applyBorder="1" applyAlignment="1">
      <alignment horizontal="center"/>
    </xf>
    <xf numFmtId="0" fontId="4" fillId="19" borderId="35" xfId="0" applyFont="1" applyFill="1" applyBorder="1" applyAlignment="1">
      <alignment horizontal="center"/>
    </xf>
    <xf numFmtId="165" fontId="3" fillId="19" borderId="37" xfId="0" applyNumberFormat="1" applyFont="1" applyFill="1" applyBorder="1" applyAlignment="1">
      <alignment horizontal="center"/>
    </xf>
    <xf numFmtId="165" fontId="3" fillId="19" borderId="38" xfId="0" applyNumberFormat="1" applyFont="1" applyFill="1" applyBorder="1" applyAlignment="1">
      <alignment horizontal="center"/>
    </xf>
    <xf numFmtId="164" fontId="3" fillId="19" borderId="34" xfId="0" applyNumberFormat="1" applyFont="1" applyFill="1" applyBorder="1" applyAlignment="1">
      <alignment horizontal="center"/>
    </xf>
    <xf numFmtId="164" fontId="3" fillId="19" borderId="35" xfId="0" applyNumberFormat="1" applyFont="1" applyFill="1" applyBorder="1" applyAlignment="1">
      <alignment horizontal="center"/>
    </xf>
    <xf numFmtId="164" fontId="3" fillId="19" borderId="38" xfId="0" applyNumberFormat="1" applyFont="1" applyFill="1" applyBorder="1" applyAlignment="1">
      <alignment horizontal="center"/>
    </xf>
    <xf numFmtId="0" fontId="3" fillId="19" borderId="34" xfId="0" applyFont="1" applyFill="1" applyBorder="1" applyAlignment="1">
      <alignment horizontal="center"/>
    </xf>
    <xf numFmtId="0" fontId="4" fillId="17" borderId="34" xfId="0" applyFont="1" applyFill="1" applyBorder="1" applyAlignment="1">
      <alignment horizontal="center"/>
    </xf>
    <xf numFmtId="0" fontId="4" fillId="17" borderId="35" xfId="0" applyFont="1" applyFill="1" applyBorder="1" applyAlignment="1">
      <alignment horizontal="center"/>
    </xf>
    <xf numFmtId="49" fontId="3" fillId="17" borderId="35" xfId="0" applyNumberFormat="1" applyFont="1" applyFill="1" applyBorder="1" applyAlignment="1">
      <alignment horizontal="center"/>
    </xf>
    <xf numFmtId="0" fontId="3" fillId="17" borderId="3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4" fillId="13" borderId="34" xfId="0" applyFont="1" applyFill="1" applyBorder="1" applyAlignment="1">
      <alignment horizontal="center"/>
    </xf>
    <xf numFmtId="0" fontId="4" fillId="13" borderId="35" xfId="0" applyFont="1" applyFill="1" applyBorder="1" applyAlignment="1">
      <alignment horizontal="center"/>
    </xf>
    <xf numFmtId="165" fontId="3" fillId="13" borderId="37" xfId="0" applyNumberFormat="1" applyFont="1" applyFill="1" applyBorder="1" applyAlignment="1">
      <alignment horizontal="center"/>
    </xf>
    <xf numFmtId="165" fontId="3" fillId="13" borderId="38" xfId="0" applyNumberFormat="1" applyFont="1" applyFill="1" applyBorder="1" applyAlignment="1">
      <alignment horizontal="center"/>
    </xf>
    <xf numFmtId="164" fontId="3" fillId="13" borderId="34" xfId="0" applyNumberFormat="1" applyFont="1" applyFill="1" applyBorder="1" applyAlignment="1">
      <alignment horizontal="center"/>
    </xf>
    <xf numFmtId="164" fontId="3" fillId="13" borderId="35" xfId="0" applyNumberFormat="1" applyFont="1" applyFill="1" applyBorder="1" applyAlignment="1">
      <alignment horizontal="center"/>
    </xf>
    <xf numFmtId="164" fontId="3" fillId="13" borderId="38" xfId="0" applyNumberFormat="1" applyFont="1" applyFill="1" applyBorder="1" applyAlignment="1">
      <alignment horizontal="center"/>
    </xf>
    <xf numFmtId="0" fontId="3" fillId="13" borderId="34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3" fillId="13" borderId="13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7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  <c:pt idx="5">
                  <c:v>W12</c:v>
                </c:pt>
                <c:pt idx="6">
                  <c:v>W13</c:v>
                </c:pt>
              </c:strCache>
            </c:strRef>
          </c:cat>
          <c:val>
            <c:numRef>
              <c:f>Leagues!$C$29:$O$29</c:f>
              <c:numCache>
                <c:formatCode>General</c:formatCode>
                <c:ptCount val="7"/>
                <c:pt idx="0">
                  <c:v>3548</c:v>
                </c:pt>
                <c:pt idx="1">
                  <c:v>4061</c:v>
                </c:pt>
                <c:pt idx="2">
                  <c:v>4584</c:v>
                </c:pt>
                <c:pt idx="3">
                  <c:v>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0-FE4D-8E10-EC2DDB91F42D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7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  <c:pt idx="5">
                  <c:v>W12</c:v>
                </c:pt>
                <c:pt idx="6">
                  <c:v>W13</c:v>
                </c:pt>
              </c:strCache>
            </c:strRef>
          </c:cat>
          <c:val>
            <c:numRef>
              <c:f>Leagues!$C$30:$O$30</c:f>
              <c:numCache>
                <c:formatCode>General</c:formatCode>
                <c:ptCount val="7"/>
                <c:pt idx="0">
                  <c:v>3208</c:v>
                </c:pt>
                <c:pt idx="1">
                  <c:v>3726</c:v>
                </c:pt>
                <c:pt idx="2">
                  <c:v>4183</c:v>
                </c:pt>
                <c:pt idx="3">
                  <c:v>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0-FE4D-8E10-EC2DDB91F42D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7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  <c:pt idx="5">
                  <c:v>W12</c:v>
                </c:pt>
                <c:pt idx="6">
                  <c:v>W13</c:v>
                </c:pt>
              </c:strCache>
            </c:strRef>
          </c:cat>
          <c:val>
            <c:numRef>
              <c:f>Leagues!$C$31:$O$31</c:f>
              <c:numCache>
                <c:formatCode>General</c:formatCode>
                <c:ptCount val="7"/>
                <c:pt idx="0">
                  <c:v>2947</c:v>
                </c:pt>
                <c:pt idx="1">
                  <c:v>3318</c:v>
                </c:pt>
                <c:pt idx="2">
                  <c:v>3622</c:v>
                </c:pt>
                <c:pt idx="3">
                  <c:v>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0-FE4D-8E10-EC2DDB91F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5300"/>
          <c:min val="29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Leagues!$R$3:$AB$3</c:f>
              <c:numCache>
                <c:formatCode>General</c:formatCode>
                <c:ptCount val="4"/>
                <c:pt idx="0">
                  <c:v>339</c:v>
                </c:pt>
                <c:pt idx="1">
                  <c:v>346</c:v>
                </c:pt>
                <c:pt idx="2">
                  <c:v>379</c:v>
                </c:pt>
                <c:pt idx="3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3-D54F-BDE0-0D46C670DB5B}"/>
            </c:ext>
          </c:extLst>
        </c:ser>
        <c:ser>
          <c:idx val="1"/>
          <c:order val="1"/>
          <c:tx>
            <c:strRef>
              <c:f>Leagues!$Q$4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Leagues!$R$4:$AB$4</c:f>
              <c:numCache>
                <c:formatCode>General</c:formatCode>
                <c:ptCount val="4"/>
                <c:pt idx="0">
                  <c:v>348</c:v>
                </c:pt>
                <c:pt idx="1">
                  <c:v>307</c:v>
                </c:pt>
                <c:pt idx="2">
                  <c:v>499</c:v>
                </c:pt>
                <c:pt idx="3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3-D54F-BDE0-0D46C670DB5B}"/>
            </c:ext>
          </c:extLst>
        </c:ser>
        <c:ser>
          <c:idx val="2"/>
          <c:order val="2"/>
          <c:tx>
            <c:strRef>
              <c:f>Leagues!$Q$5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Leagues!$R$5:$AB$5</c:f>
              <c:numCache>
                <c:formatCode>General</c:formatCode>
                <c:ptCount val="4"/>
                <c:pt idx="0">
                  <c:v>312</c:v>
                </c:pt>
                <c:pt idx="1">
                  <c:v>357</c:v>
                </c:pt>
                <c:pt idx="2">
                  <c:v>417</c:v>
                </c:pt>
                <c:pt idx="3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3-D54F-BDE0-0D46C670DB5B}"/>
            </c:ext>
          </c:extLst>
        </c:ser>
        <c:ser>
          <c:idx val="3"/>
          <c:order val="3"/>
          <c:tx>
            <c:strRef>
              <c:f>Leagues!$Q$6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Leagues!$R$6:$AB$6</c:f>
              <c:numCache>
                <c:formatCode>General</c:formatCode>
                <c:ptCount val="4"/>
                <c:pt idx="0">
                  <c:v>335</c:v>
                </c:pt>
                <c:pt idx="1">
                  <c:v>322</c:v>
                </c:pt>
                <c:pt idx="2">
                  <c:v>357</c:v>
                </c:pt>
                <c:pt idx="3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83-D54F-BDE0-0D46C670DB5B}"/>
            </c:ext>
          </c:extLst>
        </c:ser>
        <c:ser>
          <c:idx val="4"/>
          <c:order val="4"/>
          <c:tx>
            <c:strRef>
              <c:f>Leagues!$Q$7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Leagues!$R$7:$AB$7</c:f>
              <c:numCache>
                <c:formatCode>General</c:formatCode>
                <c:ptCount val="4"/>
                <c:pt idx="0">
                  <c:v>297</c:v>
                </c:pt>
                <c:pt idx="1">
                  <c:v>369</c:v>
                </c:pt>
                <c:pt idx="2">
                  <c:v>337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83-D54F-BDE0-0D46C670DB5B}"/>
            </c:ext>
          </c:extLst>
        </c:ser>
        <c:ser>
          <c:idx val="5"/>
          <c:order val="5"/>
          <c:tx>
            <c:strRef>
              <c:f>Leagues!$Q$8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Leagues!$R$8:$AB$8</c:f>
              <c:numCache>
                <c:formatCode>General</c:formatCode>
                <c:ptCount val="4"/>
                <c:pt idx="0">
                  <c:v>325</c:v>
                </c:pt>
                <c:pt idx="1">
                  <c:v>319</c:v>
                </c:pt>
                <c:pt idx="2">
                  <c:v>309</c:v>
                </c:pt>
                <c:pt idx="3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83-D54F-BDE0-0D46C670DB5B}"/>
            </c:ext>
          </c:extLst>
        </c:ser>
        <c:ser>
          <c:idx val="6"/>
          <c:order val="6"/>
          <c:tx>
            <c:strRef>
              <c:f>Leagues!$Q$9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Leagues!$R$9:$AB$9</c:f>
              <c:numCache>
                <c:formatCode>General</c:formatCode>
                <c:ptCount val="4"/>
                <c:pt idx="0">
                  <c:v>225</c:v>
                </c:pt>
                <c:pt idx="1">
                  <c:v>225</c:v>
                </c:pt>
                <c:pt idx="2">
                  <c:v>304</c:v>
                </c:pt>
                <c:pt idx="3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83-D54F-BDE0-0D46C670D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51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Leagues!$R$29:$AB$29</c:f>
              <c:numCache>
                <c:formatCode>General</c:formatCode>
                <c:ptCount val="4"/>
                <c:pt idx="0">
                  <c:v>523</c:v>
                </c:pt>
                <c:pt idx="1">
                  <c:v>513</c:v>
                </c:pt>
                <c:pt idx="2">
                  <c:v>523</c:v>
                </c:pt>
                <c:pt idx="3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1-A544-BD0C-B37C8DE8F14B}"/>
            </c:ext>
          </c:extLst>
        </c:ser>
        <c:ser>
          <c:idx val="1"/>
          <c:order val="1"/>
          <c:tx>
            <c:strRef>
              <c:f>Leagues!$Q$30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Leagues!$R$30:$AB$30</c:f>
              <c:numCache>
                <c:formatCode>General</c:formatCode>
                <c:ptCount val="4"/>
                <c:pt idx="0">
                  <c:v>500</c:v>
                </c:pt>
                <c:pt idx="1">
                  <c:v>518</c:v>
                </c:pt>
                <c:pt idx="2">
                  <c:v>457</c:v>
                </c:pt>
                <c:pt idx="3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1-A544-BD0C-B37C8DE8F14B}"/>
            </c:ext>
          </c:extLst>
        </c:ser>
        <c:ser>
          <c:idx val="2"/>
          <c:order val="2"/>
          <c:tx>
            <c:strRef>
              <c:f>Leagues!$Q$31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Leagues!$R$31:$AB$31</c:f>
              <c:numCache>
                <c:formatCode>General</c:formatCode>
                <c:ptCount val="4"/>
                <c:pt idx="0">
                  <c:v>642</c:v>
                </c:pt>
                <c:pt idx="1">
                  <c:v>371</c:v>
                </c:pt>
                <c:pt idx="2">
                  <c:v>304</c:v>
                </c:pt>
                <c:pt idx="3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1-A544-BD0C-B37C8DE8F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ax val="7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Leagues!$C$3:$M$3</c:f>
              <c:numCache>
                <c:formatCode>General</c:formatCode>
                <c:ptCount val="5"/>
                <c:pt idx="0">
                  <c:v>2364</c:v>
                </c:pt>
                <c:pt idx="1">
                  <c:v>2710</c:v>
                </c:pt>
                <c:pt idx="2">
                  <c:v>3089</c:v>
                </c:pt>
                <c:pt idx="3">
                  <c:v>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9-3E4B-BBB0-4D3D8ADE22BE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Leagues!$C$4:$M$4</c:f>
              <c:numCache>
                <c:formatCode>General</c:formatCode>
                <c:ptCount val="5"/>
                <c:pt idx="0">
                  <c:v>2225</c:v>
                </c:pt>
                <c:pt idx="1">
                  <c:v>2532</c:v>
                </c:pt>
                <c:pt idx="2">
                  <c:v>3031</c:v>
                </c:pt>
                <c:pt idx="3">
                  <c:v>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9-3E4B-BBB0-4D3D8ADE22BE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Leagues!$C$5:$M$5</c:f>
              <c:numCache>
                <c:formatCode>General</c:formatCode>
                <c:ptCount val="5"/>
                <c:pt idx="0">
                  <c:v>2129</c:v>
                </c:pt>
                <c:pt idx="1">
                  <c:v>2486</c:v>
                </c:pt>
                <c:pt idx="2">
                  <c:v>2903</c:v>
                </c:pt>
                <c:pt idx="3">
                  <c:v>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9-3E4B-BBB0-4D3D8ADE22BE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Leagues!$C$6:$M$6</c:f>
              <c:numCache>
                <c:formatCode>General</c:formatCode>
                <c:ptCount val="5"/>
                <c:pt idx="0">
                  <c:v>2110</c:v>
                </c:pt>
                <c:pt idx="1">
                  <c:v>2432</c:v>
                </c:pt>
                <c:pt idx="2">
                  <c:v>2789</c:v>
                </c:pt>
                <c:pt idx="3">
                  <c:v>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9-3E4B-BBB0-4D3D8ADE22BE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Leagues!$C$7:$M$7</c:f>
              <c:numCache>
                <c:formatCode>General</c:formatCode>
                <c:ptCount val="5"/>
                <c:pt idx="0">
                  <c:v>1785</c:v>
                </c:pt>
                <c:pt idx="1">
                  <c:v>2154</c:v>
                </c:pt>
                <c:pt idx="2">
                  <c:v>2491</c:v>
                </c:pt>
                <c:pt idx="3">
                  <c:v>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B9-3E4B-BBB0-4D3D8ADE22BE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Leagues!$C$8:$M$8</c:f>
              <c:numCache>
                <c:formatCode>General</c:formatCode>
                <c:ptCount val="5"/>
                <c:pt idx="0">
                  <c:v>1533</c:v>
                </c:pt>
                <c:pt idx="1">
                  <c:v>1852</c:v>
                </c:pt>
                <c:pt idx="2">
                  <c:v>2161</c:v>
                </c:pt>
                <c:pt idx="3">
                  <c:v>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B9-3E4B-BBB0-4D3D8ADE22BE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Leagues!$C$9:$M$9</c:f>
              <c:numCache>
                <c:formatCode>General</c:formatCode>
                <c:ptCount val="5"/>
                <c:pt idx="0">
                  <c:v>1412</c:v>
                </c:pt>
                <c:pt idx="1">
                  <c:v>1637</c:v>
                </c:pt>
                <c:pt idx="2">
                  <c:v>1941</c:v>
                </c:pt>
                <c:pt idx="3">
                  <c:v>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B9-3E4B-BBB0-4D3D8ADE2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36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14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291344</xdr:colOff>
      <xdr:row>9</xdr:row>
      <xdr:rowOff>187174</xdr:rowOff>
    </xdr:from>
    <xdr:to>
      <xdr:col>31</xdr:col>
      <xdr:colOff>544286</xdr:colOff>
      <xdr:row>25</xdr:row>
      <xdr:rowOff>112485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445557</xdr:colOff>
      <xdr:row>31</xdr:row>
      <xdr:rowOff>93133</xdr:rowOff>
    </xdr:from>
    <xdr:to>
      <xdr:col>32</xdr:col>
      <xdr:colOff>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25400</xdr:rowOff>
    </xdr:from>
    <xdr:to>
      <xdr:col>14</xdr:col>
      <xdr:colOff>482600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61384</xdr:colOff>
      <xdr:row>0</xdr:row>
      <xdr:rowOff>31750</xdr:rowOff>
    </xdr:from>
    <xdr:to>
      <xdr:col>21</xdr:col>
      <xdr:colOff>428213</xdr:colOff>
      <xdr:row>23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77717" y="31750"/>
          <a:ext cx="8621829" cy="47942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19</xdr:col>
      <xdr:colOff>379529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8621829" cy="4851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1701800</xdr:colOff>
      <xdr:row>1</xdr:row>
      <xdr:rowOff>0</xdr:rowOff>
    </xdr:from>
    <xdr:to>
      <xdr:col>20</xdr:col>
      <xdr:colOff>444500</xdr:colOff>
      <xdr:row>23</xdr:row>
      <xdr:rowOff>20559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56800" y="2159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2120900</xdr:colOff>
      <xdr:row>0</xdr:row>
      <xdr:rowOff>177800</xdr:rowOff>
    </xdr:from>
    <xdr:to>
      <xdr:col>18</xdr:col>
      <xdr:colOff>571500</xdr:colOff>
      <xdr:row>22</xdr:row>
      <xdr:rowOff>185659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24900" y="1778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0</xdr:rowOff>
    </xdr:from>
    <xdr:to>
      <xdr:col>21</xdr:col>
      <xdr:colOff>698500</xdr:colOff>
      <xdr:row>24</xdr:row>
      <xdr:rowOff>101689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8600" y="0"/>
          <a:ext cx="8915400" cy="501658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0</xdr:row>
      <xdr:rowOff>0</xdr:rowOff>
    </xdr:from>
    <xdr:to>
      <xdr:col>19</xdr:col>
      <xdr:colOff>685800</xdr:colOff>
      <xdr:row>24</xdr:row>
      <xdr:rowOff>101689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67700" y="0"/>
          <a:ext cx="8915400" cy="501658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W57"/>
  <sheetViews>
    <sheetView zoomScale="110" zoomScaleNormal="110" workbookViewId="0">
      <selection activeCell="O27" sqref="O24:O27"/>
    </sheetView>
  </sheetViews>
  <sheetFormatPr baseColWidth="10" defaultRowHeight="16" x14ac:dyDescent="0.2"/>
  <cols>
    <col min="3" max="3" width="10.83203125" style="250" customWidth="1"/>
    <col min="4" max="4" width="10.33203125" style="250" hidden="1" customWidth="1"/>
    <col min="5" max="10" width="13" style="250" hidden="1" customWidth="1"/>
    <col min="11" max="11" width="11" style="250" customWidth="1"/>
    <col min="12" max="15" width="13" style="250" customWidth="1"/>
    <col min="16" max="16" width="13" style="250" hidden="1" customWidth="1"/>
    <col min="17" max="17" width="10.83203125" style="250" customWidth="1"/>
  </cols>
  <sheetData>
    <row r="1" spans="2:23" ht="17" customHeight="1" thickBot="1" x14ac:dyDescent="0.25"/>
    <row r="2" spans="2:23" ht="17" customHeight="1" thickBot="1" x14ac:dyDescent="0.25">
      <c r="B2" s="399" t="s">
        <v>0</v>
      </c>
      <c r="C2" s="399" t="s">
        <v>1</v>
      </c>
      <c r="D2" s="399" t="s">
        <v>2</v>
      </c>
      <c r="E2" s="399" t="s">
        <v>3</v>
      </c>
      <c r="F2" s="399" t="s">
        <v>4</v>
      </c>
      <c r="G2" s="399" t="s">
        <v>5</v>
      </c>
      <c r="H2" s="399" t="s">
        <v>6</v>
      </c>
      <c r="I2" s="399" t="s">
        <v>7</v>
      </c>
      <c r="J2" s="399" t="s">
        <v>8</v>
      </c>
      <c r="K2" s="399" t="s">
        <v>9</v>
      </c>
      <c r="L2" s="399" t="s">
        <v>10</v>
      </c>
      <c r="M2" s="399" t="s">
        <v>11</v>
      </c>
      <c r="N2" s="261" t="s">
        <v>12</v>
      </c>
      <c r="O2" s="261" t="s">
        <v>13</v>
      </c>
      <c r="P2" s="261" t="s">
        <v>14</v>
      </c>
      <c r="Q2" s="261" t="s">
        <v>15</v>
      </c>
      <c r="S2" s="259" t="s">
        <v>0</v>
      </c>
      <c r="T2" s="399" t="s">
        <v>16</v>
      </c>
    </row>
    <row r="3" spans="2:23" ht="17" customHeight="1" x14ac:dyDescent="0.2">
      <c r="B3" s="47" t="s">
        <v>17</v>
      </c>
      <c r="C3" s="47" t="s">
        <v>18</v>
      </c>
      <c r="D3" s="255">
        <f>+VLOOKUP($C3,'R1'!$C$3:$H$22,6,)</f>
        <v>12</v>
      </c>
      <c r="E3" s="255">
        <f>+VLOOKUP($C3,'R2'!$C$3:$H$22,6,)</f>
        <v>25</v>
      </c>
      <c r="F3" s="225">
        <f>+VLOOKUP($C3,'R3'!$C$3:$H$22,6,)</f>
        <v>26</v>
      </c>
      <c r="G3" s="255">
        <f>+VLOOKUP($C3,'R4'!$C$3:$H$22,6,)</f>
        <v>25</v>
      </c>
      <c r="H3" s="225">
        <f>+VLOOKUP($C3,'R5'!$C$3:$H$22,6,)</f>
        <v>19</v>
      </c>
      <c r="I3" s="255">
        <f>+VLOOKUP($C3,'R6'!$C$3:$H$22,6,)</f>
        <v>25</v>
      </c>
      <c r="J3" s="255">
        <f>+VLOOKUP($C3,'R7'!$C$3:$H$22,6,)</f>
        <v>25</v>
      </c>
      <c r="K3" s="225">
        <f>+VLOOKUP($C3,'R8'!$C$3:$H$22,6,)</f>
        <v>7</v>
      </c>
      <c r="L3" s="225">
        <f>+VLOOKUP($C3,'R9'!$C$3:$H$22,6,)</f>
        <v>26</v>
      </c>
      <c r="M3" s="255">
        <f>+VLOOKUP($C3,'R10'!$C$3:$H$22,6,)</f>
        <v>15</v>
      </c>
      <c r="N3" s="37"/>
      <c r="O3" s="37"/>
      <c r="P3" s="37"/>
      <c r="Q3" s="37">
        <f t="shared" ref="Q3:Q22" si="0">SUM(D3:P3)</f>
        <v>205</v>
      </c>
      <c r="S3" s="38" t="s">
        <v>17</v>
      </c>
      <c r="T3" s="83">
        <f ca="1">SUMIF($B$3:$Q$22,S3,$Q$3:$Q$22)</f>
        <v>366</v>
      </c>
    </row>
    <row r="4" spans="2:23" x14ac:dyDescent="0.2">
      <c r="B4" s="48" t="s">
        <v>17</v>
      </c>
      <c r="C4" s="48" t="s">
        <v>19</v>
      </c>
      <c r="D4" s="117">
        <f>+VLOOKUP($C4,'R1'!$C$3:$H$22,6,)</f>
        <v>25</v>
      </c>
      <c r="E4" s="117">
        <f>+VLOOKUP($C4,'R2'!$C$3:$H$22,6,)</f>
        <v>18</v>
      </c>
      <c r="F4" s="117">
        <f>+VLOOKUP($C4,'R3'!$C$3:$H$22,6,)</f>
        <v>15</v>
      </c>
      <c r="G4" s="117">
        <f>+VLOOKUP($C4,'R4'!$C$3:$H$22,6,)</f>
        <v>0</v>
      </c>
      <c r="H4" s="117">
        <f>+VLOOKUP($C4,'R5'!$C$3:$H$22,6,)</f>
        <v>15</v>
      </c>
      <c r="I4" s="254">
        <f>+VLOOKUP($C4,'R6'!$C$3:$H$22,6,)</f>
        <v>16</v>
      </c>
      <c r="J4" s="117">
        <f>+VLOOKUP($C4,'R7'!$C$3:$H$22,6,)</f>
        <v>18</v>
      </c>
      <c r="K4" s="117">
        <f>+VLOOKUP($C4,'R8'!$C$3:$H$22,6,)</f>
        <v>10</v>
      </c>
      <c r="L4" s="117">
        <f>+VLOOKUP($C4,'R9'!$C$3:$H$22,6,)</f>
        <v>18</v>
      </c>
      <c r="M4" s="254">
        <f>+VLOOKUP($C4,'R10'!$C$3:$H$22,6,)</f>
        <v>26</v>
      </c>
      <c r="N4" s="27"/>
      <c r="O4" s="27"/>
      <c r="P4" s="27"/>
      <c r="Q4" s="27">
        <f t="shared" si="0"/>
        <v>161</v>
      </c>
      <c r="S4" s="44" t="s">
        <v>20</v>
      </c>
      <c r="T4" s="256">
        <f ca="1">SUMIF($B$3:$Q$22,S4,$Q$3:$Q$22)</f>
        <v>192</v>
      </c>
    </row>
    <row r="5" spans="2:23" x14ac:dyDescent="0.2">
      <c r="B5" s="50" t="s">
        <v>20</v>
      </c>
      <c r="C5" s="50" t="s">
        <v>21</v>
      </c>
      <c r="D5" s="102">
        <f>+VLOOKUP($C5,'R1'!$C$3:$H$22,6,)</f>
        <v>0</v>
      </c>
      <c r="E5" s="102">
        <f>+VLOOKUP($C5,'R2'!$C$3:$H$22,6,)</f>
        <v>15</v>
      </c>
      <c r="F5" s="102">
        <f>+VLOOKUP($C5,'R3'!$C$3:$H$22,6,)</f>
        <v>18</v>
      </c>
      <c r="G5" s="241">
        <f>+VLOOKUP($C5,'R4'!$C$3:$H$22,6,)</f>
        <v>19</v>
      </c>
      <c r="H5" s="102">
        <f>+VLOOKUP($C5,'R5'!$C$3:$H$22,6,)</f>
        <v>25</v>
      </c>
      <c r="I5" s="102">
        <f>+VLOOKUP($C5,'R6'!$C$3:$H$22,6,)</f>
        <v>18</v>
      </c>
      <c r="J5" s="102">
        <f>+VLOOKUP($C5,'R7'!$C$3:$H$22,6,)</f>
        <v>15</v>
      </c>
      <c r="K5" s="102">
        <f>+VLOOKUP($C5,'R8'!$C$3:$H$22,6,)</f>
        <v>0</v>
      </c>
      <c r="L5" s="102">
        <f>+VLOOKUP($C5,'R9'!$C$3:$H$22,6,)</f>
        <v>0</v>
      </c>
      <c r="M5" s="102">
        <f>+VLOOKUP($C5,'R10'!$C$3:$H$22,6,)</f>
        <v>18</v>
      </c>
      <c r="N5" s="29"/>
      <c r="O5" s="29"/>
      <c r="P5" s="29"/>
      <c r="Q5" s="29">
        <f t="shared" si="0"/>
        <v>128</v>
      </c>
      <c r="S5" s="39" t="s">
        <v>22</v>
      </c>
      <c r="T5" s="256">
        <f ca="1">SUMIF($B$3:$Q$22,S5,$Q$3:$Q$22)</f>
        <v>106</v>
      </c>
    </row>
    <row r="6" spans="2:23" x14ac:dyDescent="0.2">
      <c r="B6" s="51" t="s">
        <v>22</v>
      </c>
      <c r="C6" s="51" t="s">
        <v>23</v>
      </c>
      <c r="D6" s="224">
        <f>+VLOOKUP($C6,'R1'!$C$3:$H$22,6,)</f>
        <v>16</v>
      </c>
      <c r="E6" s="265">
        <f>+VLOOKUP($C6,'R2'!$C$3:$H$22,6,)</f>
        <v>10</v>
      </c>
      <c r="F6" s="265">
        <f>+VLOOKUP($C6,'R3'!$C$3:$H$22,6,)</f>
        <v>0</v>
      </c>
      <c r="G6" s="265">
        <f>+VLOOKUP($C6,'R4'!$C$3:$H$22,6,)</f>
        <v>10</v>
      </c>
      <c r="H6" s="265">
        <f>+VLOOKUP($C6,'R5'!$C$3:$H$22,6,)</f>
        <v>2</v>
      </c>
      <c r="I6" s="265">
        <f>+VLOOKUP($C6,'R6'!$C$3:$H$22,6,)</f>
        <v>1</v>
      </c>
      <c r="J6" s="265">
        <f>+VLOOKUP($C6,'R7'!$C$3:$H$22,6,)</f>
        <v>6</v>
      </c>
      <c r="K6" s="265">
        <f>+VLOOKUP($C6,'R8'!$C$3:$H$22,6,)</f>
        <v>12</v>
      </c>
      <c r="L6" s="265">
        <f>+VLOOKUP($C6,'R9'!$C$3:$H$22,6,)</f>
        <v>8</v>
      </c>
      <c r="M6" s="265">
        <f>+VLOOKUP($C6,'R10'!$C$3:$H$22,6,)</f>
        <v>0</v>
      </c>
      <c r="N6" s="30"/>
      <c r="O6" s="30"/>
      <c r="P6" s="30"/>
      <c r="Q6" s="30">
        <f t="shared" si="0"/>
        <v>65</v>
      </c>
      <c r="S6" s="41" t="s">
        <v>24</v>
      </c>
      <c r="T6" s="256">
        <f ca="1">SUMIF($B$3:$Q$22,S6,$Q$3:$Q$22)-15+$W$16</f>
        <v>104</v>
      </c>
    </row>
    <row r="7" spans="2:23" x14ac:dyDescent="0.2">
      <c r="B7" s="50" t="s">
        <v>20</v>
      </c>
      <c r="C7" s="50" t="s">
        <v>25</v>
      </c>
      <c r="D7" s="102">
        <f>+VLOOKUP($C7,'R1'!$C$3:$H$22,6,)</f>
        <v>0</v>
      </c>
      <c r="E7" s="102">
        <f>+VLOOKUP($C7,'R2'!$C$3:$H$22,6,)</f>
        <v>12</v>
      </c>
      <c r="F7" s="102">
        <f>+VLOOKUP($C7,'R3'!$C$3:$H$22,6,)</f>
        <v>10</v>
      </c>
      <c r="G7" s="102">
        <f>+VLOOKUP($C7,'R4'!$C$3:$H$22,6,)</f>
        <v>4</v>
      </c>
      <c r="H7" s="102">
        <f>+VLOOKUP($C7,'R5'!$C$3:$H$22,6,)</f>
        <v>10</v>
      </c>
      <c r="I7" s="102">
        <f>+VLOOKUP($C7,'R6'!$C$3:$H$22,6,)</f>
        <v>4</v>
      </c>
      <c r="J7" s="102">
        <f>+VLOOKUP($C7,'R7'!$C$3:$H$22,6,)</f>
        <v>8</v>
      </c>
      <c r="K7" s="102">
        <f>+VLOOKUP($C7,'R8'!$C$3:$H$22,6,)</f>
        <v>0</v>
      </c>
      <c r="L7" s="102">
        <f>+VLOOKUP($C7,'R9'!$C$3:$H$22,6,)</f>
        <v>15</v>
      </c>
      <c r="M7" s="102">
        <f>+VLOOKUP($C7,'R10'!$C$3:$H$22,6,)</f>
        <v>1</v>
      </c>
      <c r="N7" s="29"/>
      <c r="O7" s="29"/>
      <c r="P7" s="29"/>
      <c r="Q7" s="29">
        <f t="shared" si="0"/>
        <v>64</v>
      </c>
      <c r="S7" s="42" t="s">
        <v>26</v>
      </c>
      <c r="T7" s="256">
        <f t="shared" ref="T7:T12" ca="1" si="1">SUMIF($B$3:$Q$22,S7,$Q$3:$Q$22)</f>
        <v>99</v>
      </c>
    </row>
    <row r="8" spans="2:23" x14ac:dyDescent="0.2">
      <c r="B8" s="52" t="s">
        <v>24</v>
      </c>
      <c r="C8" s="52" t="s">
        <v>27</v>
      </c>
      <c r="D8" s="104">
        <f>+VLOOKUP($C8,'R1'!$C$3:$H$22,6,)</f>
        <v>0</v>
      </c>
      <c r="E8" s="104">
        <f>+VLOOKUP($C8,'R2'!$C$3:$H$22,6,)</f>
        <v>6</v>
      </c>
      <c r="F8" s="104">
        <f>+VLOOKUP($C8,'R3'!$C$3:$H$22,6,)</f>
        <v>12</v>
      </c>
      <c r="G8" s="104">
        <f>+VLOOKUP($C8,'R4'!$C$3:$H$22,6,)</f>
        <v>2</v>
      </c>
      <c r="H8" s="104">
        <f>+VLOOKUP($C8,'R5'!$C$3:$H$22,6,)</f>
        <v>8</v>
      </c>
      <c r="I8" s="104">
        <f>+VLOOKUP($C8,'R6'!$C$3:$H$22,6,)</f>
        <v>12</v>
      </c>
      <c r="J8" s="104">
        <f>+VLOOKUP($C8,'R7'!$C$3:$H$22,6,)</f>
        <v>2</v>
      </c>
      <c r="K8" s="104">
        <f>+VLOOKUP($C8,'R8'!$C$3:$H$22,6,)</f>
        <v>15</v>
      </c>
      <c r="L8" s="104">
        <f>+VLOOKUP($C8,'R9'!$C$3:$H$22,6,)</f>
        <v>0</v>
      </c>
      <c r="M8" s="104">
        <f>+VLOOKUP($C8,'R10'!$C$3:$H$22,6,)</f>
        <v>0</v>
      </c>
      <c r="N8" s="31"/>
      <c r="O8" s="31"/>
      <c r="P8" s="31"/>
      <c r="Q8" s="31">
        <f t="shared" si="0"/>
        <v>57</v>
      </c>
      <c r="S8" s="40" t="s">
        <v>28</v>
      </c>
      <c r="T8" s="256">
        <f t="shared" ca="1" si="1"/>
        <v>72</v>
      </c>
    </row>
    <row r="9" spans="2:23" x14ac:dyDescent="0.2">
      <c r="B9" s="53" t="s">
        <v>26</v>
      </c>
      <c r="C9" s="53" t="s">
        <v>29</v>
      </c>
      <c r="D9" s="108">
        <f>+VLOOKUP($C9,'R1'!$C$3:$H$22,6,)</f>
        <v>0</v>
      </c>
      <c r="E9" s="108">
        <f>+VLOOKUP($C9,'R2'!$C$3:$H$22,6,)</f>
        <v>4</v>
      </c>
      <c r="F9" s="108">
        <f>+VLOOKUP($C9,'R3'!$C$3:$H$22,6,)</f>
        <v>4</v>
      </c>
      <c r="G9" s="108">
        <f>+VLOOKUP($C9,'R4'!$C$3:$H$22,6,)</f>
        <v>12</v>
      </c>
      <c r="H9" s="108">
        <f>+VLOOKUP($C9,'R5'!$C$3:$H$22,6,)</f>
        <v>0</v>
      </c>
      <c r="I9" s="108">
        <f>+VLOOKUP($C9,'R6'!$C$3:$H$22,6,)</f>
        <v>0</v>
      </c>
      <c r="J9" s="257">
        <f>+VLOOKUP($C9,'R7'!$C$3:$H$22,6,)</f>
        <v>13</v>
      </c>
      <c r="K9" s="108">
        <f>+VLOOKUP($C9,'R8'!$C$3:$H$22,6,)</f>
        <v>8</v>
      </c>
      <c r="L9" s="108">
        <f>+VLOOKUP($C9,'R9'!$C$3:$H$22,6,)</f>
        <v>12</v>
      </c>
      <c r="M9" s="108">
        <f>+VLOOKUP($C9,'R10'!$C$3:$H$22,6,)</f>
        <v>10</v>
      </c>
      <c r="N9" s="32"/>
      <c r="O9" s="32"/>
      <c r="P9" s="32"/>
      <c r="Q9" s="32">
        <f t="shared" si="0"/>
        <v>63</v>
      </c>
      <c r="S9" s="81" t="s">
        <v>30</v>
      </c>
      <c r="T9" s="256">
        <f t="shared" ca="1" si="1"/>
        <v>59</v>
      </c>
    </row>
    <row r="10" spans="2:23" x14ac:dyDescent="0.2">
      <c r="B10" s="49" t="s">
        <v>28</v>
      </c>
      <c r="C10" s="49" t="s">
        <v>31</v>
      </c>
      <c r="D10" s="106">
        <f>+VLOOKUP($C10,'R1'!$C$3:$H$22,6,)</f>
        <v>18</v>
      </c>
      <c r="E10" s="106">
        <f>+VLOOKUP($C10,'R2'!$C$3:$H$22,6,)</f>
        <v>0</v>
      </c>
      <c r="F10" s="106">
        <f>+VLOOKUP($C10,'R3'!$C$3:$H$22,6,)</f>
        <v>0</v>
      </c>
      <c r="G10" s="106">
        <f>+VLOOKUP($C10,'R4'!$C$3:$H$22,6,)</f>
        <v>15</v>
      </c>
      <c r="H10" s="106">
        <f>+VLOOKUP($C10,'R5'!$C$3:$H$22,6,)</f>
        <v>12</v>
      </c>
      <c r="I10" s="106">
        <f>+VLOOKUP($C10,'R6'!$C$3:$H$22,6,)</f>
        <v>0</v>
      </c>
      <c r="J10" s="106">
        <f>+VLOOKUP($C10,'R7'!$C$3:$H$22,6,)</f>
        <v>0</v>
      </c>
      <c r="K10" s="106">
        <f>+VLOOKUP($C10,'R8'!$C$3:$H$22,6,)</f>
        <v>0</v>
      </c>
      <c r="L10" s="106">
        <f>+VLOOKUP($C10,'R9'!$C$3:$H$22,6,)</f>
        <v>2</v>
      </c>
      <c r="M10" s="106">
        <f>+VLOOKUP($C10,'R10'!$C$3:$H$22,6,)</f>
        <v>8</v>
      </c>
      <c r="N10" s="28"/>
      <c r="O10" s="28"/>
      <c r="P10" s="28"/>
      <c r="Q10" s="28">
        <f t="shared" si="0"/>
        <v>55</v>
      </c>
      <c r="S10" s="43" t="s">
        <v>32</v>
      </c>
      <c r="T10" s="256">
        <f t="shared" ca="1" si="1"/>
        <v>6</v>
      </c>
    </row>
    <row r="11" spans="2:23" x14ac:dyDescent="0.2">
      <c r="B11" s="52" t="s">
        <v>24</v>
      </c>
      <c r="C11" s="52" t="s">
        <v>33</v>
      </c>
      <c r="D11" s="104">
        <f>+VLOOKUP($C11,'R1'!$C$3:$H$22,6,)</f>
        <v>8</v>
      </c>
      <c r="E11" s="104">
        <f>+VLOOKUP($C11,'R2'!$C$3:$H$22,6,)</f>
        <v>8</v>
      </c>
      <c r="F11" s="104">
        <f>+VLOOKUP($C11,'R3'!$C$3:$H$22,6,)</f>
        <v>6</v>
      </c>
      <c r="G11" s="104"/>
      <c r="H11" s="104"/>
      <c r="I11" s="104">
        <f>+VLOOKUP($C11,'R6'!$C$3:$H$22,6,)</f>
        <v>10</v>
      </c>
      <c r="J11" s="104">
        <f>+VLOOKUP($C11,'R7'!$C$3:$H$22,6,)</f>
        <v>1</v>
      </c>
      <c r="K11" s="104">
        <f>+VLOOKUP($C11,'R8'!$C$3:$H$22,6,)</f>
        <v>1</v>
      </c>
      <c r="L11" s="104">
        <f>+VLOOKUP($C11,'R9'!$C$3:$H$22,6,)</f>
        <v>10</v>
      </c>
      <c r="M11" s="104">
        <f>+VLOOKUP($C11,'R10'!$C$3:$H$22,6,)</f>
        <v>12</v>
      </c>
      <c r="N11" s="31"/>
      <c r="O11" s="31"/>
      <c r="P11" s="31"/>
      <c r="Q11" s="31">
        <f t="shared" si="0"/>
        <v>56</v>
      </c>
      <c r="S11" s="45" t="s">
        <v>34</v>
      </c>
      <c r="T11" s="256">
        <f t="shared" ca="1" si="1"/>
        <v>1</v>
      </c>
    </row>
    <row r="12" spans="2:23" ht="17" customHeight="1" thickBot="1" x14ac:dyDescent="0.25">
      <c r="B12" s="77" t="s">
        <v>30</v>
      </c>
      <c r="C12" s="77" t="s">
        <v>35</v>
      </c>
      <c r="D12" s="110">
        <f>+VLOOKUP($C12,'R1'!$C$3:$H$22,6,)</f>
        <v>6</v>
      </c>
      <c r="E12" s="110">
        <f>+VLOOKUP($C12,'R2'!$C$3:$H$22,6,)</f>
        <v>0</v>
      </c>
      <c r="F12" s="110">
        <f>+VLOOKUP($C12,'R3'!$C$3:$H$22,6,)</f>
        <v>0</v>
      </c>
      <c r="G12" s="110">
        <f>+VLOOKUP($C12,'R4'!$C$3:$H$22,6,)</f>
        <v>6</v>
      </c>
      <c r="H12" s="110">
        <f>+VLOOKUP($C12,'R5'!$C$3:$H$22,6,)</f>
        <v>0</v>
      </c>
      <c r="I12" s="110">
        <f>+VLOOKUP($C12,'R6'!$C$3:$H$22,6,)</f>
        <v>2</v>
      </c>
      <c r="J12" s="110">
        <f>+VLOOKUP($C12,'R7'!$C$3:$H$22,6,)</f>
        <v>4</v>
      </c>
      <c r="K12" s="110">
        <f>+VLOOKUP($C12,'R8'!$C$3:$H$22,6,)</f>
        <v>25</v>
      </c>
      <c r="L12" s="110">
        <f>+VLOOKUP($C12,'R9'!$C$3:$H$22,6,)</f>
        <v>0</v>
      </c>
      <c r="M12" s="110">
        <f>+VLOOKUP($C12,'R10'!$C$3:$H$22,6,)</f>
        <v>2</v>
      </c>
      <c r="N12" s="82"/>
      <c r="O12" s="82"/>
      <c r="P12" s="82"/>
      <c r="Q12" s="82">
        <f t="shared" si="0"/>
        <v>45</v>
      </c>
      <c r="S12" s="46" t="s">
        <v>36</v>
      </c>
      <c r="T12" s="249">
        <f t="shared" ca="1" si="1"/>
        <v>0</v>
      </c>
    </row>
    <row r="13" spans="2:23" ht="17" customHeight="1" x14ac:dyDescent="0.2">
      <c r="B13" s="51" t="s">
        <v>22</v>
      </c>
      <c r="C13" s="51" t="s">
        <v>37</v>
      </c>
      <c r="D13" s="265">
        <f>+VLOOKUP($C13,'R1'!$C$3:$H$22,6,)</f>
        <v>10</v>
      </c>
      <c r="E13" s="224">
        <f>+VLOOKUP($C13,'R2'!$C$3:$H$22,6,)</f>
        <v>3</v>
      </c>
      <c r="F13" s="265">
        <f>+VLOOKUP($C13,'R3'!$C$3:$H$22,6,)</f>
        <v>2</v>
      </c>
      <c r="G13" s="265">
        <f>+VLOOKUP($C13,'R4'!$C$3:$H$22,6,)</f>
        <v>0</v>
      </c>
      <c r="H13" s="265">
        <f>+VLOOKUP($C13,'R5'!$C$3:$H$22,6,)</f>
        <v>0</v>
      </c>
      <c r="I13" s="265">
        <f>+VLOOKUP($C13,'R6'!$C$3:$H$22,6,)</f>
        <v>8</v>
      </c>
      <c r="J13" s="265">
        <f>+VLOOKUP($C13,'R7'!$C$3:$H$22,6,)</f>
        <v>0</v>
      </c>
      <c r="K13" s="265">
        <f>+VLOOKUP($C13,'R8'!$C$3:$H$22,6,)</f>
        <v>18</v>
      </c>
      <c r="L13" s="265">
        <f>+VLOOKUP($C13,'R9'!$C$3:$H$22,6,)</f>
        <v>0</v>
      </c>
      <c r="M13" s="265">
        <f>+VLOOKUP($C13,'R10'!$C$3:$H$22,6,)</f>
        <v>0</v>
      </c>
      <c r="N13" s="30"/>
      <c r="O13" s="30"/>
      <c r="P13" s="30"/>
      <c r="Q13" s="30">
        <f t="shared" si="0"/>
        <v>41</v>
      </c>
    </row>
    <row r="14" spans="2:23" ht="17" customHeight="1" thickBot="1" x14ac:dyDescent="0.25">
      <c r="B14" s="53" t="s">
        <v>26</v>
      </c>
      <c r="C14" s="53" t="s">
        <v>38</v>
      </c>
      <c r="D14" s="108">
        <f>+VLOOKUP($C14,'R1'!$C$3:$H$22,6,)</f>
        <v>4</v>
      </c>
      <c r="E14" s="108">
        <f>+VLOOKUP($C14,'R2'!$C$3:$H$22,6,)</f>
        <v>0</v>
      </c>
      <c r="F14" s="108">
        <f>+VLOOKUP($C14,'R3'!$C$3:$H$22,6,)</f>
        <v>0</v>
      </c>
      <c r="G14" s="108">
        <f>+VLOOKUP($C14,'R4'!$C$3:$H$22,6,)</f>
        <v>8</v>
      </c>
      <c r="H14" s="108">
        <f>+VLOOKUP($C14,'R5'!$C$3:$H$22,6,)</f>
        <v>4</v>
      </c>
      <c r="I14" s="108">
        <f>+VLOOKUP($C14,'R6'!$C$3:$H$22,6,)</f>
        <v>0</v>
      </c>
      <c r="J14" s="108">
        <f>+VLOOKUP($C14,'R7'!$C$3:$H$22,6,)</f>
        <v>10</v>
      </c>
      <c r="K14" s="108">
        <f>+VLOOKUP($C14,'R8'!$C$3:$H$22,6,)</f>
        <v>4</v>
      </c>
      <c r="L14" s="108">
        <f>+VLOOKUP($C14,'R9'!$C$3:$H$22,6,)</f>
        <v>0</v>
      </c>
      <c r="M14" s="108">
        <f>+VLOOKUP($C14,'R10'!$C$3:$H$22,6,)</f>
        <v>6</v>
      </c>
      <c r="N14" s="32"/>
      <c r="O14" s="32"/>
      <c r="P14" s="32"/>
      <c r="Q14" s="32">
        <f t="shared" si="0"/>
        <v>36</v>
      </c>
    </row>
    <row r="15" spans="2:23" ht="17" customHeight="1" thickBot="1" x14ac:dyDescent="0.25">
      <c r="B15" s="49" t="s">
        <v>28</v>
      </c>
      <c r="C15" s="49" t="s">
        <v>39</v>
      </c>
      <c r="D15" s="106">
        <f>+VLOOKUP($C15,'R1'!$C$3:$H$22,6,)</f>
        <v>1</v>
      </c>
      <c r="E15" s="106">
        <f>+VLOOKUP($C15,'R2'!$C$3:$H$22,6,)</f>
        <v>0</v>
      </c>
      <c r="F15" s="106">
        <f>+VLOOKUP($C15,'R3'!$C$3:$H$22,6,)</f>
        <v>8</v>
      </c>
      <c r="G15" s="106">
        <f>+VLOOKUP($C15,'R4'!$C$3:$H$22,6,)</f>
        <v>1</v>
      </c>
      <c r="H15" s="106">
        <f>+VLOOKUP($C15,'R5'!$C$3:$H$22,6,)</f>
        <v>0</v>
      </c>
      <c r="I15" s="106">
        <f>+VLOOKUP($C15,'R6'!$C$3:$H$22,6,)</f>
        <v>6</v>
      </c>
      <c r="J15" s="106">
        <f>+VLOOKUP($C15,'R7'!$C$3:$H$22,6,)</f>
        <v>0</v>
      </c>
      <c r="K15" s="106">
        <f>+VLOOKUP($C15,'R8'!$C$3:$H$22,6,)</f>
        <v>0</v>
      </c>
      <c r="L15" s="106">
        <f>+VLOOKUP($C15,'R9'!$C$3:$H$22,6,)</f>
        <v>1</v>
      </c>
      <c r="M15" s="106">
        <f>+VLOOKUP($C15,'R10'!$C$3:$H$22,6,)</f>
        <v>0</v>
      </c>
      <c r="N15" s="28"/>
      <c r="O15" s="28"/>
      <c r="P15" s="28"/>
      <c r="Q15" s="28">
        <f t="shared" si="0"/>
        <v>17</v>
      </c>
      <c r="S15" s="399" t="s">
        <v>0</v>
      </c>
      <c r="T15" s="399" t="s">
        <v>1</v>
      </c>
      <c r="U15" s="399" t="s">
        <v>5</v>
      </c>
      <c r="V15" s="399" t="s">
        <v>6</v>
      </c>
      <c r="W15" s="399" t="s">
        <v>40</v>
      </c>
    </row>
    <row r="16" spans="2:23" x14ac:dyDescent="0.2">
      <c r="B16" s="77" t="s">
        <v>30</v>
      </c>
      <c r="C16" s="77" t="s">
        <v>41</v>
      </c>
      <c r="D16" s="110">
        <f>+VLOOKUP($C16,'R1'!$C$3:$H$22,6,)</f>
        <v>0</v>
      </c>
      <c r="E16" s="110">
        <f>+VLOOKUP($C16,'R2'!$C$3:$H$22,6,)</f>
        <v>1</v>
      </c>
      <c r="F16" s="110">
        <f>+VLOOKUP($C16,'R3'!$C$3:$H$22,6,)</f>
        <v>0</v>
      </c>
      <c r="G16" s="110">
        <f>+VLOOKUP($C16,'R4'!$C$3:$H$22,6,)</f>
        <v>0</v>
      </c>
      <c r="H16" s="110">
        <f>+VLOOKUP($C16,'R5'!$C$3:$H$22,6,)</f>
        <v>1</v>
      </c>
      <c r="I16" s="110">
        <f>+VLOOKUP($C16,'R6'!$C$3:$H$22,6,)</f>
        <v>0</v>
      </c>
      <c r="J16" s="110">
        <f>+VLOOKUP($C16,'R7'!$C$3:$H$22,6,)</f>
        <v>0</v>
      </c>
      <c r="K16" s="110">
        <f>+VLOOKUP($C16,'R8'!$C$3:$H$22,6,)</f>
        <v>2</v>
      </c>
      <c r="L16" s="110">
        <f>+VLOOKUP($C16,'R9'!$C$3:$H$22,6,)</f>
        <v>6</v>
      </c>
      <c r="M16" s="110">
        <f>+VLOOKUP($C16,'R10'!$C$3:$H$22,6,)</f>
        <v>4</v>
      </c>
      <c r="N16" s="82"/>
      <c r="O16" s="82"/>
      <c r="P16" s="82"/>
      <c r="Q16" s="82">
        <f t="shared" si="0"/>
        <v>14</v>
      </c>
      <c r="S16" s="52" t="s">
        <v>24</v>
      </c>
      <c r="T16" s="52" t="s">
        <v>42</v>
      </c>
      <c r="U16" s="104">
        <f>+VLOOKUP(T16,'R4'!C3:H22,6,)</f>
        <v>0</v>
      </c>
      <c r="V16" s="234">
        <f>+VLOOKUP(T16,'R5'!C3:H22,6,)</f>
        <v>6</v>
      </c>
      <c r="W16" s="104">
        <f>SUM(U16:V16)</f>
        <v>6</v>
      </c>
    </row>
    <row r="17" spans="2:22" x14ac:dyDescent="0.2">
      <c r="B17" s="54" t="s">
        <v>32</v>
      </c>
      <c r="C17" s="54" t="s">
        <v>43</v>
      </c>
      <c r="D17" s="112">
        <f>+VLOOKUP($C17,'R1'!$C$3:$H$22,6,)</f>
        <v>0</v>
      </c>
      <c r="E17" s="112">
        <f>+VLOOKUP($C17,'R2'!$C$3:$H$22,6,)</f>
        <v>0</v>
      </c>
      <c r="F17" s="112">
        <f>+VLOOKUP($C17,'R3'!$C$3:$H$22,6,)</f>
        <v>0</v>
      </c>
      <c r="G17" s="112">
        <f>+VLOOKUP($C17,'R4'!$C$3:$H$22,6,)</f>
        <v>0</v>
      </c>
      <c r="H17" s="112">
        <f>+VLOOKUP($C17,'R5'!$C$3:$H$22,6,)</f>
        <v>0</v>
      </c>
      <c r="I17" s="112">
        <f>+VLOOKUP($C17,'R6'!$C$3:$H$22,6,)</f>
        <v>0</v>
      </c>
      <c r="J17" s="112">
        <f>+VLOOKUP($C17,'R7'!$C$3:$H$22,6,)</f>
        <v>0</v>
      </c>
      <c r="K17" s="112">
        <f>+VLOOKUP($C17,'R8'!$C$3:$H$22,6,)</f>
        <v>0</v>
      </c>
      <c r="L17" s="112">
        <f>+VLOOKUP($C17,'R9'!$C$3:$H$22,6,)</f>
        <v>4</v>
      </c>
      <c r="M17" s="112">
        <f>+VLOOKUP($C17,'R10'!$C$3:$H$22,6,)</f>
        <v>0</v>
      </c>
      <c r="N17" s="33"/>
      <c r="O17" s="33"/>
      <c r="P17" s="33"/>
      <c r="Q17" s="33">
        <f t="shared" si="0"/>
        <v>4</v>
      </c>
    </row>
    <row r="18" spans="2:22" x14ac:dyDescent="0.2">
      <c r="B18" s="54" t="s">
        <v>32</v>
      </c>
      <c r="C18" s="54" t="s">
        <v>44</v>
      </c>
      <c r="D18" s="112">
        <f>+VLOOKUP($C18,'R1'!$C$3:$H$22,6,)</f>
        <v>2</v>
      </c>
      <c r="E18" s="112">
        <f>+VLOOKUP($C18,'R2'!$C$3:$H$22,6,)</f>
        <v>0</v>
      </c>
      <c r="F18" s="112">
        <f>+VLOOKUP($C18,'R3'!$C$3:$H$22,6,)</f>
        <v>0</v>
      </c>
      <c r="G18" s="112">
        <f>+VLOOKUP($C18,'R4'!$C$3:$H$22,6,)</f>
        <v>0</v>
      </c>
      <c r="H18" s="112">
        <f>+VLOOKUP($C18,'R5'!$C$3:$H$22,6,)</f>
        <v>0</v>
      </c>
      <c r="I18" s="112">
        <f>+VLOOKUP($C18,'R6'!$C$3:$H$22,6,)</f>
        <v>0</v>
      </c>
      <c r="J18" s="112">
        <f>+VLOOKUP($C18,'R7'!$C$3:$H$22,6,)</f>
        <v>0</v>
      </c>
      <c r="K18" s="112">
        <f>+VLOOKUP($C18,'R8'!$C$3:$H$22,6,)</f>
        <v>0</v>
      </c>
      <c r="L18" s="112">
        <f>+VLOOKUP($C18,'R9'!$C$3:$H$22,6,)</f>
        <v>0</v>
      </c>
      <c r="M18" s="112">
        <f>+VLOOKUP($C18,'R10'!$C$3:$H$22,6,)</f>
        <v>0</v>
      </c>
      <c r="N18" s="33"/>
      <c r="O18" s="33"/>
      <c r="P18" s="33"/>
      <c r="Q18" s="33">
        <f t="shared" si="0"/>
        <v>2</v>
      </c>
    </row>
    <row r="19" spans="2:22" x14ac:dyDescent="0.2">
      <c r="B19" s="55" t="s">
        <v>34</v>
      </c>
      <c r="C19" s="55" t="s">
        <v>45</v>
      </c>
      <c r="D19" s="114">
        <f>+VLOOKUP($C19,'R1'!$C$3:$H$22,6,)</f>
        <v>0</v>
      </c>
      <c r="E19" s="114">
        <f>+VLOOKUP($C19,'R2'!$C$3:$H$22,6,)</f>
        <v>0</v>
      </c>
      <c r="F19" s="114">
        <f>+VLOOKUP($C19,'R3'!$C$3:$H$22,6,)</f>
        <v>1</v>
      </c>
      <c r="G19" s="114">
        <f>+VLOOKUP($C19,'R4'!$C$3:$H$22,6,)</f>
        <v>0</v>
      </c>
      <c r="H19" s="114">
        <f>+VLOOKUP($C19,'R5'!$C$3:$H$22,6,)</f>
        <v>0</v>
      </c>
      <c r="I19" s="114">
        <f>+VLOOKUP($C19,'R6'!$C$3:$H$22,6,)</f>
        <v>0</v>
      </c>
      <c r="J19" s="114">
        <f>+VLOOKUP($C19,'R7'!$C$3:$H$22,6,)</f>
        <v>0</v>
      </c>
      <c r="K19" s="114">
        <f>+VLOOKUP($C19,'R8'!$C$3:$H$22,6,)</f>
        <v>0</v>
      </c>
      <c r="L19" s="114">
        <f>+VLOOKUP($C19,'R9'!$C$3:$H$22,6,)</f>
        <v>0</v>
      </c>
      <c r="M19" s="114">
        <f>+VLOOKUP($C19,'R10'!$C$3:$H$22,6,)</f>
        <v>0</v>
      </c>
      <c r="N19" s="34"/>
      <c r="O19" s="34"/>
      <c r="P19" s="34"/>
      <c r="Q19" s="34">
        <f t="shared" si="0"/>
        <v>1</v>
      </c>
    </row>
    <row r="20" spans="2:22" x14ac:dyDescent="0.2">
      <c r="B20" s="55" t="s">
        <v>34</v>
      </c>
      <c r="C20" s="55" t="s">
        <v>46</v>
      </c>
      <c r="D20" s="114">
        <f>+VLOOKUP($C20,'R1'!$C$3:$H$22,6,)</f>
        <v>0</v>
      </c>
      <c r="E20" s="114">
        <f>+VLOOKUP($C20,'R2'!$C$3:$H$22,6,)</f>
        <v>0</v>
      </c>
      <c r="F20" s="114">
        <f>+VLOOKUP($C20,'R3'!$C$3:$H$22,6,)</f>
        <v>0</v>
      </c>
      <c r="G20" s="114">
        <f>+VLOOKUP($C20,'R4'!$C$3:$H$22,6,)</f>
        <v>0</v>
      </c>
      <c r="H20" s="114">
        <f>+VLOOKUP($C20,'R5'!$C$3:$H$22,6,)</f>
        <v>0</v>
      </c>
      <c r="I20" s="114">
        <f>+VLOOKUP($C20,'R6'!$C$3:$H$22,6,)</f>
        <v>0</v>
      </c>
      <c r="J20" s="114">
        <f>+VLOOKUP($C20,'R7'!$C$3:$H$22,6,)</f>
        <v>0</v>
      </c>
      <c r="K20" s="114">
        <f>+VLOOKUP($C20,'R8'!$C$3:$H$22,6,)</f>
        <v>0</v>
      </c>
      <c r="L20" s="114">
        <f>+VLOOKUP($C20,'R9'!$C$3:$H$22,6,)</f>
        <v>0</v>
      </c>
      <c r="M20" s="114">
        <f>+VLOOKUP($C20,'R10'!$C$3:$H$22,6,)</f>
        <v>0</v>
      </c>
      <c r="N20" s="34"/>
      <c r="O20" s="34"/>
      <c r="P20" s="34"/>
      <c r="Q20" s="34">
        <f t="shared" si="0"/>
        <v>0</v>
      </c>
    </row>
    <row r="21" spans="2:22" x14ac:dyDescent="0.2">
      <c r="B21" s="95" t="s">
        <v>36</v>
      </c>
      <c r="C21" s="56" t="s">
        <v>47</v>
      </c>
      <c r="D21" s="118">
        <f>+VLOOKUP($C21,'R1'!$C$3:$H$22,6,)</f>
        <v>0</v>
      </c>
      <c r="E21" s="118">
        <f>+VLOOKUP($C21,'R2'!$C$3:$H$22,6,)</f>
        <v>0</v>
      </c>
      <c r="F21" s="118">
        <f>+VLOOKUP($C21,'R3'!$C$3:$H$22,6,)</f>
        <v>0</v>
      </c>
      <c r="G21" s="118">
        <f>+VLOOKUP($C21,'R4'!$C$3:$H$22,6,)</f>
        <v>0</v>
      </c>
      <c r="H21" s="118">
        <f>+VLOOKUP($C21,'R5'!$C$3:$H$22,6,)</f>
        <v>0</v>
      </c>
      <c r="I21" s="118">
        <f>+VLOOKUP($C21,'R6'!$C$3:$H$22,6,)</f>
        <v>0</v>
      </c>
      <c r="J21" s="118">
        <f>+VLOOKUP($C21,'R7'!$C$3:$H$22,6,)</f>
        <v>0</v>
      </c>
      <c r="K21" s="118">
        <f>+VLOOKUP($C21,'R8'!$C$3:$H$22,6,)</f>
        <v>0</v>
      </c>
      <c r="L21" s="118">
        <f>+VLOOKUP($C21,'R9'!$C$3:$H$22,6,)</f>
        <v>0</v>
      </c>
      <c r="M21" s="118">
        <f>+VLOOKUP($C21,'R10'!$C$3:$H$22,6,)</f>
        <v>0</v>
      </c>
      <c r="N21" s="35"/>
      <c r="O21" s="35"/>
      <c r="P21" s="35"/>
      <c r="Q21" s="35">
        <f t="shared" si="0"/>
        <v>0</v>
      </c>
    </row>
    <row r="22" spans="2:22" ht="17" customHeight="1" thickBot="1" x14ac:dyDescent="0.25">
      <c r="B22" s="96" t="s">
        <v>36</v>
      </c>
      <c r="C22" s="57" t="s">
        <v>48</v>
      </c>
      <c r="D22" s="116">
        <f>+VLOOKUP($C22,'R1'!$C$3:$H$22,6,)</f>
        <v>0</v>
      </c>
      <c r="E22" s="116">
        <f>+VLOOKUP($C22,'R2'!$C$3:$H$22,6,)</f>
        <v>0</v>
      </c>
      <c r="F22" s="116">
        <f>+VLOOKUP($C22,'R3'!$C$3:$H$22,6,)</f>
        <v>0</v>
      </c>
      <c r="G22" s="116">
        <f>+VLOOKUP($C22,'R4'!$C$3:$H$22,6,)</f>
        <v>0</v>
      </c>
      <c r="H22" s="116">
        <f>+VLOOKUP($C22,'R5'!$C$3:$H$22,6,)</f>
        <v>0</v>
      </c>
      <c r="I22" s="116">
        <f>+VLOOKUP($C22,'R6'!$C$3:$H$22,6,)</f>
        <v>0</v>
      </c>
      <c r="J22" s="116">
        <f>+VLOOKUP($C22,'R7'!$C$3:$H$22,6,)</f>
        <v>0</v>
      </c>
      <c r="K22" s="116">
        <f>+VLOOKUP($C22,'R8'!$C$3:$H$22,6,)</f>
        <v>0</v>
      </c>
      <c r="L22" s="116">
        <f>+VLOOKUP($C22,'R9'!$C$3:$H$22,6,)</f>
        <v>0</v>
      </c>
      <c r="M22" s="116">
        <f>+VLOOKUP($C22,'R10'!$C$3:$H$22,6,)</f>
        <v>0</v>
      </c>
      <c r="N22" s="36"/>
      <c r="O22" s="36"/>
      <c r="P22" s="36"/>
      <c r="Q22" s="36">
        <f t="shared" si="0"/>
        <v>0</v>
      </c>
    </row>
    <row r="23" spans="2:22" ht="17" customHeight="1" x14ac:dyDescent="0.2"/>
    <row r="24" spans="2:22" ht="17" customHeight="1" x14ac:dyDescent="0.2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17" customHeight="1" x14ac:dyDescent="0.2"/>
    <row r="26" spans="2:22" ht="17" customHeight="1" x14ac:dyDescent="0.2"/>
    <row r="27" spans="2:22" ht="17" customHeight="1" x14ac:dyDescent="0.2"/>
    <row r="45" ht="17" customHeight="1" x14ac:dyDescent="0.2"/>
    <row r="46" ht="17" customHeight="1" x14ac:dyDescent="0.2"/>
    <row r="47" ht="17" customHeight="1" x14ac:dyDescent="0.2"/>
    <row r="57" ht="17" customHeight="1" x14ac:dyDescent="0.2"/>
  </sheetData>
  <autoFilter ref="B2:Q22" xr:uid="{00000000-0009-0000-0000-000000000000}">
    <sortState xmlns:xlrd2="http://schemas.microsoft.com/office/spreadsheetml/2017/richdata2" ref="B3:Q22">
      <sortCondition descending="1" ref="Q2:Q2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I22"/>
  <sheetViews>
    <sheetView zoomScaleNormal="100" workbookViewId="0">
      <selection activeCell="L25" sqref="L25"/>
    </sheetView>
  </sheetViews>
  <sheetFormatPr baseColWidth="10" defaultRowHeight="16" x14ac:dyDescent="0.2"/>
  <cols>
    <col min="9" max="9" width="34.83203125" style="250" customWidth="1"/>
  </cols>
  <sheetData>
    <row r="1" spans="1:9" ht="17" customHeight="1" thickBot="1" x14ac:dyDescent="0.25"/>
    <row r="2" spans="1:9" ht="17" customHeight="1" thickBot="1" x14ac:dyDescent="0.25">
      <c r="A2" s="399" t="s">
        <v>105</v>
      </c>
      <c r="B2" s="399" t="s">
        <v>159</v>
      </c>
      <c r="C2" s="399" t="s">
        <v>1</v>
      </c>
      <c r="D2" s="399" t="s">
        <v>0</v>
      </c>
      <c r="E2" s="399" t="s">
        <v>160</v>
      </c>
      <c r="F2" s="399" t="s">
        <v>161</v>
      </c>
      <c r="G2" s="399" t="s">
        <v>112</v>
      </c>
      <c r="H2" s="399" t="s">
        <v>162</v>
      </c>
      <c r="I2" s="261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292</v>
      </c>
      <c r="F3" s="255">
        <v>70</v>
      </c>
      <c r="G3" s="255">
        <v>34</v>
      </c>
      <c r="H3" s="255">
        <v>26</v>
      </c>
      <c r="I3" s="255" t="s">
        <v>166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293</v>
      </c>
      <c r="F4" s="102">
        <v>70</v>
      </c>
      <c r="G4" s="102">
        <v>32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294</v>
      </c>
      <c r="F5" s="117">
        <v>70</v>
      </c>
      <c r="G5" s="117">
        <v>14</v>
      </c>
      <c r="H5" s="117">
        <v>15</v>
      </c>
      <c r="I5" s="117"/>
    </row>
    <row r="6" spans="1:9" x14ac:dyDescent="0.2">
      <c r="A6" s="52">
        <v>18</v>
      </c>
      <c r="B6" s="52">
        <v>4</v>
      </c>
      <c r="C6" s="52" t="s">
        <v>27</v>
      </c>
      <c r="D6" s="52" t="s">
        <v>24</v>
      </c>
      <c r="E6" s="62" t="s">
        <v>295</v>
      </c>
      <c r="F6" s="104">
        <v>70</v>
      </c>
      <c r="G6" s="104">
        <v>14</v>
      </c>
      <c r="H6" s="104">
        <v>12</v>
      </c>
      <c r="I6" s="104"/>
    </row>
    <row r="7" spans="1:9" x14ac:dyDescent="0.2">
      <c r="A7" s="50">
        <v>23</v>
      </c>
      <c r="B7" s="50">
        <v>5</v>
      </c>
      <c r="C7" s="50" t="s">
        <v>25</v>
      </c>
      <c r="D7" s="50" t="s">
        <v>20</v>
      </c>
      <c r="E7" s="60" t="s">
        <v>296</v>
      </c>
      <c r="F7" s="102">
        <v>70</v>
      </c>
      <c r="G7" s="102">
        <v>21</v>
      </c>
      <c r="H7" s="102">
        <v>10</v>
      </c>
      <c r="I7" s="102"/>
    </row>
    <row r="8" spans="1:9" x14ac:dyDescent="0.2">
      <c r="A8" s="49">
        <v>5</v>
      </c>
      <c r="B8" s="49">
        <v>6</v>
      </c>
      <c r="C8" s="49" t="s">
        <v>39</v>
      </c>
      <c r="D8" s="49" t="s">
        <v>28</v>
      </c>
      <c r="E8" s="63" t="s">
        <v>297</v>
      </c>
      <c r="F8" s="106">
        <v>69</v>
      </c>
      <c r="G8" s="106">
        <v>10</v>
      </c>
      <c r="H8" s="106">
        <v>8</v>
      </c>
      <c r="I8" s="106"/>
    </row>
    <row r="9" spans="1:9" x14ac:dyDescent="0.2">
      <c r="A9" s="52">
        <v>11</v>
      </c>
      <c r="B9" s="52">
        <v>7</v>
      </c>
      <c r="C9" s="52" t="s">
        <v>33</v>
      </c>
      <c r="D9" s="52" t="s">
        <v>24</v>
      </c>
      <c r="E9" s="62" t="s">
        <v>298</v>
      </c>
      <c r="F9" s="104">
        <v>69</v>
      </c>
      <c r="G9" s="104">
        <v>1</v>
      </c>
      <c r="H9" s="104">
        <v>6</v>
      </c>
      <c r="I9" s="104"/>
    </row>
    <row r="10" spans="1:9" x14ac:dyDescent="0.2">
      <c r="A10" s="53">
        <v>3</v>
      </c>
      <c r="B10" s="53">
        <v>8</v>
      </c>
      <c r="C10" s="53" t="s">
        <v>29</v>
      </c>
      <c r="D10" s="53" t="s">
        <v>26</v>
      </c>
      <c r="E10" s="64" t="s">
        <v>299</v>
      </c>
      <c r="F10" s="108">
        <v>69</v>
      </c>
      <c r="G10" s="108">
        <v>14</v>
      </c>
      <c r="H10" s="108">
        <v>4</v>
      </c>
      <c r="I10" s="108"/>
    </row>
    <row r="11" spans="1:9" x14ac:dyDescent="0.2">
      <c r="A11" s="51">
        <v>55</v>
      </c>
      <c r="B11" s="51">
        <v>9</v>
      </c>
      <c r="C11" s="51" t="s">
        <v>37</v>
      </c>
      <c r="D11" s="51" t="s">
        <v>22</v>
      </c>
      <c r="E11" s="61" t="s">
        <v>300</v>
      </c>
      <c r="F11" s="265">
        <v>69</v>
      </c>
      <c r="G11" s="265">
        <v>6</v>
      </c>
      <c r="H11" s="265">
        <v>2</v>
      </c>
      <c r="I11" s="265"/>
    </row>
    <row r="12" spans="1:9" x14ac:dyDescent="0.2">
      <c r="A12" s="55">
        <v>20</v>
      </c>
      <c r="B12" s="55">
        <v>10</v>
      </c>
      <c r="C12" s="55" t="s">
        <v>45</v>
      </c>
      <c r="D12" s="55" t="s">
        <v>34</v>
      </c>
      <c r="E12" s="65" t="s">
        <v>301</v>
      </c>
      <c r="F12" s="114">
        <v>69</v>
      </c>
      <c r="G12" s="114">
        <v>15</v>
      </c>
      <c r="H12" s="114">
        <v>1</v>
      </c>
      <c r="I12" s="114" t="s">
        <v>302</v>
      </c>
    </row>
    <row r="13" spans="1:9" x14ac:dyDescent="0.2">
      <c r="A13" s="49">
        <v>16</v>
      </c>
      <c r="B13" s="49">
        <v>11</v>
      </c>
      <c r="C13" s="49" t="s">
        <v>31</v>
      </c>
      <c r="D13" s="49" t="s">
        <v>28</v>
      </c>
      <c r="E13" s="63" t="s">
        <v>303</v>
      </c>
      <c r="F13" s="106">
        <v>69</v>
      </c>
      <c r="G13" s="106">
        <v>-9</v>
      </c>
      <c r="H13" s="106">
        <v>0</v>
      </c>
      <c r="I13" s="106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304</v>
      </c>
      <c r="F14" s="110">
        <v>69</v>
      </c>
      <c r="G14" s="110">
        <v>14</v>
      </c>
      <c r="H14" s="110">
        <v>0</v>
      </c>
      <c r="I14" s="110"/>
    </row>
    <row r="15" spans="1:9" x14ac:dyDescent="0.2">
      <c r="A15" s="51">
        <v>4</v>
      </c>
      <c r="B15" s="51">
        <v>13</v>
      </c>
      <c r="C15" s="51" t="s">
        <v>23</v>
      </c>
      <c r="D15" s="51" t="s">
        <v>22</v>
      </c>
      <c r="E15" s="61" t="s">
        <v>305</v>
      </c>
      <c r="F15" s="265">
        <v>69</v>
      </c>
      <c r="G15" s="265">
        <v>-9</v>
      </c>
      <c r="H15" s="265">
        <v>0</v>
      </c>
      <c r="I15" s="265"/>
    </row>
    <row r="16" spans="1:9" x14ac:dyDescent="0.2">
      <c r="A16" s="53">
        <v>31</v>
      </c>
      <c r="B16" s="53">
        <v>14</v>
      </c>
      <c r="C16" s="53" t="s">
        <v>38</v>
      </c>
      <c r="D16" s="53" t="s">
        <v>26</v>
      </c>
      <c r="E16" s="64" t="s">
        <v>306</v>
      </c>
      <c r="F16" s="108">
        <v>69</v>
      </c>
      <c r="G16" s="108">
        <v>1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43</v>
      </c>
      <c r="D17" s="54" t="s">
        <v>32</v>
      </c>
      <c r="E17" s="67" t="s">
        <v>307</v>
      </c>
      <c r="F17" s="112">
        <v>69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308</v>
      </c>
      <c r="F18" s="114">
        <v>69</v>
      </c>
      <c r="G18" s="114">
        <v>5</v>
      </c>
      <c r="H18" s="114">
        <v>0</v>
      </c>
      <c r="I18" s="114" t="s">
        <v>302</v>
      </c>
    </row>
    <row r="19" spans="1:9" x14ac:dyDescent="0.2">
      <c r="A19" s="54">
        <v>99</v>
      </c>
      <c r="B19" s="54">
        <v>17</v>
      </c>
      <c r="C19" s="54" t="s">
        <v>44</v>
      </c>
      <c r="D19" s="54" t="s">
        <v>32</v>
      </c>
      <c r="E19" s="67" t="s">
        <v>309</v>
      </c>
      <c r="F19" s="112">
        <v>69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310</v>
      </c>
      <c r="F20" s="118">
        <v>69</v>
      </c>
      <c r="G20" s="118">
        <v>-1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311</v>
      </c>
      <c r="F21" s="118">
        <v>65</v>
      </c>
      <c r="G21" s="118">
        <v>-3</v>
      </c>
      <c r="H21" s="118">
        <v>0</v>
      </c>
      <c r="I21" s="118" t="s">
        <v>312</v>
      </c>
    </row>
    <row r="22" spans="1:9" ht="17" customHeight="1" thickBot="1" x14ac:dyDescent="0.25">
      <c r="A22" s="211">
        <v>10</v>
      </c>
      <c r="B22" s="211" t="s">
        <v>181</v>
      </c>
      <c r="C22" s="211" t="s">
        <v>35</v>
      </c>
      <c r="D22" s="211" t="s">
        <v>30</v>
      </c>
      <c r="E22" s="212" t="s">
        <v>313</v>
      </c>
      <c r="F22" s="213">
        <v>15</v>
      </c>
      <c r="G22" s="213">
        <v>-15</v>
      </c>
      <c r="H22" s="213">
        <v>0</v>
      </c>
      <c r="I22" s="213" t="s">
        <v>314</v>
      </c>
    </row>
  </sheetData>
  <autoFilter ref="A2:I22" xr:uid="{00000000-0009-0000-0000-000009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10" max="10" width="10.83203125" style="250" customWidth="1"/>
    <col min="11" max="11" width="32.1640625" style="250" customWidth="1"/>
  </cols>
  <sheetData>
    <row r="1" spans="1:11" ht="17" customHeight="1" thickBot="1" x14ac:dyDescent="0.25"/>
    <row r="2" spans="1:11" ht="17" customHeight="1" thickBot="1" x14ac:dyDescent="0.25">
      <c r="A2" s="399" t="s">
        <v>105</v>
      </c>
      <c r="B2" s="399" t="s">
        <v>1</v>
      </c>
      <c r="C2" s="399" t="s">
        <v>0</v>
      </c>
      <c r="D2" s="24" t="s">
        <v>106</v>
      </c>
      <c r="E2" s="25" t="s">
        <v>107</v>
      </c>
      <c r="F2" s="26" t="s">
        <v>108</v>
      </c>
      <c r="G2" s="399" t="s">
        <v>109</v>
      </c>
      <c r="H2" s="399" t="s">
        <v>110</v>
      </c>
      <c r="I2" s="260" t="s">
        <v>111</v>
      </c>
      <c r="J2" s="399" t="s">
        <v>112</v>
      </c>
      <c r="K2" s="399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27.227</v>
      </c>
      <c r="E3" s="126">
        <v>33.896000000000001</v>
      </c>
      <c r="F3" s="127">
        <v>23.071000000000002</v>
      </c>
      <c r="G3" s="22" t="s">
        <v>315</v>
      </c>
      <c r="H3" s="22" t="s">
        <v>316</v>
      </c>
      <c r="I3" s="23" t="s">
        <v>317</v>
      </c>
      <c r="J3" s="255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27.164999999999999</v>
      </c>
      <c r="E4" s="129">
        <v>34.174999999999997</v>
      </c>
      <c r="F4" s="130">
        <v>23.210999999999999</v>
      </c>
      <c r="G4" s="2" t="s">
        <v>318</v>
      </c>
      <c r="H4" s="2" t="s">
        <v>319</v>
      </c>
      <c r="I4" s="12" t="s">
        <v>320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27.321000000000002</v>
      </c>
      <c r="E5" s="132">
        <v>34.404000000000003</v>
      </c>
      <c r="F5" s="133">
        <v>23.6</v>
      </c>
      <c r="G5" s="3" t="s">
        <v>321</v>
      </c>
      <c r="H5" s="3" t="s">
        <v>322</v>
      </c>
      <c r="I5" s="13" t="s">
        <v>323</v>
      </c>
      <c r="J5" s="102">
        <v>13</v>
      </c>
      <c r="K5" s="3"/>
    </row>
    <row r="6" spans="1:11" x14ac:dyDescent="0.2">
      <c r="A6" s="49">
        <v>16</v>
      </c>
      <c r="B6" s="49" t="s">
        <v>31</v>
      </c>
      <c r="C6" s="49" t="s">
        <v>28</v>
      </c>
      <c r="D6" s="140">
        <v>27.41</v>
      </c>
      <c r="E6" s="141">
        <v>34.441000000000003</v>
      </c>
      <c r="F6" s="142">
        <v>23.576000000000001</v>
      </c>
      <c r="G6" s="6" t="s">
        <v>324</v>
      </c>
      <c r="H6" s="6" t="s">
        <v>325</v>
      </c>
      <c r="I6" s="16" t="s">
        <v>326</v>
      </c>
      <c r="J6" s="106">
        <v>12</v>
      </c>
      <c r="K6" s="6"/>
    </row>
    <row r="7" spans="1:11" x14ac:dyDescent="0.2">
      <c r="A7" s="51">
        <v>4</v>
      </c>
      <c r="B7" s="51" t="s">
        <v>23</v>
      </c>
      <c r="C7" s="51" t="s">
        <v>22</v>
      </c>
      <c r="D7" s="134">
        <v>27.568999999999999</v>
      </c>
      <c r="E7" s="135">
        <v>34.674999999999997</v>
      </c>
      <c r="F7" s="136">
        <v>23.538</v>
      </c>
      <c r="G7" s="4" t="s">
        <v>327</v>
      </c>
      <c r="H7" s="4" t="s">
        <v>328</v>
      </c>
      <c r="I7" s="14" t="s">
        <v>329</v>
      </c>
      <c r="J7" s="265">
        <v>11</v>
      </c>
      <c r="K7" s="4"/>
    </row>
    <row r="8" spans="1:11" x14ac:dyDescent="0.2">
      <c r="A8" s="52">
        <v>18</v>
      </c>
      <c r="B8" s="52" t="s">
        <v>27</v>
      </c>
      <c r="C8" s="52" t="s">
        <v>24</v>
      </c>
      <c r="D8" s="137">
        <v>27.623000000000001</v>
      </c>
      <c r="E8" s="138">
        <v>34.575000000000003</v>
      </c>
      <c r="F8" s="139">
        <v>23.498000000000001</v>
      </c>
      <c r="G8" s="5" t="s">
        <v>330</v>
      </c>
      <c r="H8" s="5" t="s">
        <v>331</v>
      </c>
      <c r="I8" s="15" t="s">
        <v>332</v>
      </c>
      <c r="J8" s="104">
        <v>10</v>
      </c>
      <c r="K8" s="5"/>
    </row>
    <row r="9" spans="1:11" x14ac:dyDescent="0.2">
      <c r="A9" s="51">
        <v>55</v>
      </c>
      <c r="B9" s="51" t="s">
        <v>37</v>
      </c>
      <c r="C9" s="51" t="s">
        <v>22</v>
      </c>
      <c r="D9" s="134">
        <v>27.663</v>
      </c>
      <c r="E9" s="135">
        <v>34.683</v>
      </c>
      <c r="F9" s="136">
        <v>23.564</v>
      </c>
      <c r="G9" s="4" t="s">
        <v>333</v>
      </c>
      <c r="H9" s="4" t="s">
        <v>334</v>
      </c>
      <c r="I9" s="14" t="s">
        <v>335</v>
      </c>
      <c r="J9" s="265">
        <v>7</v>
      </c>
      <c r="K9" s="4"/>
    </row>
    <row r="10" spans="1:11" x14ac:dyDescent="0.2">
      <c r="A10" s="53">
        <v>3</v>
      </c>
      <c r="B10" s="53" t="s">
        <v>29</v>
      </c>
      <c r="C10" s="53" t="s">
        <v>26</v>
      </c>
      <c r="D10" s="143">
        <v>27.597000000000001</v>
      </c>
      <c r="E10" s="144">
        <v>34.865000000000002</v>
      </c>
      <c r="F10" s="145">
        <v>23.547000000000001</v>
      </c>
      <c r="G10" s="7" t="s">
        <v>336</v>
      </c>
      <c r="H10" s="7" t="s">
        <v>337</v>
      </c>
      <c r="I10" s="17" t="s">
        <v>338</v>
      </c>
      <c r="J10" s="108">
        <v>8</v>
      </c>
      <c r="K10" s="7"/>
    </row>
    <row r="11" spans="1:11" x14ac:dyDescent="0.2">
      <c r="A11" s="53">
        <v>31</v>
      </c>
      <c r="B11" s="53" t="s">
        <v>38</v>
      </c>
      <c r="C11" s="53" t="s">
        <v>26</v>
      </c>
      <c r="D11" s="143">
        <v>27.643999999999998</v>
      </c>
      <c r="E11" s="144">
        <v>34.823999999999998</v>
      </c>
      <c r="F11" s="145">
        <v>23.658999999999999</v>
      </c>
      <c r="G11" s="7" t="s">
        <v>339</v>
      </c>
      <c r="H11" s="7" t="s">
        <v>340</v>
      </c>
      <c r="I11" s="17" t="s">
        <v>341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27.474</v>
      </c>
      <c r="E12" s="141">
        <v>34.695999999999998</v>
      </c>
      <c r="F12" s="142">
        <v>23.809000000000001</v>
      </c>
      <c r="G12" s="6" t="s">
        <v>342</v>
      </c>
      <c r="H12" s="6" t="s">
        <v>343</v>
      </c>
      <c r="I12" s="16" t="s">
        <v>337</v>
      </c>
      <c r="J12" s="106">
        <v>4</v>
      </c>
      <c r="K12" s="6"/>
    </row>
    <row r="13" spans="1:11" x14ac:dyDescent="0.2">
      <c r="A13" s="77">
        <v>10</v>
      </c>
      <c r="B13" s="77" t="s">
        <v>35</v>
      </c>
      <c r="C13" s="77" t="s">
        <v>30</v>
      </c>
      <c r="D13" s="146">
        <v>27.9</v>
      </c>
      <c r="E13" s="147">
        <v>34.853000000000002</v>
      </c>
      <c r="F13" s="148">
        <v>23.59</v>
      </c>
      <c r="G13" s="79" t="s">
        <v>344</v>
      </c>
      <c r="H13" s="79" t="s">
        <v>331</v>
      </c>
      <c r="I13" s="80" t="s">
        <v>145</v>
      </c>
      <c r="J13" s="110">
        <v>4</v>
      </c>
      <c r="K13" s="79"/>
    </row>
    <row r="14" spans="1:11" x14ac:dyDescent="0.2">
      <c r="A14" s="50">
        <v>23</v>
      </c>
      <c r="B14" s="50" t="s">
        <v>25</v>
      </c>
      <c r="C14" s="50" t="s">
        <v>20</v>
      </c>
      <c r="D14" s="131">
        <v>27.718</v>
      </c>
      <c r="E14" s="132">
        <v>34.780999999999999</v>
      </c>
      <c r="F14" s="133">
        <v>23.829000000000001</v>
      </c>
      <c r="G14" s="3" t="s">
        <v>345</v>
      </c>
      <c r="H14" s="3" t="s">
        <v>346</v>
      </c>
      <c r="I14" s="13" t="s">
        <v>145</v>
      </c>
      <c r="J14" s="102">
        <v>2</v>
      </c>
      <c r="K14" s="3"/>
    </row>
    <row r="15" spans="1:11" x14ac:dyDescent="0.2">
      <c r="A15" s="52">
        <v>27</v>
      </c>
      <c r="B15" s="52" t="s">
        <v>42</v>
      </c>
      <c r="C15" s="52" t="s">
        <v>24</v>
      </c>
      <c r="D15" s="137">
        <v>27.794</v>
      </c>
      <c r="E15" s="138">
        <v>34.761000000000003</v>
      </c>
      <c r="F15" s="139">
        <v>23.564</v>
      </c>
      <c r="G15" s="5" t="s">
        <v>347</v>
      </c>
      <c r="H15" s="5" t="s">
        <v>348</v>
      </c>
      <c r="I15" s="15" t="s">
        <v>145</v>
      </c>
      <c r="J15" s="104">
        <v>2</v>
      </c>
      <c r="K15" s="233"/>
    </row>
    <row r="16" spans="1:11" x14ac:dyDescent="0.2">
      <c r="A16" s="77">
        <v>23</v>
      </c>
      <c r="B16" s="77" t="s">
        <v>41</v>
      </c>
      <c r="C16" s="77" t="s">
        <v>30</v>
      </c>
      <c r="D16" s="146">
        <v>27.942</v>
      </c>
      <c r="E16" s="147">
        <v>34.941000000000003</v>
      </c>
      <c r="F16" s="148">
        <v>23.692</v>
      </c>
      <c r="G16" s="79" t="s">
        <v>349</v>
      </c>
      <c r="H16" s="79" t="s">
        <v>350</v>
      </c>
      <c r="I16" s="80" t="s">
        <v>145</v>
      </c>
      <c r="J16" s="110">
        <v>2</v>
      </c>
      <c r="K16" s="79" t="s">
        <v>351</v>
      </c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27.901</v>
      </c>
      <c r="E17" s="153">
        <v>35.064999999999998</v>
      </c>
      <c r="F17" s="154">
        <v>23.73</v>
      </c>
      <c r="G17" s="9" t="s">
        <v>352</v>
      </c>
      <c r="H17" s="9" t="s">
        <v>353</v>
      </c>
      <c r="I17" s="19" t="s">
        <v>145</v>
      </c>
      <c r="J17" s="118">
        <v>4</v>
      </c>
      <c r="K17" s="9" t="s">
        <v>354</v>
      </c>
    </row>
    <row r="18" spans="1:11" x14ac:dyDescent="0.2">
      <c r="A18" s="55">
        <v>20</v>
      </c>
      <c r="B18" s="55" t="s">
        <v>45</v>
      </c>
      <c r="C18" s="55" t="s">
        <v>34</v>
      </c>
      <c r="D18" s="149">
        <v>28.03</v>
      </c>
      <c r="E18" s="150">
        <v>35.116999999999997</v>
      </c>
      <c r="F18" s="151">
        <v>23.956</v>
      </c>
      <c r="G18" s="8" t="s">
        <v>355</v>
      </c>
      <c r="H18" s="8" t="s">
        <v>145</v>
      </c>
      <c r="I18" s="18" t="s">
        <v>145</v>
      </c>
      <c r="J18" s="114">
        <v>3</v>
      </c>
      <c r="K18" s="8"/>
    </row>
    <row r="19" spans="1:11" x14ac:dyDescent="0.2">
      <c r="A19" s="54">
        <v>99</v>
      </c>
      <c r="B19" s="54" t="s">
        <v>44</v>
      </c>
      <c r="C19" s="54" t="s">
        <v>32</v>
      </c>
      <c r="D19" s="155">
        <v>27.978999999999999</v>
      </c>
      <c r="E19" s="156">
        <v>35.143999999999998</v>
      </c>
      <c r="F19" s="157">
        <v>23.908000000000001</v>
      </c>
      <c r="G19" s="10" t="s">
        <v>356</v>
      </c>
      <c r="H19" s="10" t="s">
        <v>145</v>
      </c>
      <c r="I19" s="20" t="s">
        <v>145</v>
      </c>
      <c r="J19" s="112">
        <v>3</v>
      </c>
      <c r="K19" s="10"/>
    </row>
    <row r="20" spans="1:11" x14ac:dyDescent="0.2">
      <c r="A20" s="54">
        <v>7</v>
      </c>
      <c r="B20" s="54" t="s">
        <v>43</v>
      </c>
      <c r="C20" s="54" t="s">
        <v>32</v>
      </c>
      <c r="D20" s="155">
        <v>28.172000000000001</v>
      </c>
      <c r="E20" s="156">
        <v>35.006</v>
      </c>
      <c r="F20" s="157">
        <v>24.126999999999999</v>
      </c>
      <c r="G20" s="10" t="s">
        <v>357</v>
      </c>
      <c r="H20" s="10" t="s">
        <v>145</v>
      </c>
      <c r="I20" s="20" t="s">
        <v>145</v>
      </c>
      <c r="J20" s="112">
        <v>1</v>
      </c>
      <c r="K20" s="10"/>
    </row>
    <row r="21" spans="1:11" x14ac:dyDescent="0.2">
      <c r="A21" s="55">
        <v>8</v>
      </c>
      <c r="B21" s="55" t="s">
        <v>46</v>
      </c>
      <c r="C21" s="55" t="s">
        <v>34</v>
      </c>
      <c r="D21" s="149">
        <v>28.003</v>
      </c>
      <c r="E21" s="150">
        <v>35.152000000000001</v>
      </c>
      <c r="F21" s="151">
        <v>23.919</v>
      </c>
      <c r="G21" s="8" t="s">
        <v>358</v>
      </c>
      <c r="H21" s="8" t="s">
        <v>145</v>
      </c>
      <c r="I21" s="18" t="s">
        <v>145</v>
      </c>
      <c r="J21" s="114">
        <v>1</v>
      </c>
      <c r="K21" s="8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28.146000000000001</v>
      </c>
      <c r="E22" s="159">
        <v>35.238</v>
      </c>
      <c r="F22" s="160">
        <v>24.097000000000001</v>
      </c>
      <c r="G22" s="11" t="s">
        <v>359</v>
      </c>
      <c r="H22" s="11" t="s">
        <v>145</v>
      </c>
      <c r="I22" s="21" t="s">
        <v>145</v>
      </c>
      <c r="J22" s="116">
        <v>1</v>
      </c>
      <c r="K22" s="11"/>
    </row>
  </sheetData>
  <autoFilter ref="A2:K22" xr:uid="{00000000-0009-0000-0000-00000A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"/>
  <sheetViews>
    <sheetView zoomScale="120" zoomScaleNormal="120" workbookViewId="0">
      <selection activeCell="G5" sqref="G5"/>
    </sheetView>
  </sheetViews>
  <sheetFormatPr baseColWidth="10" defaultRowHeight="16" x14ac:dyDescent="0.2"/>
  <cols>
    <col min="9" max="9" width="34.83203125" style="250" customWidth="1"/>
  </cols>
  <sheetData>
    <row r="1" spans="1:9" ht="17" customHeight="1" thickBot="1" x14ac:dyDescent="0.25"/>
    <row r="2" spans="1:9" ht="17" customHeight="1" thickBot="1" x14ac:dyDescent="0.25">
      <c r="A2" s="399" t="s">
        <v>105</v>
      </c>
      <c r="B2" s="399" t="s">
        <v>159</v>
      </c>
      <c r="C2" s="399" t="s">
        <v>1</v>
      </c>
      <c r="D2" s="399" t="s">
        <v>0</v>
      </c>
      <c r="E2" s="399" t="s">
        <v>160</v>
      </c>
      <c r="F2" s="399" t="s">
        <v>161</v>
      </c>
      <c r="G2" s="399" t="s">
        <v>112</v>
      </c>
      <c r="H2" s="399" t="s">
        <v>162</v>
      </c>
      <c r="I2" s="261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360</v>
      </c>
      <c r="F3" s="255">
        <v>52</v>
      </c>
      <c r="G3" s="255">
        <v>29</v>
      </c>
      <c r="H3" s="255">
        <v>25</v>
      </c>
      <c r="I3" s="255" t="s">
        <v>361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362</v>
      </c>
      <c r="F4" s="102">
        <v>52</v>
      </c>
      <c r="G4" s="102">
        <v>29</v>
      </c>
      <c r="H4" s="102">
        <v>19</v>
      </c>
      <c r="I4" s="102" t="s">
        <v>166</v>
      </c>
    </row>
    <row r="5" spans="1:9" x14ac:dyDescent="0.2">
      <c r="A5" s="49">
        <v>16</v>
      </c>
      <c r="B5" s="49">
        <v>3</v>
      </c>
      <c r="C5" s="49" t="s">
        <v>31</v>
      </c>
      <c r="D5" s="49" t="s">
        <v>28</v>
      </c>
      <c r="E5" s="63" t="s">
        <v>363</v>
      </c>
      <c r="F5" s="106">
        <v>52</v>
      </c>
      <c r="G5" s="106">
        <v>21</v>
      </c>
      <c r="H5" s="106">
        <v>15</v>
      </c>
      <c r="I5" s="106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364</v>
      </c>
      <c r="F6" s="108">
        <v>52</v>
      </c>
      <c r="G6" s="108">
        <v>24</v>
      </c>
      <c r="H6" s="108">
        <v>12</v>
      </c>
      <c r="I6" s="108"/>
    </row>
    <row r="7" spans="1:9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365</v>
      </c>
      <c r="F7" s="265">
        <v>52</v>
      </c>
      <c r="G7" s="265">
        <v>14</v>
      </c>
      <c r="H7" s="265">
        <v>10</v>
      </c>
      <c r="I7" s="265"/>
    </row>
    <row r="8" spans="1:9" x14ac:dyDescent="0.2">
      <c r="A8" s="53">
        <v>31</v>
      </c>
      <c r="B8" s="53">
        <v>6</v>
      </c>
      <c r="C8" s="53" t="s">
        <v>38</v>
      </c>
      <c r="D8" s="53" t="s">
        <v>26</v>
      </c>
      <c r="E8" s="64" t="s">
        <v>366</v>
      </c>
      <c r="F8" s="108">
        <v>52</v>
      </c>
      <c r="G8" s="108">
        <v>15</v>
      </c>
      <c r="H8" s="108">
        <v>8</v>
      </c>
      <c r="I8" s="108"/>
    </row>
    <row r="9" spans="1:9" x14ac:dyDescent="0.2">
      <c r="A9" s="77">
        <v>10</v>
      </c>
      <c r="B9" s="77">
        <v>7</v>
      </c>
      <c r="C9" s="77" t="s">
        <v>35</v>
      </c>
      <c r="D9" s="77" t="s">
        <v>30</v>
      </c>
      <c r="E9" s="78" t="s">
        <v>367</v>
      </c>
      <c r="F9" s="110">
        <v>52</v>
      </c>
      <c r="G9" s="110">
        <v>18</v>
      </c>
      <c r="H9" s="110">
        <v>6</v>
      </c>
      <c r="I9" s="110"/>
    </row>
    <row r="10" spans="1:9" x14ac:dyDescent="0.2">
      <c r="A10" s="50">
        <v>23</v>
      </c>
      <c r="B10" s="50">
        <v>8</v>
      </c>
      <c r="C10" s="50" t="s">
        <v>25</v>
      </c>
      <c r="D10" s="50" t="s">
        <v>20</v>
      </c>
      <c r="E10" s="60" t="s">
        <v>368</v>
      </c>
      <c r="F10" s="102">
        <v>52</v>
      </c>
      <c r="G10" s="102">
        <v>13</v>
      </c>
      <c r="H10" s="102">
        <v>4</v>
      </c>
      <c r="I10" s="102" t="s">
        <v>369</v>
      </c>
    </row>
    <row r="11" spans="1:9" x14ac:dyDescent="0.2">
      <c r="A11" s="52">
        <v>18</v>
      </c>
      <c r="B11" s="52">
        <v>9</v>
      </c>
      <c r="C11" s="52" t="s">
        <v>27</v>
      </c>
      <c r="D11" s="52" t="s">
        <v>24</v>
      </c>
      <c r="E11" s="62" t="s">
        <v>370</v>
      </c>
      <c r="F11" s="104">
        <v>52</v>
      </c>
      <c r="G11" s="104">
        <v>0</v>
      </c>
      <c r="H11" s="104">
        <v>2</v>
      </c>
      <c r="I11" s="104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371</v>
      </c>
      <c r="F12" s="106">
        <v>52</v>
      </c>
      <c r="G12" s="106">
        <v>2</v>
      </c>
      <c r="H12" s="106">
        <v>1</v>
      </c>
      <c r="I12" s="106"/>
    </row>
    <row r="13" spans="1:9" x14ac:dyDescent="0.2">
      <c r="A13" s="48">
        <v>77</v>
      </c>
      <c r="B13" s="48">
        <v>11</v>
      </c>
      <c r="C13" s="48" t="s">
        <v>19</v>
      </c>
      <c r="D13" s="48" t="s">
        <v>17</v>
      </c>
      <c r="E13" s="59" t="s">
        <v>372</v>
      </c>
      <c r="F13" s="117">
        <v>52</v>
      </c>
      <c r="G13" s="117">
        <v>-9</v>
      </c>
      <c r="H13" s="117">
        <v>0</v>
      </c>
      <c r="I13" s="117" t="s">
        <v>361</v>
      </c>
    </row>
    <row r="14" spans="1:9" x14ac:dyDescent="0.2">
      <c r="A14" s="56">
        <v>63</v>
      </c>
      <c r="B14" s="56">
        <v>12</v>
      </c>
      <c r="C14" s="56" t="s">
        <v>47</v>
      </c>
      <c r="D14" s="56" t="s">
        <v>36</v>
      </c>
      <c r="E14" s="66" t="s">
        <v>373</v>
      </c>
      <c r="F14" s="118">
        <v>52</v>
      </c>
      <c r="G14" s="118">
        <v>14</v>
      </c>
      <c r="H14" s="118">
        <v>0</v>
      </c>
      <c r="I14" s="118"/>
    </row>
    <row r="15" spans="1:9" x14ac:dyDescent="0.2">
      <c r="A15" s="51">
        <v>55</v>
      </c>
      <c r="B15" s="51">
        <v>13</v>
      </c>
      <c r="C15" s="51" t="s">
        <v>37</v>
      </c>
      <c r="D15" s="51" t="s">
        <v>22</v>
      </c>
      <c r="E15" s="61" t="s">
        <v>374</v>
      </c>
      <c r="F15" s="265">
        <v>52</v>
      </c>
      <c r="G15" s="265">
        <v>-9</v>
      </c>
      <c r="H15" s="265">
        <v>0</v>
      </c>
      <c r="I15" s="265" t="s">
        <v>361</v>
      </c>
    </row>
    <row r="16" spans="1:9" x14ac:dyDescent="0.2">
      <c r="A16" s="54">
        <v>99</v>
      </c>
      <c r="B16" s="54">
        <v>14</v>
      </c>
      <c r="C16" s="54" t="s">
        <v>44</v>
      </c>
      <c r="D16" s="54" t="s">
        <v>32</v>
      </c>
      <c r="E16" s="67" t="s">
        <v>375</v>
      </c>
      <c r="F16" s="112">
        <v>52</v>
      </c>
      <c r="G16" s="112">
        <v>6</v>
      </c>
      <c r="H16" s="112">
        <v>0</v>
      </c>
      <c r="I16" s="112" t="s">
        <v>376</v>
      </c>
    </row>
    <row r="17" spans="1:9" x14ac:dyDescent="0.2">
      <c r="A17" s="56">
        <v>6</v>
      </c>
      <c r="B17" s="56">
        <v>15</v>
      </c>
      <c r="C17" s="56" t="s">
        <v>48</v>
      </c>
      <c r="D17" s="56" t="s">
        <v>36</v>
      </c>
      <c r="E17" s="66" t="s">
        <v>377</v>
      </c>
      <c r="F17" s="118">
        <v>52</v>
      </c>
      <c r="G17" s="118">
        <v>7</v>
      </c>
      <c r="H17" s="118">
        <v>0</v>
      </c>
      <c r="I17" s="118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378</v>
      </c>
      <c r="F18" s="114">
        <v>52</v>
      </c>
      <c r="G18" s="114">
        <v>6</v>
      </c>
      <c r="H18" s="114">
        <v>0</v>
      </c>
      <c r="I18" s="114" t="s">
        <v>379</v>
      </c>
    </row>
    <row r="19" spans="1:9" x14ac:dyDescent="0.2">
      <c r="A19" s="54">
        <v>7</v>
      </c>
      <c r="B19" s="54">
        <v>17</v>
      </c>
      <c r="C19" s="54" t="s">
        <v>43</v>
      </c>
      <c r="D19" s="54" t="s">
        <v>32</v>
      </c>
      <c r="E19" s="67" t="s">
        <v>380</v>
      </c>
      <c r="F19" s="112">
        <v>51</v>
      </c>
      <c r="G19" s="112">
        <v>0</v>
      </c>
      <c r="H19" s="112">
        <v>0</v>
      </c>
      <c r="I19" s="112" t="s">
        <v>381</v>
      </c>
    </row>
    <row r="20" spans="1:9" x14ac:dyDescent="0.2">
      <c r="A20" s="77">
        <v>23</v>
      </c>
      <c r="B20" s="77" t="s">
        <v>181</v>
      </c>
      <c r="C20" s="77" t="s">
        <v>41</v>
      </c>
      <c r="D20" s="77" t="s">
        <v>30</v>
      </c>
      <c r="E20" s="78" t="s">
        <v>382</v>
      </c>
      <c r="F20" s="110">
        <v>11</v>
      </c>
      <c r="G20" s="110">
        <v>-15</v>
      </c>
      <c r="H20" s="110">
        <v>0</v>
      </c>
      <c r="I20" s="110" t="s">
        <v>383</v>
      </c>
    </row>
    <row r="21" spans="1:9" x14ac:dyDescent="0.2">
      <c r="A21" s="55">
        <v>20</v>
      </c>
      <c r="B21" s="55" t="s">
        <v>181</v>
      </c>
      <c r="C21" s="55" t="s">
        <v>45</v>
      </c>
      <c r="D21" s="55" t="s">
        <v>34</v>
      </c>
      <c r="E21" s="65" t="s">
        <v>384</v>
      </c>
      <c r="F21" s="114">
        <v>1</v>
      </c>
      <c r="G21" s="114">
        <v>-15</v>
      </c>
      <c r="H21" s="114">
        <v>0</v>
      </c>
      <c r="I21" s="114" t="s">
        <v>385</v>
      </c>
    </row>
    <row r="22" spans="1:9" ht="17" customHeight="1" thickBot="1" x14ac:dyDescent="0.25">
      <c r="A22" s="235">
        <v>27</v>
      </c>
      <c r="B22" s="235" t="s">
        <v>386</v>
      </c>
      <c r="C22" s="235" t="s">
        <v>42</v>
      </c>
      <c r="D22" s="235" t="s">
        <v>24</v>
      </c>
      <c r="E22" s="236"/>
      <c r="F22" s="237"/>
      <c r="G22" s="237">
        <v>-15</v>
      </c>
      <c r="H22" s="237">
        <v>0</v>
      </c>
      <c r="I22" s="237" t="s">
        <v>387</v>
      </c>
    </row>
  </sheetData>
  <autoFilter ref="A2:I22" xr:uid="{00000000-0009-0000-0000-00000B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4" max="6" width="10.83203125" style="250" customWidth="1"/>
    <col min="11" max="11" width="29.1640625" style="250" customWidth="1"/>
  </cols>
  <sheetData>
    <row r="1" spans="1:11" ht="17" customHeight="1" thickBot="1" x14ac:dyDescent="0.25"/>
    <row r="2" spans="1:11" ht="17" customHeight="1" thickBot="1" x14ac:dyDescent="0.25">
      <c r="A2" s="399" t="s">
        <v>105</v>
      </c>
      <c r="B2" s="399" t="s">
        <v>1</v>
      </c>
      <c r="C2" s="399" t="s">
        <v>0</v>
      </c>
      <c r="D2" s="24" t="s">
        <v>106</v>
      </c>
      <c r="E2" s="25" t="s">
        <v>107</v>
      </c>
      <c r="F2" s="26" t="s">
        <v>108</v>
      </c>
      <c r="G2" s="399" t="s">
        <v>109</v>
      </c>
      <c r="H2" s="399" t="s">
        <v>110</v>
      </c>
      <c r="I2" s="260" t="s">
        <v>111</v>
      </c>
      <c r="J2" s="399" t="s">
        <v>112</v>
      </c>
      <c r="K2" s="399" t="s">
        <v>113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27.294</v>
      </c>
      <c r="E3" s="126">
        <v>34.47</v>
      </c>
      <c r="F3" s="127">
        <v>23.35</v>
      </c>
      <c r="G3" s="22" t="s">
        <v>388</v>
      </c>
      <c r="H3" s="22" t="s">
        <v>389</v>
      </c>
      <c r="I3" s="23" t="s">
        <v>390</v>
      </c>
      <c r="J3" s="255">
        <v>20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27.334</v>
      </c>
      <c r="E4" s="129">
        <v>34.548000000000002</v>
      </c>
      <c r="F4" s="130">
        <v>23.335000000000001</v>
      </c>
      <c r="G4" s="2" t="s">
        <v>391</v>
      </c>
      <c r="H4" s="2" t="s">
        <v>392</v>
      </c>
      <c r="I4" s="12" t="s">
        <v>393</v>
      </c>
      <c r="J4" s="117">
        <v>17</v>
      </c>
      <c r="K4" s="2"/>
    </row>
    <row r="5" spans="1:11" x14ac:dyDescent="0.2">
      <c r="A5" s="52">
        <v>11</v>
      </c>
      <c r="B5" s="52" t="s">
        <v>42</v>
      </c>
      <c r="C5" s="52" t="s">
        <v>24</v>
      </c>
      <c r="D5" s="137">
        <v>27.356000000000002</v>
      </c>
      <c r="E5" s="138">
        <v>34.887</v>
      </c>
      <c r="F5" s="139">
        <v>23.713999999999999</v>
      </c>
      <c r="G5" s="5" t="s">
        <v>394</v>
      </c>
      <c r="H5" s="5" t="s">
        <v>395</v>
      </c>
      <c r="I5" s="15" t="s">
        <v>396</v>
      </c>
      <c r="J5" s="104">
        <v>13</v>
      </c>
      <c r="K5" s="5"/>
    </row>
    <row r="6" spans="1:11" x14ac:dyDescent="0.2">
      <c r="A6" s="50">
        <v>33</v>
      </c>
      <c r="B6" s="50" t="s">
        <v>21</v>
      </c>
      <c r="C6" s="50" t="s">
        <v>20</v>
      </c>
      <c r="D6" s="131">
        <v>27.44</v>
      </c>
      <c r="E6" s="132">
        <v>35.021000000000001</v>
      </c>
      <c r="F6" s="133">
        <v>23.657</v>
      </c>
      <c r="G6" s="3" t="s">
        <v>397</v>
      </c>
      <c r="H6" s="3" t="s">
        <v>398</v>
      </c>
      <c r="I6" s="13" t="s">
        <v>399</v>
      </c>
      <c r="J6" s="102">
        <v>17</v>
      </c>
      <c r="K6" s="3"/>
    </row>
    <row r="7" spans="1:11" x14ac:dyDescent="0.2">
      <c r="A7" s="53">
        <v>3</v>
      </c>
      <c r="B7" s="53" t="s">
        <v>29</v>
      </c>
      <c r="C7" s="53" t="s">
        <v>26</v>
      </c>
      <c r="D7" s="143">
        <v>27.515000000000001</v>
      </c>
      <c r="E7" s="144">
        <v>35.134</v>
      </c>
      <c r="F7" s="145">
        <v>23.527000000000001</v>
      </c>
      <c r="G7" s="7" t="s">
        <v>400</v>
      </c>
      <c r="H7" s="7" t="s">
        <v>401</v>
      </c>
      <c r="I7" s="17" t="s">
        <v>402</v>
      </c>
      <c r="J7" s="108">
        <v>11</v>
      </c>
      <c r="K7" s="7"/>
    </row>
    <row r="8" spans="1:11" x14ac:dyDescent="0.2">
      <c r="A8" s="52">
        <v>18</v>
      </c>
      <c r="B8" s="52" t="s">
        <v>27</v>
      </c>
      <c r="C8" s="52" t="s">
        <v>24</v>
      </c>
      <c r="D8" s="137">
        <v>27.56</v>
      </c>
      <c r="E8" s="138">
        <v>35.067999999999998</v>
      </c>
      <c r="F8" s="139">
        <v>23.786999999999999</v>
      </c>
      <c r="G8" s="5" t="s">
        <v>403</v>
      </c>
      <c r="H8" s="5" t="s">
        <v>404</v>
      </c>
      <c r="I8" s="15" t="s">
        <v>405</v>
      </c>
      <c r="J8" s="104">
        <v>8</v>
      </c>
      <c r="K8" s="5"/>
    </row>
    <row r="9" spans="1:11" x14ac:dyDescent="0.2">
      <c r="A9" s="77">
        <v>10</v>
      </c>
      <c r="B9" s="77" t="s">
        <v>35</v>
      </c>
      <c r="C9" s="77" t="s">
        <v>30</v>
      </c>
      <c r="D9" s="146">
        <v>27.643000000000001</v>
      </c>
      <c r="E9" s="147">
        <v>35.103000000000002</v>
      </c>
      <c r="F9" s="148">
        <v>23.63</v>
      </c>
      <c r="G9" s="79" t="s">
        <v>397</v>
      </c>
      <c r="H9" s="79" t="s">
        <v>406</v>
      </c>
      <c r="I9" s="80" t="s">
        <v>407</v>
      </c>
      <c r="J9" s="110">
        <v>9</v>
      </c>
      <c r="K9" s="79"/>
    </row>
    <row r="10" spans="1:11" x14ac:dyDescent="0.2">
      <c r="A10" s="49">
        <v>16</v>
      </c>
      <c r="B10" s="49" t="s">
        <v>31</v>
      </c>
      <c r="C10" s="49" t="s">
        <v>28</v>
      </c>
      <c r="D10" s="140">
        <v>27.486999999999998</v>
      </c>
      <c r="E10" s="141">
        <v>35.162999999999997</v>
      </c>
      <c r="F10" s="142">
        <v>23.917999999999999</v>
      </c>
      <c r="G10" s="6" t="s">
        <v>408</v>
      </c>
      <c r="H10" s="6" t="s">
        <v>409</v>
      </c>
      <c r="I10" s="16" t="s">
        <v>410</v>
      </c>
      <c r="J10" s="106">
        <v>8</v>
      </c>
      <c r="K10" s="6"/>
    </row>
    <row r="11" spans="1:11" x14ac:dyDescent="0.2">
      <c r="A11" s="50">
        <v>23</v>
      </c>
      <c r="B11" s="50" t="s">
        <v>25</v>
      </c>
      <c r="C11" s="50" t="s">
        <v>20</v>
      </c>
      <c r="D11" s="131">
        <v>27.693999999999999</v>
      </c>
      <c r="E11" s="132">
        <v>35.183999999999997</v>
      </c>
      <c r="F11" s="133">
        <v>23.683</v>
      </c>
      <c r="G11" s="3" t="s">
        <v>411</v>
      </c>
      <c r="H11" s="3" t="s">
        <v>412</v>
      </c>
      <c r="I11" s="13" t="s">
        <v>413</v>
      </c>
      <c r="J11" s="102">
        <v>5</v>
      </c>
      <c r="K11" s="3"/>
    </row>
    <row r="12" spans="1:11" x14ac:dyDescent="0.2">
      <c r="A12" s="51">
        <v>4</v>
      </c>
      <c r="B12" s="51" t="s">
        <v>23</v>
      </c>
      <c r="C12" s="51" t="s">
        <v>22</v>
      </c>
      <c r="D12" s="134">
        <v>27.710999999999999</v>
      </c>
      <c r="E12" s="135">
        <v>35.31</v>
      </c>
      <c r="F12" s="136">
        <v>23.731000000000002</v>
      </c>
      <c r="G12" s="4" t="s">
        <v>414</v>
      </c>
      <c r="H12" s="4" t="s">
        <v>415</v>
      </c>
      <c r="I12" s="14" t="s">
        <v>416</v>
      </c>
      <c r="J12" s="265">
        <v>11</v>
      </c>
      <c r="K12" s="4"/>
    </row>
    <row r="13" spans="1:11" x14ac:dyDescent="0.2">
      <c r="A13" s="53">
        <v>31</v>
      </c>
      <c r="B13" s="53" t="s">
        <v>38</v>
      </c>
      <c r="C13" s="53" t="s">
        <v>26</v>
      </c>
      <c r="D13" s="143">
        <v>27.919</v>
      </c>
      <c r="E13" s="144">
        <v>35.281999999999996</v>
      </c>
      <c r="F13" s="145">
        <v>23.783000000000001</v>
      </c>
      <c r="G13" s="7" t="s">
        <v>417</v>
      </c>
      <c r="H13" s="7" t="s">
        <v>418</v>
      </c>
      <c r="I13" s="17" t="s">
        <v>145</v>
      </c>
      <c r="J13" s="108">
        <v>2</v>
      </c>
      <c r="K13" s="7" t="s">
        <v>419</v>
      </c>
    </row>
    <row r="14" spans="1:11" x14ac:dyDescent="0.2">
      <c r="A14" s="49">
        <v>5</v>
      </c>
      <c r="B14" s="49" t="s">
        <v>39</v>
      </c>
      <c r="C14" s="49" t="s">
        <v>28</v>
      </c>
      <c r="D14" s="140">
        <v>27.728000000000002</v>
      </c>
      <c r="E14" s="141">
        <v>35.423999999999999</v>
      </c>
      <c r="F14" s="142">
        <v>23.925999999999998</v>
      </c>
      <c r="G14" s="6" t="s">
        <v>420</v>
      </c>
      <c r="H14" s="6" t="s">
        <v>421</v>
      </c>
      <c r="I14" s="16" t="s">
        <v>145</v>
      </c>
      <c r="J14" s="106">
        <v>2</v>
      </c>
      <c r="K14" s="6"/>
    </row>
    <row r="15" spans="1:11" x14ac:dyDescent="0.2">
      <c r="A15" s="51">
        <v>55</v>
      </c>
      <c r="B15" s="51" t="s">
        <v>37</v>
      </c>
      <c r="C15" s="51" t="s">
        <v>22</v>
      </c>
      <c r="D15" s="134">
        <v>27.789000000000001</v>
      </c>
      <c r="E15" s="135">
        <v>35.43</v>
      </c>
      <c r="F15" s="136">
        <v>23.864000000000001</v>
      </c>
      <c r="G15" s="4" t="s">
        <v>422</v>
      </c>
      <c r="H15" s="4" t="s">
        <v>423</v>
      </c>
      <c r="I15" s="14" t="s">
        <v>145</v>
      </c>
      <c r="J15" s="246">
        <v>2</v>
      </c>
      <c r="K15" s="4"/>
    </row>
    <row r="16" spans="1:11" x14ac:dyDescent="0.2">
      <c r="A16" s="55">
        <v>8</v>
      </c>
      <c r="B16" s="55" t="s">
        <v>46</v>
      </c>
      <c r="C16" s="55" t="s">
        <v>34</v>
      </c>
      <c r="D16" s="149">
        <v>27.852</v>
      </c>
      <c r="E16" s="150">
        <v>35.551000000000002</v>
      </c>
      <c r="F16" s="151">
        <v>23.850999999999999</v>
      </c>
      <c r="G16" s="8" t="s">
        <v>424</v>
      </c>
      <c r="H16" s="8" t="s">
        <v>425</v>
      </c>
      <c r="I16" s="18" t="s">
        <v>145</v>
      </c>
      <c r="J16" s="114">
        <v>4</v>
      </c>
      <c r="K16" s="8"/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27.937999999999999</v>
      </c>
      <c r="E17" s="153">
        <v>35.502000000000002</v>
      </c>
      <c r="F17" s="154">
        <v>24.015000000000001</v>
      </c>
      <c r="G17" s="9" t="s">
        <v>426</v>
      </c>
      <c r="H17" s="9" t="s">
        <v>427</v>
      </c>
      <c r="I17" s="19" t="s">
        <v>145</v>
      </c>
      <c r="J17" s="118">
        <v>4</v>
      </c>
      <c r="K17" s="9"/>
    </row>
    <row r="18" spans="1:11" x14ac:dyDescent="0.2">
      <c r="A18" s="77">
        <v>23</v>
      </c>
      <c r="B18" s="77" t="s">
        <v>41</v>
      </c>
      <c r="C18" s="77" t="s">
        <v>30</v>
      </c>
      <c r="D18" s="146">
        <v>27.902000000000001</v>
      </c>
      <c r="E18" s="147">
        <v>35.374000000000002</v>
      </c>
      <c r="F18" s="148">
        <v>23.986999999999998</v>
      </c>
      <c r="G18" s="79" t="s">
        <v>428</v>
      </c>
      <c r="H18" s="79" t="s">
        <v>145</v>
      </c>
      <c r="I18" s="80" t="s">
        <v>145</v>
      </c>
      <c r="J18" s="110">
        <v>1</v>
      </c>
      <c r="K18" s="79"/>
    </row>
    <row r="19" spans="1:11" x14ac:dyDescent="0.2">
      <c r="A19" s="55">
        <v>20</v>
      </c>
      <c r="B19" s="55" t="s">
        <v>45</v>
      </c>
      <c r="C19" s="55" t="s">
        <v>34</v>
      </c>
      <c r="D19" s="149">
        <v>28.027999999999999</v>
      </c>
      <c r="E19" s="150">
        <v>36.020000000000003</v>
      </c>
      <c r="F19" s="151">
        <v>24.157</v>
      </c>
      <c r="G19" s="8" t="s">
        <v>429</v>
      </c>
      <c r="H19" s="8" t="s">
        <v>145</v>
      </c>
      <c r="I19" s="18" t="s">
        <v>145</v>
      </c>
      <c r="J19" s="114">
        <v>1</v>
      </c>
      <c r="K19" s="8"/>
    </row>
    <row r="20" spans="1:11" x14ac:dyDescent="0.2">
      <c r="A20" s="56">
        <v>6</v>
      </c>
      <c r="B20" s="56" t="s">
        <v>48</v>
      </c>
      <c r="C20" s="56" t="s">
        <v>36</v>
      </c>
      <c r="D20" s="152">
        <v>28.227</v>
      </c>
      <c r="E20" s="153">
        <v>35.917000000000002</v>
      </c>
      <c r="F20" s="154">
        <v>24.286000000000001</v>
      </c>
      <c r="G20" s="9" t="s">
        <v>430</v>
      </c>
      <c r="H20" s="9" t="s">
        <v>145</v>
      </c>
      <c r="I20" s="19" t="s">
        <v>145</v>
      </c>
      <c r="J20" s="118">
        <v>1</v>
      </c>
      <c r="K20" s="9"/>
    </row>
    <row r="21" spans="1:11" x14ac:dyDescent="0.2">
      <c r="A21" s="54">
        <v>99</v>
      </c>
      <c r="B21" s="54" t="s">
        <v>44</v>
      </c>
      <c r="C21" s="54" t="s">
        <v>32</v>
      </c>
      <c r="D21" s="155">
        <v>28.202999999999999</v>
      </c>
      <c r="E21" s="156">
        <v>35.808</v>
      </c>
      <c r="F21" s="157">
        <v>24.411000000000001</v>
      </c>
      <c r="G21" s="10" t="s">
        <v>431</v>
      </c>
      <c r="H21" s="10" t="s">
        <v>145</v>
      </c>
      <c r="I21" s="20" t="s">
        <v>145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43</v>
      </c>
      <c r="C22" s="164" t="s">
        <v>32</v>
      </c>
      <c r="D22" s="203">
        <v>28.257999999999999</v>
      </c>
      <c r="E22" s="204">
        <v>35.948999999999998</v>
      </c>
      <c r="F22" s="205">
        <v>24.286000000000001</v>
      </c>
      <c r="G22" s="165" t="s">
        <v>432</v>
      </c>
      <c r="H22" s="165" t="s">
        <v>145</v>
      </c>
      <c r="I22" s="166" t="s">
        <v>145</v>
      </c>
      <c r="J22" s="167">
        <v>1</v>
      </c>
      <c r="K22" s="165"/>
    </row>
  </sheetData>
  <autoFilter ref="A2:K22" xr:uid="{00000000-0009-0000-0000-00000C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2"/>
  <sheetViews>
    <sheetView zoomScale="130" zoomScaleNormal="130" workbookViewId="0">
      <selection activeCell="K31" sqref="K31"/>
    </sheetView>
  </sheetViews>
  <sheetFormatPr baseColWidth="10" defaultRowHeight="16" x14ac:dyDescent="0.2"/>
  <cols>
    <col min="9" max="9" width="32" style="250" customWidth="1"/>
  </cols>
  <sheetData>
    <row r="1" spans="1:10" ht="17" customHeight="1" thickBot="1" x14ac:dyDescent="0.25"/>
    <row r="2" spans="1:10" ht="17" customHeight="1" thickBot="1" x14ac:dyDescent="0.25">
      <c r="A2" s="399" t="s">
        <v>105</v>
      </c>
      <c r="B2" s="399" t="s">
        <v>159</v>
      </c>
      <c r="C2" s="399" t="s">
        <v>1</v>
      </c>
      <c r="D2" s="399" t="s">
        <v>0</v>
      </c>
      <c r="E2" s="399" t="s">
        <v>160</v>
      </c>
      <c r="F2" s="399" t="s">
        <v>161</v>
      </c>
      <c r="G2" s="399" t="s">
        <v>112</v>
      </c>
      <c r="H2" s="399" t="s">
        <v>162</v>
      </c>
      <c r="I2" s="261" t="s">
        <v>113</v>
      </c>
    </row>
    <row r="3" spans="1:10" x14ac:dyDescent="0.2">
      <c r="A3" s="242">
        <v>33</v>
      </c>
      <c r="B3" s="242">
        <v>1</v>
      </c>
      <c r="C3" s="242" t="s">
        <v>21</v>
      </c>
      <c r="D3" s="242" t="s">
        <v>20</v>
      </c>
      <c r="E3" s="243" t="s">
        <v>433</v>
      </c>
      <c r="F3" s="245">
        <v>52</v>
      </c>
      <c r="G3" s="245">
        <v>35</v>
      </c>
      <c r="H3" s="245">
        <v>25</v>
      </c>
      <c r="I3" s="245"/>
    </row>
    <row r="4" spans="1:10" x14ac:dyDescent="0.2">
      <c r="A4" s="48">
        <v>44</v>
      </c>
      <c r="B4" s="48">
        <v>2</v>
      </c>
      <c r="C4" s="48" t="s">
        <v>18</v>
      </c>
      <c r="D4" s="48" t="s">
        <v>17</v>
      </c>
      <c r="E4" s="59" t="s">
        <v>434</v>
      </c>
      <c r="F4" s="117">
        <v>52</v>
      </c>
      <c r="G4" s="117">
        <v>37</v>
      </c>
      <c r="H4" s="117">
        <v>19</v>
      </c>
      <c r="I4" s="117" t="s">
        <v>166</v>
      </c>
      <c r="J4" s="229"/>
    </row>
    <row r="5" spans="1:10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435</v>
      </c>
      <c r="F5" s="117">
        <v>52</v>
      </c>
      <c r="G5" s="117">
        <v>12</v>
      </c>
      <c r="H5" s="117">
        <v>15</v>
      </c>
      <c r="I5" s="117"/>
    </row>
    <row r="6" spans="1:10" x14ac:dyDescent="0.2">
      <c r="A6" s="49">
        <v>16</v>
      </c>
      <c r="B6" s="49">
        <v>4</v>
      </c>
      <c r="C6" s="49" t="s">
        <v>31</v>
      </c>
      <c r="D6" s="49" t="s">
        <v>28</v>
      </c>
      <c r="E6" s="63" t="s">
        <v>436</v>
      </c>
      <c r="F6" s="106">
        <v>52</v>
      </c>
      <c r="G6" s="106">
        <v>24</v>
      </c>
      <c r="H6" s="106">
        <v>12</v>
      </c>
      <c r="I6" s="106"/>
    </row>
    <row r="7" spans="1:10" x14ac:dyDescent="0.2">
      <c r="A7" s="50">
        <v>23</v>
      </c>
      <c r="B7" s="50">
        <v>5</v>
      </c>
      <c r="C7" s="50" t="s">
        <v>25</v>
      </c>
      <c r="D7" s="50" t="s">
        <v>20</v>
      </c>
      <c r="E7" s="60" t="s">
        <v>437</v>
      </c>
      <c r="F7" s="102">
        <v>52</v>
      </c>
      <c r="G7" s="102">
        <v>19</v>
      </c>
      <c r="H7" s="102">
        <v>10</v>
      </c>
      <c r="I7" s="102"/>
    </row>
    <row r="8" spans="1:10" x14ac:dyDescent="0.2">
      <c r="A8" s="52">
        <v>18</v>
      </c>
      <c r="B8" s="52">
        <v>6</v>
      </c>
      <c r="C8" s="52" t="s">
        <v>27</v>
      </c>
      <c r="D8" s="52" t="s">
        <v>24</v>
      </c>
      <c r="E8" s="62" t="s">
        <v>438</v>
      </c>
      <c r="F8" s="104">
        <v>52</v>
      </c>
      <c r="G8" s="104">
        <v>12</v>
      </c>
      <c r="H8" s="104">
        <v>8</v>
      </c>
      <c r="I8" s="104"/>
    </row>
    <row r="9" spans="1:10" x14ac:dyDescent="0.2">
      <c r="A9" s="52">
        <v>11</v>
      </c>
      <c r="B9" s="52">
        <v>7</v>
      </c>
      <c r="C9" s="52" t="s">
        <v>42</v>
      </c>
      <c r="D9" s="52" t="s">
        <v>24</v>
      </c>
      <c r="E9" s="62" t="s">
        <v>439</v>
      </c>
      <c r="F9" s="104">
        <v>52</v>
      </c>
      <c r="G9" s="104">
        <v>-1</v>
      </c>
      <c r="H9" s="104">
        <v>6</v>
      </c>
      <c r="I9" s="104"/>
    </row>
    <row r="10" spans="1:10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440</v>
      </c>
      <c r="F10" s="108">
        <v>52</v>
      </c>
      <c r="G10" s="108">
        <v>18</v>
      </c>
      <c r="H10" s="108">
        <v>4</v>
      </c>
      <c r="I10" s="108"/>
    </row>
    <row r="11" spans="1:10" x14ac:dyDescent="0.2">
      <c r="A11" s="51">
        <v>4</v>
      </c>
      <c r="B11" s="51">
        <v>9</v>
      </c>
      <c r="C11" s="51" t="s">
        <v>23</v>
      </c>
      <c r="D11" s="51" t="s">
        <v>22</v>
      </c>
      <c r="E11" s="61" t="s">
        <v>441</v>
      </c>
      <c r="F11" s="265">
        <v>52</v>
      </c>
      <c r="G11" s="265">
        <v>8</v>
      </c>
      <c r="H11" s="265">
        <v>2</v>
      </c>
      <c r="I11" s="265"/>
    </row>
    <row r="12" spans="1:10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442</v>
      </c>
      <c r="F12" s="110">
        <v>52</v>
      </c>
      <c r="G12" s="110">
        <v>15</v>
      </c>
      <c r="H12" s="110">
        <v>1</v>
      </c>
      <c r="I12" s="110"/>
    </row>
    <row r="13" spans="1:10" x14ac:dyDescent="0.2">
      <c r="A13" s="77">
        <v>10</v>
      </c>
      <c r="B13" s="77">
        <v>11</v>
      </c>
      <c r="C13" s="77" t="s">
        <v>35</v>
      </c>
      <c r="D13" s="77" t="s">
        <v>30</v>
      </c>
      <c r="E13" s="78" t="s">
        <v>443</v>
      </c>
      <c r="F13" s="110">
        <v>52</v>
      </c>
      <c r="G13" s="110">
        <v>-7</v>
      </c>
      <c r="H13" s="110">
        <v>0</v>
      </c>
      <c r="I13" s="110"/>
    </row>
    <row r="14" spans="1:10" x14ac:dyDescent="0.2">
      <c r="A14" s="49">
        <v>5</v>
      </c>
      <c r="B14" s="49">
        <v>12</v>
      </c>
      <c r="C14" s="49" t="s">
        <v>39</v>
      </c>
      <c r="D14" s="49" t="s">
        <v>28</v>
      </c>
      <c r="E14" s="63" t="s">
        <v>444</v>
      </c>
      <c r="F14" s="106">
        <v>52</v>
      </c>
      <c r="G14" s="106">
        <v>0</v>
      </c>
      <c r="H14" s="106">
        <v>0</v>
      </c>
      <c r="I14" s="106"/>
    </row>
    <row r="15" spans="1:10" x14ac:dyDescent="0.2">
      <c r="A15" s="51">
        <v>55</v>
      </c>
      <c r="B15" s="51">
        <v>13</v>
      </c>
      <c r="C15" s="51" t="s">
        <v>37</v>
      </c>
      <c r="D15" s="51" t="s">
        <v>22</v>
      </c>
      <c r="E15" s="61" t="s">
        <v>445</v>
      </c>
      <c r="F15" s="265">
        <v>52</v>
      </c>
      <c r="G15" s="265">
        <v>0</v>
      </c>
      <c r="H15" s="265">
        <v>0</v>
      </c>
      <c r="I15" s="265"/>
    </row>
    <row r="16" spans="1:10" x14ac:dyDescent="0.2">
      <c r="A16" s="53">
        <v>3</v>
      </c>
      <c r="B16" s="53">
        <v>14</v>
      </c>
      <c r="C16" s="53" t="s">
        <v>29</v>
      </c>
      <c r="D16" s="53" t="s">
        <v>26</v>
      </c>
      <c r="E16" s="64" t="s">
        <v>446</v>
      </c>
      <c r="F16" s="108">
        <v>51</v>
      </c>
      <c r="G16" s="108">
        <v>-9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43</v>
      </c>
      <c r="D17" s="54" t="s">
        <v>32</v>
      </c>
      <c r="E17" s="67" t="s">
        <v>447</v>
      </c>
      <c r="F17" s="112">
        <v>51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448</v>
      </c>
      <c r="F18" s="114">
        <v>51</v>
      </c>
      <c r="G18" s="114">
        <v>1</v>
      </c>
      <c r="H18" s="114">
        <v>0</v>
      </c>
      <c r="I18" s="114"/>
    </row>
    <row r="19" spans="1:9" x14ac:dyDescent="0.2">
      <c r="A19" s="54">
        <v>99</v>
      </c>
      <c r="B19" s="54">
        <v>17</v>
      </c>
      <c r="C19" s="54" t="s">
        <v>44</v>
      </c>
      <c r="D19" s="54" t="s">
        <v>32</v>
      </c>
      <c r="E19" s="67" t="s">
        <v>449</v>
      </c>
      <c r="F19" s="112">
        <v>51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450</v>
      </c>
      <c r="F20" s="118">
        <v>51</v>
      </c>
      <c r="G20" s="118">
        <v>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451</v>
      </c>
      <c r="F21" s="118">
        <v>51</v>
      </c>
      <c r="G21" s="118">
        <v>0</v>
      </c>
      <c r="H21" s="118">
        <v>0</v>
      </c>
      <c r="I21" s="118"/>
    </row>
    <row r="22" spans="1:9" ht="17" customHeight="1" thickBot="1" x14ac:dyDescent="0.25">
      <c r="A22" s="73">
        <v>20</v>
      </c>
      <c r="B22" s="73" t="s">
        <v>181</v>
      </c>
      <c r="C22" s="73" t="s">
        <v>45</v>
      </c>
      <c r="D22" s="73" t="s">
        <v>34</v>
      </c>
      <c r="E22" s="244" t="s">
        <v>452</v>
      </c>
      <c r="F22" s="76">
        <v>43</v>
      </c>
      <c r="G22" s="76">
        <v>-15</v>
      </c>
      <c r="H22" s="76">
        <v>0</v>
      </c>
      <c r="I22" s="76" t="s">
        <v>453</v>
      </c>
    </row>
  </sheetData>
  <autoFilter ref="A2:I22" xr:uid="{00000000-0009-0000-0000-00000D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2"/>
  <sheetViews>
    <sheetView zoomScale="130" zoomScaleNormal="130" workbookViewId="0">
      <selection activeCell="J24" sqref="J24"/>
    </sheetView>
  </sheetViews>
  <sheetFormatPr baseColWidth="10" defaultRowHeight="16" x14ac:dyDescent="0.2"/>
  <cols>
    <col min="4" max="6" width="10.83203125" style="250" customWidth="1"/>
  </cols>
  <sheetData>
    <row r="1" spans="1:11" ht="17" customHeight="1" thickBot="1" x14ac:dyDescent="0.25"/>
    <row r="2" spans="1:11" ht="17" customHeight="1" thickBot="1" x14ac:dyDescent="0.25">
      <c r="A2" s="399" t="s">
        <v>105</v>
      </c>
      <c r="B2" s="399" t="s">
        <v>1</v>
      </c>
      <c r="C2" s="399" t="s">
        <v>0</v>
      </c>
      <c r="D2" s="24" t="s">
        <v>106</v>
      </c>
      <c r="E2" s="25" t="s">
        <v>107</v>
      </c>
      <c r="F2" s="26" t="s">
        <v>108</v>
      </c>
      <c r="G2" s="399" t="s">
        <v>109</v>
      </c>
      <c r="H2" s="399" t="s">
        <v>110</v>
      </c>
      <c r="I2" s="260" t="s">
        <v>111</v>
      </c>
      <c r="J2" s="399" t="s">
        <v>112</v>
      </c>
      <c r="K2" s="399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21.393000000000001</v>
      </c>
      <c r="E3" s="126">
        <v>27.959</v>
      </c>
      <c r="F3" s="127">
        <v>26.231999999999999</v>
      </c>
      <c r="G3" s="22" t="s">
        <v>454</v>
      </c>
      <c r="H3" s="22" t="s">
        <v>455</v>
      </c>
      <c r="I3" s="23" t="s">
        <v>456</v>
      </c>
      <c r="J3" s="255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21.303000000000001</v>
      </c>
      <c r="E4" s="129">
        <v>27.91</v>
      </c>
      <c r="F4" s="130">
        <v>26.372</v>
      </c>
      <c r="G4" s="2" t="s">
        <v>457</v>
      </c>
      <c r="H4" s="2" t="s">
        <v>287</v>
      </c>
      <c r="I4" s="12" t="s">
        <v>458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21.565000000000001</v>
      </c>
      <c r="E5" s="132">
        <v>28.295000000000002</v>
      </c>
      <c r="F5" s="133">
        <v>26.414000000000001</v>
      </c>
      <c r="G5" s="3" t="s">
        <v>459</v>
      </c>
      <c r="H5" s="3" t="s">
        <v>460</v>
      </c>
      <c r="I5" s="13" t="s">
        <v>461</v>
      </c>
      <c r="J5" s="102">
        <v>13</v>
      </c>
      <c r="K5" s="3"/>
    </row>
    <row r="6" spans="1:11" x14ac:dyDescent="0.2">
      <c r="A6" s="52">
        <v>11</v>
      </c>
      <c r="B6" s="52" t="s">
        <v>33</v>
      </c>
      <c r="C6" s="52" t="s">
        <v>24</v>
      </c>
      <c r="D6" s="137">
        <v>21.387</v>
      </c>
      <c r="E6" s="138">
        <v>28.334</v>
      </c>
      <c r="F6" s="139">
        <v>26.712</v>
      </c>
      <c r="G6" s="5" t="s">
        <v>462</v>
      </c>
      <c r="H6" s="5" t="s">
        <v>463</v>
      </c>
      <c r="I6" s="15" t="s">
        <v>464</v>
      </c>
      <c r="J6" s="104">
        <v>12</v>
      </c>
      <c r="K6" s="5"/>
    </row>
    <row r="7" spans="1:11" x14ac:dyDescent="0.2">
      <c r="A7" s="52">
        <v>18</v>
      </c>
      <c r="B7" s="52" t="s">
        <v>27</v>
      </c>
      <c r="C7" s="52" t="s">
        <v>24</v>
      </c>
      <c r="D7" s="137">
        <v>21.398</v>
      </c>
      <c r="E7" s="138">
        <v>28.341000000000001</v>
      </c>
      <c r="F7" s="139">
        <v>26.702999999999999</v>
      </c>
      <c r="G7" s="5" t="s">
        <v>465</v>
      </c>
      <c r="H7" s="5" t="s">
        <v>466</v>
      </c>
      <c r="I7" s="15" t="s">
        <v>467</v>
      </c>
      <c r="J7" s="104">
        <v>9</v>
      </c>
      <c r="K7" s="5"/>
    </row>
    <row r="8" spans="1:11" x14ac:dyDescent="0.2">
      <c r="A8" s="50">
        <v>23</v>
      </c>
      <c r="B8" s="50" t="s">
        <v>25</v>
      </c>
      <c r="C8" s="50" t="s">
        <v>20</v>
      </c>
      <c r="D8" s="131">
        <v>21.675000000000001</v>
      </c>
      <c r="E8" s="132">
        <v>28.484999999999999</v>
      </c>
      <c r="F8" s="133">
        <v>26.821999999999999</v>
      </c>
      <c r="G8" s="3" t="s">
        <v>468</v>
      </c>
      <c r="H8" s="3" t="s">
        <v>469</v>
      </c>
      <c r="I8" s="13" t="s">
        <v>470</v>
      </c>
      <c r="J8" s="102">
        <v>8</v>
      </c>
      <c r="K8" s="3"/>
    </row>
    <row r="9" spans="1:11" x14ac:dyDescent="0.2">
      <c r="A9" s="51">
        <v>55</v>
      </c>
      <c r="B9" s="51" t="s">
        <v>37</v>
      </c>
      <c r="C9" s="51" t="s">
        <v>22</v>
      </c>
      <c r="D9" s="134">
        <v>21.442</v>
      </c>
      <c r="E9" s="135">
        <v>28.504999999999999</v>
      </c>
      <c r="F9" s="136">
        <v>26.856000000000002</v>
      </c>
      <c r="G9" s="4" t="s">
        <v>471</v>
      </c>
      <c r="H9" s="4" t="s">
        <v>472</v>
      </c>
      <c r="I9" s="14" t="s">
        <v>473</v>
      </c>
      <c r="J9" s="265">
        <v>9</v>
      </c>
      <c r="K9" s="4"/>
    </row>
    <row r="10" spans="1:11" x14ac:dyDescent="0.2">
      <c r="A10" s="51">
        <v>4</v>
      </c>
      <c r="B10" s="51" t="s">
        <v>23</v>
      </c>
      <c r="C10" s="51" t="s">
        <v>22</v>
      </c>
      <c r="D10" s="134">
        <v>21.582000000000001</v>
      </c>
      <c r="E10" s="135">
        <v>28.577999999999999</v>
      </c>
      <c r="F10" s="136">
        <v>26.802</v>
      </c>
      <c r="G10" s="4" t="s">
        <v>474</v>
      </c>
      <c r="H10" s="4" t="s">
        <v>475</v>
      </c>
      <c r="I10" s="14" t="s">
        <v>476</v>
      </c>
      <c r="J10" s="265">
        <v>6</v>
      </c>
      <c r="K10" s="4"/>
    </row>
    <row r="11" spans="1:11" x14ac:dyDescent="0.2">
      <c r="A11" s="49">
        <v>16</v>
      </c>
      <c r="B11" s="49" t="s">
        <v>31</v>
      </c>
      <c r="C11" s="49" t="s">
        <v>28</v>
      </c>
      <c r="D11" s="140">
        <v>21.777999999999999</v>
      </c>
      <c r="E11" s="141">
        <v>28.366</v>
      </c>
      <c r="F11" s="142">
        <v>26.675999999999998</v>
      </c>
      <c r="G11" s="6" t="s">
        <v>477</v>
      </c>
      <c r="H11" s="6" t="s">
        <v>478</v>
      </c>
      <c r="I11" s="16" t="s">
        <v>479</v>
      </c>
      <c r="J11" s="106">
        <v>7</v>
      </c>
      <c r="K11" s="6"/>
    </row>
    <row r="12" spans="1:11" x14ac:dyDescent="0.2">
      <c r="A12" s="77">
        <v>10</v>
      </c>
      <c r="B12" s="77" t="s">
        <v>35</v>
      </c>
      <c r="C12" s="77" t="s">
        <v>30</v>
      </c>
      <c r="D12" s="146">
        <v>21.556999999999999</v>
      </c>
      <c r="E12" s="147">
        <v>28.5</v>
      </c>
      <c r="F12" s="148">
        <v>26.742999999999999</v>
      </c>
      <c r="G12" s="79" t="s">
        <v>480</v>
      </c>
      <c r="H12" s="79" t="s">
        <v>481</v>
      </c>
      <c r="I12" s="80" t="s">
        <v>482</v>
      </c>
      <c r="J12" s="110">
        <v>6</v>
      </c>
      <c r="K12" s="79"/>
    </row>
    <row r="13" spans="1:11" x14ac:dyDescent="0.2">
      <c r="A13" s="49">
        <v>5</v>
      </c>
      <c r="B13" s="49" t="s">
        <v>39</v>
      </c>
      <c r="C13" s="49" t="s">
        <v>28</v>
      </c>
      <c r="D13" s="140">
        <v>21.646000000000001</v>
      </c>
      <c r="E13" s="141">
        <v>28.77</v>
      </c>
      <c r="F13" s="142">
        <v>26.741</v>
      </c>
      <c r="G13" s="6" t="s">
        <v>483</v>
      </c>
      <c r="H13" s="6" t="s">
        <v>484</v>
      </c>
      <c r="I13" s="16" t="s">
        <v>145</v>
      </c>
      <c r="J13" s="106">
        <v>2</v>
      </c>
      <c r="K13" s="6"/>
    </row>
    <row r="14" spans="1:11" x14ac:dyDescent="0.2">
      <c r="A14" s="77">
        <v>23</v>
      </c>
      <c r="B14" s="77" t="s">
        <v>41</v>
      </c>
      <c r="C14" s="77" t="s">
        <v>30</v>
      </c>
      <c r="D14" s="146">
        <v>21.594000000000001</v>
      </c>
      <c r="E14" s="147">
        <v>28.802</v>
      </c>
      <c r="F14" s="148">
        <v>26.795999999999999</v>
      </c>
      <c r="G14" s="79" t="s">
        <v>485</v>
      </c>
      <c r="H14" s="79" t="s">
        <v>486</v>
      </c>
      <c r="I14" s="80" t="s">
        <v>145</v>
      </c>
      <c r="J14" s="110">
        <v>2</v>
      </c>
      <c r="K14" s="79"/>
    </row>
    <row r="15" spans="1:11" x14ac:dyDescent="0.2">
      <c r="A15" s="53">
        <v>3</v>
      </c>
      <c r="B15" s="53" t="s">
        <v>29</v>
      </c>
      <c r="C15" s="53" t="s">
        <v>26</v>
      </c>
      <c r="D15" s="143">
        <v>21.696999999999999</v>
      </c>
      <c r="E15" s="144">
        <v>28.751000000000001</v>
      </c>
      <c r="F15" s="145">
        <v>26.646999999999998</v>
      </c>
      <c r="G15" s="7" t="s">
        <v>487</v>
      </c>
      <c r="H15" s="7" t="s">
        <v>488</v>
      </c>
      <c r="I15" s="17" t="s">
        <v>145</v>
      </c>
      <c r="J15" s="108">
        <v>4</v>
      </c>
      <c r="K15" s="7"/>
    </row>
    <row r="16" spans="1:11" x14ac:dyDescent="0.2">
      <c r="A16" s="54">
        <v>7</v>
      </c>
      <c r="B16" s="54" t="s">
        <v>43</v>
      </c>
      <c r="C16" s="54" t="s">
        <v>32</v>
      </c>
      <c r="D16" s="155">
        <v>21.745999999999999</v>
      </c>
      <c r="E16" s="156">
        <v>28.766999999999999</v>
      </c>
      <c r="F16" s="157">
        <v>26.873000000000001</v>
      </c>
      <c r="G16" s="10" t="s">
        <v>489</v>
      </c>
      <c r="H16" s="10" t="s">
        <v>490</v>
      </c>
      <c r="I16" s="20" t="s">
        <v>145</v>
      </c>
      <c r="J16" s="112">
        <v>4</v>
      </c>
      <c r="K16" s="10"/>
    </row>
    <row r="17" spans="1:11" x14ac:dyDescent="0.2">
      <c r="A17" s="53">
        <v>31</v>
      </c>
      <c r="B17" s="53" t="s">
        <v>38</v>
      </c>
      <c r="C17" s="53" t="s">
        <v>26</v>
      </c>
      <c r="D17" s="143">
        <v>21.852</v>
      </c>
      <c r="E17" s="144">
        <v>28.887</v>
      </c>
      <c r="F17" s="145">
        <v>26.747</v>
      </c>
      <c r="G17" s="7" t="s">
        <v>491</v>
      </c>
      <c r="H17" s="7" t="s">
        <v>492</v>
      </c>
      <c r="I17" s="17" t="s">
        <v>145</v>
      </c>
      <c r="J17" s="108">
        <v>2</v>
      </c>
      <c r="K17" s="7"/>
    </row>
    <row r="18" spans="1:11" x14ac:dyDescent="0.2">
      <c r="A18" s="55">
        <v>20</v>
      </c>
      <c r="B18" s="55" t="s">
        <v>45</v>
      </c>
      <c r="C18" s="55" t="s">
        <v>34</v>
      </c>
      <c r="D18" s="149">
        <v>21.809000000000001</v>
      </c>
      <c r="E18" s="150">
        <v>28.917999999999999</v>
      </c>
      <c r="F18" s="151">
        <v>27.181000000000001</v>
      </c>
      <c r="G18" s="8" t="s">
        <v>493</v>
      </c>
      <c r="H18" s="8" t="s">
        <v>145</v>
      </c>
      <c r="I18" s="18" t="s">
        <v>145</v>
      </c>
      <c r="J18" s="114">
        <v>3</v>
      </c>
      <c r="K18" s="8"/>
    </row>
    <row r="19" spans="1:11" x14ac:dyDescent="0.2">
      <c r="A19" s="55">
        <v>8</v>
      </c>
      <c r="B19" s="55" t="s">
        <v>46</v>
      </c>
      <c r="C19" s="55" t="s">
        <v>34</v>
      </c>
      <c r="D19" s="149">
        <v>21.826000000000001</v>
      </c>
      <c r="E19" s="150">
        <v>28.914000000000001</v>
      </c>
      <c r="F19" s="151">
        <v>27.146999999999998</v>
      </c>
      <c r="G19" s="8" t="s">
        <v>494</v>
      </c>
      <c r="H19" s="8" t="s">
        <v>145</v>
      </c>
      <c r="I19" s="18" t="s">
        <v>145</v>
      </c>
      <c r="J19" s="114">
        <v>1</v>
      </c>
      <c r="K19" s="8"/>
    </row>
    <row r="20" spans="1:11" x14ac:dyDescent="0.2">
      <c r="A20" s="56">
        <v>63</v>
      </c>
      <c r="B20" s="56" t="s">
        <v>47</v>
      </c>
      <c r="C20" s="56" t="s">
        <v>36</v>
      </c>
      <c r="D20" s="152">
        <v>21.783999999999999</v>
      </c>
      <c r="E20" s="153">
        <v>28.97</v>
      </c>
      <c r="F20" s="154">
        <v>27.286999999999999</v>
      </c>
      <c r="G20" s="9" t="s">
        <v>495</v>
      </c>
      <c r="H20" s="9" t="s">
        <v>145</v>
      </c>
      <c r="I20" s="19" t="s">
        <v>145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21.881</v>
      </c>
      <c r="E21" s="153">
        <v>28.97</v>
      </c>
      <c r="F21" s="154">
        <v>27.286999999999999</v>
      </c>
      <c r="G21" s="9" t="s">
        <v>496</v>
      </c>
      <c r="H21" s="9" t="s">
        <v>145</v>
      </c>
      <c r="I21" s="19" t="s">
        <v>145</v>
      </c>
      <c r="J21" s="118">
        <v>1</v>
      </c>
      <c r="K21" s="9"/>
    </row>
    <row r="22" spans="1:11" ht="17" customHeight="1" thickBot="1" x14ac:dyDescent="0.25">
      <c r="A22" s="164">
        <v>99</v>
      </c>
      <c r="B22" s="164" t="s">
        <v>44</v>
      </c>
      <c r="C22" s="164" t="s">
        <v>32</v>
      </c>
      <c r="D22" s="203">
        <v>21.937999999999999</v>
      </c>
      <c r="E22" s="204">
        <v>29.053999999999998</v>
      </c>
      <c r="F22" s="205">
        <v>27.53</v>
      </c>
      <c r="G22" s="165" t="s">
        <v>497</v>
      </c>
      <c r="H22" s="165" t="s">
        <v>145</v>
      </c>
      <c r="I22" s="166" t="s">
        <v>145</v>
      </c>
      <c r="J22" s="167">
        <v>1</v>
      </c>
      <c r="K22" s="165"/>
    </row>
  </sheetData>
  <autoFilter ref="A2:K22" xr:uid="{00000000-0009-0000-0000-00000E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2"/>
  <sheetViews>
    <sheetView zoomScale="120" zoomScaleNormal="120" workbookViewId="0">
      <selection activeCell="M31" sqref="M31"/>
    </sheetView>
  </sheetViews>
  <sheetFormatPr baseColWidth="10" defaultRowHeight="16" x14ac:dyDescent="0.2"/>
  <cols>
    <col min="9" max="9" width="27.1640625" style="250" customWidth="1"/>
  </cols>
  <sheetData>
    <row r="1" spans="1:9" ht="17" customHeight="1" thickBot="1" x14ac:dyDescent="0.25"/>
    <row r="2" spans="1:9" ht="17" customHeight="1" thickBot="1" x14ac:dyDescent="0.25">
      <c r="A2" s="399" t="s">
        <v>105</v>
      </c>
      <c r="B2" s="399" t="s">
        <v>159</v>
      </c>
      <c r="C2" s="399" t="s">
        <v>1</v>
      </c>
      <c r="D2" s="399" t="s">
        <v>0</v>
      </c>
      <c r="E2" s="399" t="s">
        <v>160</v>
      </c>
      <c r="F2" s="399" t="s">
        <v>161</v>
      </c>
      <c r="G2" s="399" t="s">
        <v>112</v>
      </c>
      <c r="H2" s="399" t="s">
        <v>162</v>
      </c>
      <c r="I2" s="261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498</v>
      </c>
      <c r="F3" s="255">
        <v>66</v>
      </c>
      <c r="G3" s="255">
        <v>29</v>
      </c>
      <c r="H3" s="255">
        <v>25</v>
      </c>
      <c r="I3" s="255"/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499</v>
      </c>
      <c r="F4" s="102">
        <v>66</v>
      </c>
      <c r="G4" s="102">
        <v>34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500</v>
      </c>
      <c r="F5" s="117">
        <v>66</v>
      </c>
      <c r="G5" s="117">
        <v>19</v>
      </c>
      <c r="H5" s="117">
        <v>16</v>
      </c>
      <c r="I5" s="117"/>
    </row>
    <row r="6" spans="1:9" x14ac:dyDescent="0.2">
      <c r="A6" s="52">
        <v>18</v>
      </c>
      <c r="B6" s="52">
        <v>4</v>
      </c>
      <c r="C6" s="52" t="s">
        <v>27</v>
      </c>
      <c r="D6" s="52" t="s">
        <v>24</v>
      </c>
      <c r="E6" s="62" t="s">
        <v>501</v>
      </c>
      <c r="F6" s="104">
        <v>65</v>
      </c>
      <c r="G6" s="104">
        <v>28</v>
      </c>
      <c r="H6" s="104">
        <v>12</v>
      </c>
      <c r="I6" s="104" t="s">
        <v>502</v>
      </c>
    </row>
    <row r="7" spans="1:9" x14ac:dyDescent="0.2">
      <c r="A7" s="52">
        <v>11</v>
      </c>
      <c r="B7" s="52">
        <v>5</v>
      </c>
      <c r="C7" s="52" t="s">
        <v>33</v>
      </c>
      <c r="D7" s="52" t="s">
        <v>24</v>
      </c>
      <c r="E7" s="62" t="s">
        <v>503</v>
      </c>
      <c r="F7" s="104">
        <v>65</v>
      </c>
      <c r="G7" s="104">
        <v>9</v>
      </c>
      <c r="H7" s="104">
        <v>10</v>
      </c>
      <c r="I7" s="104"/>
    </row>
    <row r="8" spans="1:9" x14ac:dyDescent="0.2">
      <c r="A8" s="51">
        <v>55</v>
      </c>
      <c r="B8" s="51">
        <v>6</v>
      </c>
      <c r="C8" s="51" t="s">
        <v>37</v>
      </c>
      <c r="D8" s="51" t="s">
        <v>22</v>
      </c>
      <c r="E8" s="61" t="s">
        <v>504</v>
      </c>
      <c r="F8" s="265">
        <v>65</v>
      </c>
      <c r="G8" s="265">
        <v>14</v>
      </c>
      <c r="H8" s="265">
        <v>8</v>
      </c>
      <c r="I8" s="265"/>
    </row>
    <row r="9" spans="1:9" x14ac:dyDescent="0.2">
      <c r="A9" s="49">
        <v>5</v>
      </c>
      <c r="B9" s="49">
        <v>7</v>
      </c>
      <c r="C9" s="49" t="s">
        <v>39</v>
      </c>
      <c r="D9" s="49" t="s">
        <v>28</v>
      </c>
      <c r="E9" s="63" t="s">
        <v>505</v>
      </c>
      <c r="F9" s="106">
        <v>65</v>
      </c>
      <c r="G9" s="106">
        <v>18</v>
      </c>
      <c r="H9" s="106">
        <v>6</v>
      </c>
      <c r="I9" s="106"/>
    </row>
    <row r="10" spans="1:9" x14ac:dyDescent="0.2">
      <c r="A10" s="50">
        <v>23</v>
      </c>
      <c r="B10" s="50">
        <v>8</v>
      </c>
      <c r="C10" s="50" t="s">
        <v>25</v>
      </c>
      <c r="D10" s="50" t="s">
        <v>20</v>
      </c>
      <c r="E10" s="60" t="s">
        <v>506</v>
      </c>
      <c r="F10" s="102">
        <v>65</v>
      </c>
      <c r="G10" s="102">
        <v>11</v>
      </c>
      <c r="H10" s="102">
        <v>4</v>
      </c>
      <c r="I10" s="102"/>
    </row>
    <row r="11" spans="1:9" x14ac:dyDescent="0.2">
      <c r="A11" s="77">
        <v>10</v>
      </c>
      <c r="B11" s="77">
        <v>9</v>
      </c>
      <c r="C11" s="77" t="s">
        <v>35</v>
      </c>
      <c r="D11" s="77" t="s">
        <v>30</v>
      </c>
      <c r="E11" s="78" t="s">
        <v>507</v>
      </c>
      <c r="F11" s="110">
        <v>65</v>
      </c>
      <c r="G11" s="110">
        <v>8</v>
      </c>
      <c r="H11" s="110">
        <v>2</v>
      </c>
      <c r="I11" s="110"/>
    </row>
    <row r="12" spans="1:9" x14ac:dyDescent="0.2">
      <c r="A12" s="51">
        <v>4</v>
      </c>
      <c r="B12" s="51">
        <v>10</v>
      </c>
      <c r="C12" s="51" t="s">
        <v>23</v>
      </c>
      <c r="D12" s="51" t="s">
        <v>22</v>
      </c>
      <c r="E12" s="61" t="s">
        <v>508</v>
      </c>
      <c r="F12" s="265">
        <v>65</v>
      </c>
      <c r="G12" s="265">
        <v>-2</v>
      </c>
      <c r="H12" s="265">
        <v>1</v>
      </c>
      <c r="I12" s="265"/>
    </row>
    <row r="13" spans="1:9" x14ac:dyDescent="0.2">
      <c r="A13" s="53">
        <v>3</v>
      </c>
      <c r="B13" s="53">
        <v>11</v>
      </c>
      <c r="C13" s="53" t="s">
        <v>29</v>
      </c>
      <c r="D13" s="53" t="s">
        <v>26</v>
      </c>
      <c r="E13" s="64" t="s">
        <v>509</v>
      </c>
      <c r="F13" s="108">
        <v>65</v>
      </c>
      <c r="G13" s="108">
        <v>8</v>
      </c>
      <c r="H13" s="108">
        <v>0</v>
      </c>
      <c r="I13" s="10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510</v>
      </c>
      <c r="F14" s="110">
        <v>65</v>
      </c>
      <c r="G14" s="110">
        <v>1</v>
      </c>
      <c r="H14" s="110">
        <v>0</v>
      </c>
      <c r="I14" s="110" t="s">
        <v>502</v>
      </c>
    </row>
    <row r="15" spans="1:9" x14ac:dyDescent="0.2">
      <c r="A15" s="53">
        <v>31</v>
      </c>
      <c r="B15" s="53">
        <v>13</v>
      </c>
      <c r="C15" s="53" t="s">
        <v>38</v>
      </c>
      <c r="D15" s="53" t="s">
        <v>26</v>
      </c>
      <c r="E15" s="64" t="s">
        <v>511</v>
      </c>
      <c r="F15" s="108">
        <v>65</v>
      </c>
      <c r="G15" s="108">
        <v>5</v>
      </c>
      <c r="H15" s="108">
        <v>0</v>
      </c>
      <c r="I15" s="108"/>
    </row>
    <row r="16" spans="1:9" x14ac:dyDescent="0.2">
      <c r="A16" s="54">
        <v>7</v>
      </c>
      <c r="B16" s="54">
        <v>14</v>
      </c>
      <c r="C16" s="54" t="s">
        <v>43</v>
      </c>
      <c r="D16" s="54" t="s">
        <v>32</v>
      </c>
      <c r="E16" s="67" t="s">
        <v>512</v>
      </c>
      <c r="F16" s="112">
        <v>65</v>
      </c>
      <c r="G16" s="112">
        <v>4</v>
      </c>
      <c r="H16" s="112">
        <v>0</v>
      </c>
      <c r="I16" s="112"/>
    </row>
    <row r="17" spans="1:9" x14ac:dyDescent="0.2">
      <c r="A17" s="55">
        <v>20</v>
      </c>
      <c r="B17" s="55">
        <v>15</v>
      </c>
      <c r="C17" s="55" t="s">
        <v>45</v>
      </c>
      <c r="D17" s="55" t="s">
        <v>34</v>
      </c>
      <c r="E17" s="65" t="s">
        <v>513</v>
      </c>
      <c r="F17" s="114">
        <v>65</v>
      </c>
      <c r="G17" s="114">
        <v>6</v>
      </c>
      <c r="H17" s="114">
        <v>0</v>
      </c>
      <c r="I17" s="114"/>
    </row>
    <row r="18" spans="1:9" x14ac:dyDescent="0.2">
      <c r="A18" s="54">
        <v>99</v>
      </c>
      <c r="B18" s="54">
        <v>16</v>
      </c>
      <c r="C18" s="54" t="s">
        <v>44</v>
      </c>
      <c r="D18" s="54" t="s">
        <v>32</v>
      </c>
      <c r="E18" s="67" t="s">
        <v>514</v>
      </c>
      <c r="F18" s="112">
        <v>65</v>
      </c>
      <c r="G18" s="112">
        <v>9</v>
      </c>
      <c r="H18" s="112">
        <v>0</v>
      </c>
      <c r="I18" s="112"/>
    </row>
    <row r="19" spans="1:9" x14ac:dyDescent="0.2">
      <c r="A19" s="56">
        <v>63</v>
      </c>
      <c r="B19" s="56">
        <v>17</v>
      </c>
      <c r="C19" s="56" t="s">
        <v>47</v>
      </c>
      <c r="D19" s="56" t="s">
        <v>36</v>
      </c>
      <c r="E19" s="66" t="s">
        <v>515</v>
      </c>
      <c r="F19" s="118">
        <v>65</v>
      </c>
      <c r="G19" s="118">
        <v>6</v>
      </c>
      <c r="H19" s="118">
        <v>0</v>
      </c>
      <c r="I19" s="118"/>
    </row>
    <row r="20" spans="1:9" x14ac:dyDescent="0.2">
      <c r="A20" s="56">
        <v>6</v>
      </c>
      <c r="B20" s="56">
        <v>18</v>
      </c>
      <c r="C20" s="56" t="s">
        <v>48</v>
      </c>
      <c r="D20" s="56" t="s">
        <v>36</v>
      </c>
      <c r="E20" s="66" t="s">
        <v>516</v>
      </c>
      <c r="F20" s="118">
        <v>64</v>
      </c>
      <c r="G20" s="118">
        <v>3</v>
      </c>
      <c r="H20" s="118">
        <v>0</v>
      </c>
      <c r="I20" s="118"/>
    </row>
    <row r="21" spans="1:9" x14ac:dyDescent="0.2">
      <c r="A21" s="55">
        <v>8</v>
      </c>
      <c r="B21" s="55">
        <v>19</v>
      </c>
      <c r="C21" s="55" t="s">
        <v>46</v>
      </c>
      <c r="D21" s="55" t="s">
        <v>34</v>
      </c>
      <c r="E21" s="65" t="s">
        <v>517</v>
      </c>
      <c r="F21" s="114">
        <v>64</v>
      </c>
      <c r="G21" s="114">
        <v>-1</v>
      </c>
      <c r="H21" s="114">
        <v>0</v>
      </c>
      <c r="I21" s="114"/>
    </row>
    <row r="22" spans="1:9" ht="17" customHeight="1" thickBot="1" x14ac:dyDescent="0.25">
      <c r="A22" s="169">
        <v>16</v>
      </c>
      <c r="B22" s="169" t="s">
        <v>181</v>
      </c>
      <c r="C22" s="169" t="s">
        <v>31</v>
      </c>
      <c r="D22" s="169" t="s">
        <v>28</v>
      </c>
      <c r="E22" s="170" t="s">
        <v>518</v>
      </c>
      <c r="F22" s="171">
        <v>38</v>
      </c>
      <c r="G22" s="171">
        <v>-15</v>
      </c>
      <c r="H22" s="171">
        <v>0</v>
      </c>
      <c r="I22" s="171" t="s">
        <v>190</v>
      </c>
    </row>
  </sheetData>
  <autoFilter ref="A2:I22" xr:uid="{00000000-0009-0000-0000-00000F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2"/>
  <sheetViews>
    <sheetView zoomScale="140" zoomScaleNormal="140" workbookViewId="0">
      <selection activeCell="J8" sqref="J8"/>
    </sheetView>
  </sheetViews>
  <sheetFormatPr baseColWidth="10" defaultRowHeight="16" x14ac:dyDescent="0.2"/>
  <cols>
    <col min="4" max="6" width="13" style="250" customWidth="1"/>
  </cols>
  <sheetData>
    <row r="1" spans="1:11" ht="17" customHeight="1" thickBot="1" x14ac:dyDescent="0.25"/>
    <row r="2" spans="1:11" ht="17" customHeight="1" thickBot="1" x14ac:dyDescent="0.25">
      <c r="A2" s="399" t="s">
        <v>105</v>
      </c>
      <c r="B2" s="399" t="s">
        <v>1</v>
      </c>
      <c r="C2" s="399" t="s">
        <v>0</v>
      </c>
      <c r="D2" s="24" t="s">
        <v>106</v>
      </c>
      <c r="E2" s="25" t="s">
        <v>107</v>
      </c>
      <c r="F2" s="26" t="s">
        <v>108</v>
      </c>
      <c r="G2" s="399" t="s">
        <v>109</v>
      </c>
      <c r="H2" s="399" t="s">
        <v>110</v>
      </c>
      <c r="I2" s="260" t="s">
        <v>111</v>
      </c>
      <c r="J2" s="399" t="s">
        <v>112</v>
      </c>
      <c r="K2" s="399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30.337</v>
      </c>
      <c r="E3" s="126">
        <v>42.466000000000001</v>
      </c>
      <c r="F3" s="127">
        <v>28.364999999999998</v>
      </c>
      <c r="G3" s="22" t="s">
        <v>519</v>
      </c>
      <c r="H3" s="22" t="s">
        <v>520</v>
      </c>
      <c r="I3" s="23" t="s">
        <v>521</v>
      </c>
      <c r="J3" s="255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30.427</v>
      </c>
      <c r="E4" s="129">
        <v>42.692</v>
      </c>
      <c r="F4" s="130">
        <v>28.300999999999998</v>
      </c>
      <c r="G4" s="2" t="s">
        <v>522</v>
      </c>
      <c r="H4" s="2" t="s">
        <v>523</v>
      </c>
      <c r="I4" s="12" t="s">
        <v>524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30.419</v>
      </c>
      <c r="E5" s="132">
        <v>43.042000000000002</v>
      </c>
      <c r="F5" s="133">
        <v>28.286000000000001</v>
      </c>
      <c r="G5" s="3" t="s">
        <v>525</v>
      </c>
      <c r="H5" s="3" t="s">
        <v>526</v>
      </c>
      <c r="I5" s="13" t="s">
        <v>527</v>
      </c>
      <c r="J5" s="102">
        <v>13</v>
      </c>
      <c r="K5" s="3"/>
    </row>
    <row r="6" spans="1:11" x14ac:dyDescent="0.2">
      <c r="A6" s="53">
        <v>3</v>
      </c>
      <c r="B6" s="53" t="s">
        <v>29</v>
      </c>
      <c r="C6" s="53" t="s">
        <v>26</v>
      </c>
      <c r="D6" s="143">
        <v>30.251999999999999</v>
      </c>
      <c r="E6" s="144">
        <v>43.594000000000001</v>
      </c>
      <c r="F6" s="145">
        <v>28.158000000000001</v>
      </c>
      <c r="G6" s="7" t="s">
        <v>528</v>
      </c>
      <c r="H6" s="7" t="s">
        <v>529</v>
      </c>
      <c r="I6" s="17" t="s">
        <v>530</v>
      </c>
      <c r="J6" s="108">
        <v>12</v>
      </c>
      <c r="K6" s="7"/>
    </row>
    <row r="7" spans="1:11" x14ac:dyDescent="0.2">
      <c r="A7" s="50">
        <v>23</v>
      </c>
      <c r="B7" s="50" t="s">
        <v>25</v>
      </c>
      <c r="C7" s="50" t="s">
        <v>20</v>
      </c>
      <c r="D7" s="131">
        <v>30.312999999999999</v>
      </c>
      <c r="E7" s="132">
        <v>43.243000000000002</v>
      </c>
      <c r="F7" s="133">
        <v>28.332999999999998</v>
      </c>
      <c r="G7" s="3" t="s">
        <v>531</v>
      </c>
      <c r="H7" s="3" t="s">
        <v>532</v>
      </c>
      <c r="I7" s="13" t="s">
        <v>533</v>
      </c>
      <c r="J7" s="102">
        <v>9</v>
      </c>
      <c r="K7" s="3"/>
    </row>
    <row r="8" spans="1:11" x14ac:dyDescent="0.2">
      <c r="A8" s="53">
        <v>31</v>
      </c>
      <c r="B8" s="53" t="s">
        <v>38</v>
      </c>
      <c r="C8" s="53" t="s">
        <v>26</v>
      </c>
      <c r="D8" s="143">
        <v>30.161999999999999</v>
      </c>
      <c r="E8" s="144">
        <v>43.808</v>
      </c>
      <c r="F8" s="145">
        <v>28.257000000000001</v>
      </c>
      <c r="G8" s="7" t="s">
        <v>534</v>
      </c>
      <c r="H8" s="7" t="s">
        <v>522</v>
      </c>
      <c r="I8" s="17" t="s">
        <v>535</v>
      </c>
      <c r="J8" s="108">
        <v>8</v>
      </c>
      <c r="K8" s="7"/>
    </row>
    <row r="9" spans="1:11" x14ac:dyDescent="0.2">
      <c r="A9" s="51">
        <v>55</v>
      </c>
      <c r="B9" s="51" t="s">
        <v>37</v>
      </c>
      <c r="C9" s="51" t="s">
        <v>22</v>
      </c>
      <c r="D9" s="134">
        <v>30.181999999999999</v>
      </c>
      <c r="E9" s="135">
        <v>43.718000000000004</v>
      </c>
      <c r="F9" s="136">
        <v>28.338999999999999</v>
      </c>
      <c r="G9" s="4" t="s">
        <v>536</v>
      </c>
      <c r="H9" s="4" t="s">
        <v>537</v>
      </c>
      <c r="I9" s="14" t="s">
        <v>538</v>
      </c>
      <c r="J9" s="265">
        <v>9</v>
      </c>
      <c r="K9" s="4"/>
    </row>
    <row r="10" spans="1:11" x14ac:dyDescent="0.2">
      <c r="A10" s="52">
        <v>11</v>
      </c>
      <c r="B10" s="52" t="s">
        <v>33</v>
      </c>
      <c r="C10" s="52" t="s">
        <v>24</v>
      </c>
      <c r="D10" s="137">
        <v>30.248999999999999</v>
      </c>
      <c r="E10" s="138">
        <v>43.774000000000001</v>
      </c>
      <c r="F10" s="139">
        <v>28.396999999999998</v>
      </c>
      <c r="G10" s="5" t="s">
        <v>539</v>
      </c>
      <c r="H10" s="5" t="s">
        <v>540</v>
      </c>
      <c r="I10" s="15" t="s">
        <v>541</v>
      </c>
      <c r="J10" s="104">
        <v>8</v>
      </c>
      <c r="K10" s="5"/>
    </row>
    <row r="11" spans="1:11" x14ac:dyDescent="0.2">
      <c r="A11" s="52">
        <v>18</v>
      </c>
      <c r="B11" s="52" t="s">
        <v>27</v>
      </c>
      <c r="C11" s="52" t="s">
        <v>24</v>
      </c>
      <c r="D11" s="137">
        <v>30.111999999999998</v>
      </c>
      <c r="E11" s="138">
        <v>43.805999999999997</v>
      </c>
      <c r="F11" s="139">
        <v>28.34</v>
      </c>
      <c r="G11" s="5" t="s">
        <v>542</v>
      </c>
      <c r="H11" s="5" t="s">
        <v>543</v>
      </c>
      <c r="I11" s="15" t="s">
        <v>544</v>
      </c>
      <c r="J11" s="104">
        <v>10</v>
      </c>
      <c r="K11" s="5"/>
    </row>
    <row r="12" spans="1:11" x14ac:dyDescent="0.2">
      <c r="A12" s="51">
        <v>4</v>
      </c>
      <c r="B12" s="51" t="s">
        <v>23</v>
      </c>
      <c r="C12" s="51" t="s">
        <v>22</v>
      </c>
      <c r="D12" s="134">
        <v>30.309000000000001</v>
      </c>
      <c r="E12" s="135">
        <v>43.488999999999997</v>
      </c>
      <c r="F12" s="136">
        <v>28.462</v>
      </c>
      <c r="G12" s="4" t="s">
        <v>545</v>
      </c>
      <c r="H12" s="4" t="s">
        <v>546</v>
      </c>
      <c r="I12" s="14" t="s">
        <v>547</v>
      </c>
      <c r="J12" s="265">
        <v>4</v>
      </c>
      <c r="K12" s="4"/>
    </row>
    <row r="13" spans="1:11" x14ac:dyDescent="0.2">
      <c r="A13" s="77">
        <v>23</v>
      </c>
      <c r="B13" s="77" t="s">
        <v>41</v>
      </c>
      <c r="C13" s="77" t="s">
        <v>30</v>
      </c>
      <c r="D13" s="146">
        <v>30.140999999999998</v>
      </c>
      <c r="E13" s="147">
        <v>44.103999999999999</v>
      </c>
      <c r="F13" s="148">
        <v>28.439</v>
      </c>
      <c r="G13" s="79" t="s">
        <v>548</v>
      </c>
      <c r="H13" s="79" t="s">
        <v>549</v>
      </c>
      <c r="I13" s="80" t="s">
        <v>145</v>
      </c>
      <c r="J13" s="110">
        <v>4</v>
      </c>
      <c r="K13" s="79"/>
    </row>
    <row r="14" spans="1:11" x14ac:dyDescent="0.2">
      <c r="A14" s="77">
        <v>10</v>
      </c>
      <c r="B14" s="77" t="s">
        <v>35</v>
      </c>
      <c r="C14" s="77" t="s">
        <v>30</v>
      </c>
      <c r="D14" s="146">
        <v>30.135000000000002</v>
      </c>
      <c r="E14" s="147">
        <v>44.055999999999997</v>
      </c>
      <c r="F14" s="148">
        <v>28.48</v>
      </c>
      <c r="G14" s="79" t="s">
        <v>550</v>
      </c>
      <c r="H14" s="79" t="s">
        <v>551</v>
      </c>
      <c r="I14" s="80" t="s">
        <v>145</v>
      </c>
      <c r="J14" s="110">
        <v>2</v>
      </c>
      <c r="K14" s="79"/>
    </row>
    <row r="15" spans="1:11" x14ac:dyDescent="0.2">
      <c r="A15" s="49">
        <v>16</v>
      </c>
      <c r="B15" s="49" t="s">
        <v>31</v>
      </c>
      <c r="C15" s="49" t="s">
        <v>28</v>
      </c>
      <c r="D15" s="140">
        <v>30.45</v>
      </c>
      <c r="E15" s="141">
        <v>43.924999999999997</v>
      </c>
      <c r="F15" s="142">
        <v>28.620999999999999</v>
      </c>
      <c r="G15" s="6" t="s">
        <v>552</v>
      </c>
      <c r="H15" s="6" t="s">
        <v>553</v>
      </c>
      <c r="I15" s="16" t="s">
        <v>145</v>
      </c>
      <c r="J15" s="106">
        <v>4</v>
      </c>
      <c r="K15" s="6"/>
    </row>
    <row r="16" spans="1:11" x14ac:dyDescent="0.2">
      <c r="A16" s="49">
        <v>5</v>
      </c>
      <c r="B16" s="49" t="s">
        <v>39</v>
      </c>
      <c r="C16" s="49" t="s">
        <v>28</v>
      </c>
      <c r="D16" s="140">
        <v>30.533000000000001</v>
      </c>
      <c r="E16" s="141">
        <v>44.008000000000003</v>
      </c>
      <c r="F16" s="142">
        <v>28.72</v>
      </c>
      <c r="G16" s="6" t="s">
        <v>554</v>
      </c>
      <c r="H16" s="6" t="s">
        <v>555</v>
      </c>
      <c r="I16" s="16" t="s">
        <v>145</v>
      </c>
      <c r="J16" s="106">
        <v>2</v>
      </c>
      <c r="K16" s="6"/>
    </row>
    <row r="17" spans="1:11" x14ac:dyDescent="0.2">
      <c r="A17" s="56">
        <v>63</v>
      </c>
      <c r="B17" s="56" t="s">
        <v>47</v>
      </c>
      <c r="C17" s="56" t="s">
        <v>36</v>
      </c>
      <c r="D17" s="152">
        <v>30.562000000000001</v>
      </c>
      <c r="E17" s="153">
        <v>44.101999999999997</v>
      </c>
      <c r="F17" s="154">
        <v>28.713000000000001</v>
      </c>
      <c r="G17" s="9" t="s">
        <v>556</v>
      </c>
      <c r="H17" s="9" t="s">
        <v>557</v>
      </c>
      <c r="I17" s="19" t="s">
        <v>145</v>
      </c>
      <c r="J17" s="118">
        <v>4</v>
      </c>
      <c r="K17" s="9"/>
    </row>
    <row r="18" spans="1:11" x14ac:dyDescent="0.2">
      <c r="A18" s="54">
        <v>7</v>
      </c>
      <c r="B18" s="54" t="s">
        <v>43</v>
      </c>
      <c r="C18" s="54" t="s">
        <v>32</v>
      </c>
      <c r="D18" s="155">
        <v>30.638000000000002</v>
      </c>
      <c r="E18" s="156">
        <v>44.081000000000003</v>
      </c>
      <c r="F18" s="157">
        <v>28.788</v>
      </c>
      <c r="G18" s="10" t="s">
        <v>558</v>
      </c>
      <c r="H18" s="10" t="s">
        <v>145</v>
      </c>
      <c r="I18" s="20" t="s">
        <v>145</v>
      </c>
      <c r="J18" s="112">
        <v>3</v>
      </c>
      <c r="K18" s="10"/>
    </row>
    <row r="19" spans="1:11" x14ac:dyDescent="0.2">
      <c r="A19" s="55">
        <v>8</v>
      </c>
      <c r="B19" s="55" t="s">
        <v>46</v>
      </c>
      <c r="C19" s="55" t="s">
        <v>34</v>
      </c>
      <c r="D19" s="149">
        <v>30.731999999999999</v>
      </c>
      <c r="E19" s="150">
        <v>44.231999999999999</v>
      </c>
      <c r="F19" s="151">
        <v>28.873999999999999</v>
      </c>
      <c r="G19" s="8" t="s">
        <v>559</v>
      </c>
      <c r="H19" s="8" t="s">
        <v>145</v>
      </c>
      <c r="I19" s="18" t="s">
        <v>145</v>
      </c>
      <c r="J19" s="114">
        <v>3</v>
      </c>
      <c r="K19" s="8"/>
    </row>
    <row r="20" spans="1:11" x14ac:dyDescent="0.2">
      <c r="A20" s="54">
        <v>99</v>
      </c>
      <c r="B20" s="54" t="s">
        <v>44</v>
      </c>
      <c r="C20" s="54" t="s">
        <v>32</v>
      </c>
      <c r="D20" s="155">
        <v>30.802</v>
      </c>
      <c r="E20" s="156">
        <v>44.366</v>
      </c>
      <c r="F20" s="157">
        <v>28.751999999999999</v>
      </c>
      <c r="G20" s="10" t="s">
        <v>560</v>
      </c>
      <c r="H20" s="10" t="s">
        <v>145</v>
      </c>
      <c r="I20" s="20" t="s">
        <v>145</v>
      </c>
      <c r="J20" s="112">
        <v>1</v>
      </c>
      <c r="K20" s="10"/>
    </row>
    <row r="21" spans="1:11" x14ac:dyDescent="0.2">
      <c r="A21" s="56">
        <v>6</v>
      </c>
      <c r="B21" s="56" t="s">
        <v>48</v>
      </c>
      <c r="C21" s="56" t="s">
        <v>36</v>
      </c>
      <c r="D21" s="152">
        <v>30.763000000000002</v>
      </c>
      <c r="E21" s="153">
        <v>44.566000000000003</v>
      </c>
      <c r="F21" s="154">
        <v>28.722999999999999</v>
      </c>
      <c r="G21" s="9" t="s">
        <v>561</v>
      </c>
      <c r="H21" s="9" t="s">
        <v>145</v>
      </c>
      <c r="I21" s="19" t="s">
        <v>145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45</v>
      </c>
      <c r="C22" s="73" t="s">
        <v>34</v>
      </c>
      <c r="D22" s="161">
        <v>30.666</v>
      </c>
      <c r="E22" s="162">
        <v>44.33</v>
      </c>
      <c r="F22" s="163">
        <v>28.914000000000001</v>
      </c>
      <c r="G22" s="74" t="s">
        <v>562</v>
      </c>
      <c r="H22" s="74" t="s">
        <v>145</v>
      </c>
      <c r="I22" s="75" t="s">
        <v>145</v>
      </c>
      <c r="J22" s="76">
        <v>1</v>
      </c>
      <c r="K22" s="74"/>
    </row>
  </sheetData>
  <autoFilter ref="A2:K22" xr:uid="{00000000-0009-0000-0000-000010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2"/>
  <sheetViews>
    <sheetView zoomScaleNormal="100" workbookViewId="0">
      <selection activeCell="G9" sqref="G9"/>
    </sheetView>
  </sheetViews>
  <sheetFormatPr baseColWidth="10" defaultRowHeight="16" x14ac:dyDescent="0.2"/>
  <cols>
    <col min="9" max="9" width="27.1640625" style="250" customWidth="1"/>
  </cols>
  <sheetData>
    <row r="1" spans="1:9" ht="17" customHeight="1" thickBot="1" x14ac:dyDescent="0.25"/>
    <row r="2" spans="1:9" ht="17" customHeight="1" thickBot="1" x14ac:dyDescent="0.25">
      <c r="A2" s="399" t="s">
        <v>105</v>
      </c>
      <c r="B2" s="399" t="s">
        <v>159</v>
      </c>
      <c r="C2" s="399" t="s">
        <v>1</v>
      </c>
      <c r="D2" s="399" t="s">
        <v>0</v>
      </c>
      <c r="E2" s="399" t="s">
        <v>160</v>
      </c>
      <c r="F2" s="399" t="s">
        <v>161</v>
      </c>
      <c r="G2" s="399" t="s">
        <v>112</v>
      </c>
      <c r="H2" s="399" t="s">
        <v>162</v>
      </c>
      <c r="I2" s="261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563</v>
      </c>
      <c r="F3" s="255">
        <v>44</v>
      </c>
      <c r="G3" s="255">
        <v>29</v>
      </c>
      <c r="H3" s="255">
        <v>25</v>
      </c>
      <c r="I3" s="255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564</v>
      </c>
      <c r="F4" s="117">
        <v>44</v>
      </c>
      <c r="G4" s="117">
        <v>19</v>
      </c>
      <c r="H4" s="117">
        <v>18</v>
      </c>
      <c r="I4" s="117"/>
    </row>
    <row r="5" spans="1:9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565</v>
      </c>
      <c r="F5" s="102">
        <v>44</v>
      </c>
      <c r="G5" s="102">
        <v>19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566</v>
      </c>
      <c r="F6" s="108">
        <v>44</v>
      </c>
      <c r="G6" s="108">
        <v>21</v>
      </c>
      <c r="H6" s="108">
        <v>13</v>
      </c>
      <c r="I6" s="108"/>
    </row>
    <row r="7" spans="1:9" x14ac:dyDescent="0.2">
      <c r="A7" s="53">
        <v>31</v>
      </c>
      <c r="B7" s="53">
        <v>5</v>
      </c>
      <c r="C7" s="53" t="s">
        <v>38</v>
      </c>
      <c r="D7" s="53" t="s">
        <v>26</v>
      </c>
      <c r="E7" s="64" t="s">
        <v>567</v>
      </c>
      <c r="F7" s="108">
        <v>44</v>
      </c>
      <c r="G7" s="108">
        <v>13</v>
      </c>
      <c r="H7" s="108">
        <v>10</v>
      </c>
      <c r="I7" s="108"/>
    </row>
    <row r="8" spans="1:9" x14ac:dyDescent="0.2">
      <c r="A8" s="50">
        <v>23</v>
      </c>
      <c r="B8" s="50">
        <v>6</v>
      </c>
      <c r="C8" s="50" t="s">
        <v>25</v>
      </c>
      <c r="D8" s="50" t="s">
        <v>20</v>
      </c>
      <c r="E8" s="60" t="s">
        <v>568</v>
      </c>
      <c r="F8" s="102">
        <v>44</v>
      </c>
      <c r="G8" s="102">
        <v>7</v>
      </c>
      <c r="H8" s="102">
        <v>8</v>
      </c>
      <c r="I8" s="102"/>
    </row>
    <row r="9" spans="1:9" x14ac:dyDescent="0.2">
      <c r="A9" s="51">
        <v>4</v>
      </c>
      <c r="B9" s="51">
        <v>7</v>
      </c>
      <c r="C9" s="51" t="s">
        <v>23</v>
      </c>
      <c r="D9" s="51" t="s">
        <v>22</v>
      </c>
      <c r="E9" s="61" t="s">
        <v>569</v>
      </c>
      <c r="F9" s="265">
        <v>44</v>
      </c>
      <c r="G9" s="265">
        <v>16</v>
      </c>
      <c r="H9" s="265">
        <v>6</v>
      </c>
      <c r="I9" s="265"/>
    </row>
    <row r="10" spans="1:9" x14ac:dyDescent="0.2">
      <c r="A10" s="77">
        <v>10</v>
      </c>
      <c r="B10" s="77">
        <v>8</v>
      </c>
      <c r="C10" s="77" t="s">
        <v>35</v>
      </c>
      <c r="D10" s="77" t="s">
        <v>30</v>
      </c>
      <c r="E10" s="78" t="s">
        <v>570</v>
      </c>
      <c r="F10" s="110">
        <v>44</v>
      </c>
      <c r="G10" s="110">
        <v>16</v>
      </c>
      <c r="H10" s="110">
        <v>4</v>
      </c>
      <c r="I10" s="110"/>
    </row>
    <row r="11" spans="1:9" x14ac:dyDescent="0.2">
      <c r="A11" s="52">
        <v>18</v>
      </c>
      <c r="B11" s="52">
        <v>9</v>
      </c>
      <c r="C11" s="52" t="s">
        <v>27</v>
      </c>
      <c r="D11" s="52" t="s">
        <v>24</v>
      </c>
      <c r="E11" s="62" t="s">
        <v>571</v>
      </c>
      <c r="F11" s="104">
        <v>44</v>
      </c>
      <c r="G11" s="104">
        <v>6</v>
      </c>
      <c r="H11" s="104">
        <v>2</v>
      </c>
      <c r="I11" s="104"/>
    </row>
    <row r="12" spans="1:9" x14ac:dyDescent="0.2">
      <c r="A12" s="52">
        <v>11</v>
      </c>
      <c r="B12" s="52">
        <v>10</v>
      </c>
      <c r="C12" s="52" t="s">
        <v>33</v>
      </c>
      <c r="D12" s="52" t="s">
        <v>24</v>
      </c>
      <c r="E12" s="62" t="s">
        <v>572</v>
      </c>
      <c r="F12" s="104">
        <v>44</v>
      </c>
      <c r="G12" s="104">
        <v>-2</v>
      </c>
      <c r="H12" s="104">
        <v>1</v>
      </c>
      <c r="I12" s="104"/>
    </row>
    <row r="13" spans="1:9" x14ac:dyDescent="0.2">
      <c r="A13" s="77">
        <v>23</v>
      </c>
      <c r="B13" s="77">
        <v>11</v>
      </c>
      <c r="C13" s="77" t="s">
        <v>41</v>
      </c>
      <c r="D13" s="77" t="s">
        <v>30</v>
      </c>
      <c r="E13" s="78" t="s">
        <v>573</v>
      </c>
      <c r="F13" s="110">
        <v>44</v>
      </c>
      <c r="G13" s="110">
        <v>1</v>
      </c>
      <c r="H13" s="110">
        <v>0</v>
      </c>
      <c r="I13" s="110"/>
    </row>
    <row r="14" spans="1:9" x14ac:dyDescent="0.2">
      <c r="A14" s="54">
        <v>7</v>
      </c>
      <c r="B14" s="54">
        <v>12</v>
      </c>
      <c r="C14" s="54" t="s">
        <v>43</v>
      </c>
      <c r="D14" s="54" t="s">
        <v>32</v>
      </c>
      <c r="E14" s="67" t="s">
        <v>574</v>
      </c>
      <c r="F14" s="112">
        <v>44</v>
      </c>
      <c r="G14" s="112">
        <v>12</v>
      </c>
      <c r="H14" s="112">
        <v>0</v>
      </c>
      <c r="I14" s="112"/>
    </row>
    <row r="15" spans="1:9" x14ac:dyDescent="0.2">
      <c r="A15" s="49">
        <v>5</v>
      </c>
      <c r="B15" s="49">
        <v>13</v>
      </c>
      <c r="C15" s="49" t="s">
        <v>39</v>
      </c>
      <c r="D15" s="49" t="s">
        <v>28</v>
      </c>
      <c r="E15" s="63" t="s">
        <v>575</v>
      </c>
      <c r="F15" s="106">
        <v>44</v>
      </c>
      <c r="G15" s="106">
        <v>6</v>
      </c>
      <c r="H15" s="106">
        <v>0</v>
      </c>
      <c r="I15" s="106"/>
    </row>
    <row r="16" spans="1:9" x14ac:dyDescent="0.2">
      <c r="A16" s="49">
        <v>16</v>
      </c>
      <c r="B16" s="49">
        <v>14</v>
      </c>
      <c r="C16" s="49" t="s">
        <v>31</v>
      </c>
      <c r="D16" s="49" t="s">
        <v>28</v>
      </c>
      <c r="E16" s="63" t="s">
        <v>576</v>
      </c>
      <c r="F16" s="106">
        <v>44</v>
      </c>
      <c r="G16" s="106">
        <v>0</v>
      </c>
      <c r="H16" s="106">
        <v>0</v>
      </c>
      <c r="I16" s="106"/>
    </row>
    <row r="17" spans="1:9" x14ac:dyDescent="0.2">
      <c r="A17" s="55">
        <v>8</v>
      </c>
      <c r="B17" s="55">
        <v>15</v>
      </c>
      <c r="C17" s="55" t="s">
        <v>46</v>
      </c>
      <c r="D17" s="55" t="s">
        <v>34</v>
      </c>
      <c r="E17" s="65" t="s">
        <v>577</v>
      </c>
      <c r="F17" s="114">
        <v>44</v>
      </c>
      <c r="G17" s="114">
        <v>8</v>
      </c>
      <c r="H17" s="114">
        <v>0</v>
      </c>
      <c r="I17" s="114"/>
    </row>
    <row r="18" spans="1:9" x14ac:dyDescent="0.2">
      <c r="A18" s="56">
        <v>6</v>
      </c>
      <c r="B18" s="56">
        <v>16</v>
      </c>
      <c r="C18" s="56" t="s">
        <v>48</v>
      </c>
      <c r="D18" s="56" t="s">
        <v>36</v>
      </c>
      <c r="E18" s="66" t="s">
        <v>578</v>
      </c>
      <c r="F18" s="118">
        <v>44</v>
      </c>
      <c r="G18" s="118">
        <v>10</v>
      </c>
      <c r="H18" s="118">
        <v>0</v>
      </c>
      <c r="I18" s="118"/>
    </row>
    <row r="19" spans="1:9" x14ac:dyDescent="0.2">
      <c r="A19" s="55">
        <v>20</v>
      </c>
      <c r="B19" s="55">
        <v>17</v>
      </c>
      <c r="C19" s="55" t="s">
        <v>45</v>
      </c>
      <c r="D19" s="55" t="s">
        <v>34</v>
      </c>
      <c r="E19" s="65" t="s">
        <v>579</v>
      </c>
      <c r="F19" s="114">
        <v>44</v>
      </c>
      <c r="G19" s="114">
        <v>7</v>
      </c>
      <c r="H19" s="114">
        <v>0</v>
      </c>
      <c r="I19" s="114"/>
    </row>
    <row r="20" spans="1:9" x14ac:dyDescent="0.2">
      <c r="A20" s="56">
        <v>63</v>
      </c>
      <c r="B20" s="56" t="s">
        <v>181</v>
      </c>
      <c r="C20" s="56" t="s">
        <v>47</v>
      </c>
      <c r="D20" s="56" t="s">
        <v>36</v>
      </c>
      <c r="E20" s="66" t="s">
        <v>580</v>
      </c>
      <c r="F20" s="118">
        <v>9</v>
      </c>
      <c r="G20" s="118">
        <v>-15</v>
      </c>
      <c r="H20" s="118">
        <v>0</v>
      </c>
      <c r="I20" s="118" t="s">
        <v>581</v>
      </c>
    </row>
    <row r="21" spans="1:9" x14ac:dyDescent="0.2">
      <c r="A21" s="54">
        <v>99</v>
      </c>
      <c r="B21" s="54" t="s">
        <v>181</v>
      </c>
      <c r="C21" s="54" t="s">
        <v>44</v>
      </c>
      <c r="D21" s="54" t="s">
        <v>32</v>
      </c>
      <c r="E21" s="67" t="s">
        <v>582</v>
      </c>
      <c r="F21" s="112">
        <v>9</v>
      </c>
      <c r="G21" s="112">
        <v>-15</v>
      </c>
      <c r="H21" s="112">
        <v>0</v>
      </c>
      <c r="I21" s="112" t="s">
        <v>181</v>
      </c>
    </row>
    <row r="22" spans="1:9" ht="17" customHeight="1" thickBot="1" x14ac:dyDescent="0.25">
      <c r="A22" s="251">
        <v>55</v>
      </c>
      <c r="B22" s="251" t="s">
        <v>386</v>
      </c>
      <c r="C22" s="251" t="s">
        <v>37</v>
      </c>
      <c r="D22" s="251" t="s">
        <v>22</v>
      </c>
      <c r="E22" s="252"/>
      <c r="F22" s="253"/>
      <c r="G22" s="253">
        <v>-15</v>
      </c>
      <c r="H22" s="253">
        <v>0</v>
      </c>
      <c r="I22" s="253" t="s">
        <v>583</v>
      </c>
    </row>
  </sheetData>
  <autoFilter ref="A2:I22" xr:uid="{00000000-0009-0000-0000-000011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2"/>
  <sheetViews>
    <sheetView zoomScale="120" zoomScaleNormal="120" workbookViewId="0">
      <selection activeCell="K31" sqref="K31"/>
    </sheetView>
  </sheetViews>
  <sheetFormatPr baseColWidth="10" defaultRowHeight="16" x14ac:dyDescent="0.2"/>
  <cols>
    <col min="4" max="6" width="13" style="250" hidden="1" customWidth="1"/>
  </cols>
  <sheetData>
    <row r="1" spans="1:11" ht="17" customHeight="1" thickBot="1" x14ac:dyDescent="0.25"/>
    <row r="2" spans="1:11" ht="17" customHeight="1" thickBot="1" x14ac:dyDescent="0.25">
      <c r="A2" s="399" t="s">
        <v>105</v>
      </c>
      <c r="B2" s="399" t="s">
        <v>1</v>
      </c>
      <c r="C2" s="399" t="s">
        <v>0</v>
      </c>
      <c r="D2" s="24" t="s">
        <v>106</v>
      </c>
      <c r="E2" s="25" t="s">
        <v>107</v>
      </c>
      <c r="F2" s="26" t="s">
        <v>108</v>
      </c>
      <c r="G2" s="399" t="s">
        <v>109</v>
      </c>
      <c r="H2" s="399" t="s">
        <v>110</v>
      </c>
      <c r="I2" s="260" t="s">
        <v>111</v>
      </c>
      <c r="J2" s="399" t="s">
        <v>112</v>
      </c>
      <c r="K2" s="399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27.163</v>
      </c>
      <c r="E3" s="126">
        <v>27.834</v>
      </c>
      <c r="F3" s="127">
        <v>27.396000000000001</v>
      </c>
      <c r="G3" s="22" t="s">
        <v>584</v>
      </c>
      <c r="H3" s="22" t="s">
        <v>585</v>
      </c>
      <c r="I3" s="23" t="s">
        <v>586</v>
      </c>
      <c r="J3" s="255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27.552</v>
      </c>
      <c r="E4" s="129">
        <v>28.366</v>
      </c>
      <c r="F4" s="130">
        <v>27.649000000000001</v>
      </c>
      <c r="G4" s="2" t="s">
        <v>587</v>
      </c>
      <c r="H4" s="2" t="s">
        <v>588</v>
      </c>
      <c r="I4" s="12" t="s">
        <v>589</v>
      </c>
      <c r="J4" s="117">
        <v>12</v>
      </c>
      <c r="K4" s="2"/>
    </row>
    <row r="5" spans="1:11" x14ac:dyDescent="0.2">
      <c r="A5" s="51">
        <v>55</v>
      </c>
      <c r="B5" s="51" t="s">
        <v>37</v>
      </c>
      <c r="C5" s="51" t="s">
        <v>22</v>
      </c>
      <c r="D5" s="134">
        <v>27.548999999999999</v>
      </c>
      <c r="E5" s="135">
        <v>28.347999999999999</v>
      </c>
      <c r="F5" s="136">
        <v>27.747</v>
      </c>
      <c r="G5" s="4" t="s">
        <v>590</v>
      </c>
      <c r="H5" s="4" t="s">
        <v>591</v>
      </c>
      <c r="I5" s="14" t="s">
        <v>592</v>
      </c>
      <c r="J5" s="265">
        <v>13</v>
      </c>
      <c r="K5" s="4"/>
    </row>
    <row r="6" spans="1:11" x14ac:dyDescent="0.2">
      <c r="A6" s="52">
        <v>11</v>
      </c>
      <c r="B6" s="52" t="s">
        <v>33</v>
      </c>
      <c r="C6" s="52" t="s">
        <v>24</v>
      </c>
      <c r="D6" s="137">
        <v>27.483000000000001</v>
      </c>
      <c r="E6" s="138">
        <v>28.568999999999999</v>
      </c>
      <c r="F6" s="139">
        <v>27.952999999999999</v>
      </c>
      <c r="G6" s="5" t="s">
        <v>593</v>
      </c>
      <c r="H6" s="5" t="s">
        <v>594</v>
      </c>
      <c r="I6" s="15" t="s">
        <v>595</v>
      </c>
      <c r="J6" s="104">
        <v>12</v>
      </c>
      <c r="K6" s="5"/>
    </row>
    <row r="7" spans="1:11" x14ac:dyDescent="0.2">
      <c r="A7" s="50">
        <v>33</v>
      </c>
      <c r="B7" s="50" t="s">
        <v>21</v>
      </c>
      <c r="C7" s="50" t="s">
        <v>20</v>
      </c>
      <c r="D7" s="131">
        <v>27.614000000000001</v>
      </c>
      <c r="E7" s="132">
        <v>29.21</v>
      </c>
      <c r="F7" s="133">
        <v>28.317</v>
      </c>
      <c r="G7" s="3" t="s">
        <v>596</v>
      </c>
      <c r="H7" s="3" t="s">
        <v>597</v>
      </c>
      <c r="I7" s="13" t="s">
        <v>598</v>
      </c>
      <c r="J7" s="102">
        <v>11</v>
      </c>
      <c r="K7" s="3"/>
    </row>
    <row r="8" spans="1:11" x14ac:dyDescent="0.2">
      <c r="A8" s="51">
        <v>4</v>
      </c>
      <c r="B8" s="51" t="s">
        <v>23</v>
      </c>
      <c r="C8" s="51" t="s">
        <v>22</v>
      </c>
      <c r="D8" s="134">
        <v>27.555</v>
      </c>
      <c r="E8" s="135">
        <v>28.356999999999999</v>
      </c>
      <c r="F8" s="136">
        <v>27.661000000000001</v>
      </c>
      <c r="G8" s="4" t="s">
        <v>599</v>
      </c>
      <c r="H8" s="4" t="s">
        <v>600</v>
      </c>
      <c r="I8" s="14" t="s">
        <v>601</v>
      </c>
      <c r="J8" s="265">
        <v>8</v>
      </c>
      <c r="K8" s="4"/>
    </row>
    <row r="9" spans="1:11" x14ac:dyDescent="0.2">
      <c r="A9" s="53">
        <v>3</v>
      </c>
      <c r="B9" s="53" t="s">
        <v>29</v>
      </c>
      <c r="C9" s="53" t="s">
        <v>26</v>
      </c>
      <c r="D9" s="143">
        <v>27.375</v>
      </c>
      <c r="E9" s="144">
        <v>28.318999999999999</v>
      </c>
      <c r="F9" s="145">
        <v>27.981000000000002</v>
      </c>
      <c r="G9" s="7" t="s">
        <v>602</v>
      </c>
      <c r="H9" s="7" t="s">
        <v>603</v>
      </c>
      <c r="I9" s="17" t="s">
        <v>604</v>
      </c>
      <c r="J9" s="108">
        <v>9</v>
      </c>
      <c r="K9" s="7"/>
    </row>
    <row r="10" spans="1:11" x14ac:dyDescent="0.2">
      <c r="A10" s="52">
        <v>18</v>
      </c>
      <c r="B10" s="52" t="s">
        <v>27</v>
      </c>
      <c r="C10" s="52" t="s">
        <v>24</v>
      </c>
      <c r="D10" s="137">
        <v>27.553999999999998</v>
      </c>
      <c r="E10" s="138">
        <v>28.216999999999999</v>
      </c>
      <c r="F10" s="139">
        <v>27.853999999999999</v>
      </c>
      <c r="G10" s="5" t="s">
        <v>605</v>
      </c>
      <c r="H10" s="5" t="s">
        <v>606</v>
      </c>
      <c r="I10" s="15" t="s">
        <v>607</v>
      </c>
      <c r="J10" s="104">
        <v>6</v>
      </c>
      <c r="K10" s="5"/>
    </row>
    <row r="11" spans="1:11" x14ac:dyDescent="0.2">
      <c r="A11" s="50">
        <v>23</v>
      </c>
      <c r="B11" s="50" t="s">
        <v>25</v>
      </c>
      <c r="C11" s="50" t="s">
        <v>20</v>
      </c>
      <c r="D11" s="131">
        <v>27.515999999999998</v>
      </c>
      <c r="E11" s="132">
        <v>28.757000000000001</v>
      </c>
      <c r="F11" s="133">
        <v>28.119</v>
      </c>
      <c r="G11" s="3" t="s">
        <v>608</v>
      </c>
      <c r="H11" s="3" t="s">
        <v>609</v>
      </c>
      <c r="I11" s="13" t="s">
        <v>610</v>
      </c>
      <c r="J11" s="102">
        <v>5</v>
      </c>
      <c r="K11" s="3"/>
    </row>
    <row r="12" spans="1:11" x14ac:dyDescent="0.2">
      <c r="A12" s="77">
        <v>10</v>
      </c>
      <c r="B12" s="77" t="s">
        <v>35</v>
      </c>
      <c r="C12" s="77" t="s">
        <v>30</v>
      </c>
      <c r="D12" s="146">
        <v>27.87</v>
      </c>
      <c r="E12" s="147">
        <v>28.164000000000001</v>
      </c>
      <c r="F12" s="148">
        <v>27.742000000000001</v>
      </c>
      <c r="G12" s="79" t="s">
        <v>611</v>
      </c>
      <c r="H12" s="79" t="s">
        <v>612</v>
      </c>
      <c r="I12" s="80" t="s">
        <v>613</v>
      </c>
      <c r="J12" s="110">
        <v>6</v>
      </c>
      <c r="K12" s="79"/>
    </row>
    <row r="13" spans="1:11" x14ac:dyDescent="0.2">
      <c r="A13" s="77">
        <v>23</v>
      </c>
      <c r="B13" s="77" t="s">
        <v>41</v>
      </c>
      <c r="C13" s="77" t="s">
        <v>30</v>
      </c>
      <c r="D13" s="146">
        <v>27.49</v>
      </c>
      <c r="E13" s="147">
        <v>28.597999999999999</v>
      </c>
      <c r="F13" s="148">
        <v>27.931999999999999</v>
      </c>
      <c r="G13" s="79" t="s">
        <v>614</v>
      </c>
      <c r="H13" s="79" t="s">
        <v>615</v>
      </c>
      <c r="I13" s="80" t="s">
        <v>145</v>
      </c>
      <c r="J13" s="110">
        <v>2</v>
      </c>
      <c r="K13" s="79"/>
    </row>
    <row r="14" spans="1:11" x14ac:dyDescent="0.2">
      <c r="A14" s="53">
        <v>31</v>
      </c>
      <c r="B14" s="53" t="s">
        <v>38</v>
      </c>
      <c r="C14" s="53" t="s">
        <v>26</v>
      </c>
      <c r="D14" s="143">
        <v>27.619</v>
      </c>
      <c r="E14" s="144">
        <v>28.492000000000001</v>
      </c>
      <c r="F14" s="145">
        <v>27.85</v>
      </c>
      <c r="G14" s="7" t="s">
        <v>616</v>
      </c>
      <c r="H14" s="7" t="s">
        <v>617</v>
      </c>
      <c r="I14" s="17" t="s">
        <v>145</v>
      </c>
      <c r="J14" s="108">
        <v>2</v>
      </c>
      <c r="K14" s="7"/>
    </row>
    <row r="15" spans="1:11" x14ac:dyDescent="0.2">
      <c r="A15" s="49">
        <v>16</v>
      </c>
      <c r="B15" s="49" t="s">
        <v>31</v>
      </c>
      <c r="C15" s="49" t="s">
        <v>28</v>
      </c>
      <c r="D15" s="140">
        <v>27.925999999999998</v>
      </c>
      <c r="E15" s="141">
        <v>28.95</v>
      </c>
      <c r="F15" s="142">
        <v>28.471</v>
      </c>
      <c r="G15" s="6" t="s">
        <v>618</v>
      </c>
      <c r="H15" s="6" t="s">
        <v>619</v>
      </c>
      <c r="I15" s="16" t="s">
        <v>145</v>
      </c>
      <c r="J15" s="106">
        <v>4</v>
      </c>
      <c r="K15" s="6"/>
    </row>
    <row r="16" spans="1:11" x14ac:dyDescent="0.2">
      <c r="A16" s="54">
        <v>7</v>
      </c>
      <c r="B16" s="54" t="s">
        <v>43</v>
      </c>
      <c r="C16" s="54" t="s">
        <v>32</v>
      </c>
      <c r="D16" s="155">
        <v>27.824999999999999</v>
      </c>
      <c r="E16" s="156">
        <v>28.725000000000001</v>
      </c>
      <c r="F16" s="157">
        <v>28.015999999999998</v>
      </c>
      <c r="G16" s="10" t="s">
        <v>620</v>
      </c>
      <c r="H16" s="10" t="s">
        <v>621</v>
      </c>
      <c r="I16" s="20" t="s">
        <v>145</v>
      </c>
      <c r="J16" s="112">
        <v>4</v>
      </c>
      <c r="K16" s="10"/>
    </row>
    <row r="17" spans="1:11" x14ac:dyDescent="0.2">
      <c r="A17" s="55">
        <v>20</v>
      </c>
      <c r="B17" s="55" t="s">
        <v>45</v>
      </c>
      <c r="C17" s="55" t="s">
        <v>34</v>
      </c>
      <c r="D17" s="149">
        <v>28.262</v>
      </c>
      <c r="E17" s="150">
        <v>28.821999999999999</v>
      </c>
      <c r="F17" s="151">
        <v>28.637</v>
      </c>
      <c r="G17" s="8" t="s">
        <v>622</v>
      </c>
      <c r="H17" s="8" t="s">
        <v>623</v>
      </c>
      <c r="I17" s="18" t="s">
        <v>145</v>
      </c>
      <c r="J17" s="114">
        <v>4</v>
      </c>
      <c r="K17" s="8"/>
    </row>
    <row r="18" spans="1:11" x14ac:dyDescent="0.2">
      <c r="A18" s="55">
        <v>8</v>
      </c>
      <c r="B18" s="55" t="s">
        <v>46</v>
      </c>
      <c r="C18" s="55" t="s">
        <v>34</v>
      </c>
      <c r="D18" s="149">
        <v>27.791</v>
      </c>
      <c r="E18" s="150">
        <v>28.696999999999999</v>
      </c>
      <c r="F18" s="151">
        <v>28.218</v>
      </c>
      <c r="G18" s="8" t="s">
        <v>624</v>
      </c>
      <c r="H18" s="8" t="s">
        <v>145</v>
      </c>
      <c r="I18" s="18" t="s">
        <v>145</v>
      </c>
      <c r="J18" s="114">
        <v>1</v>
      </c>
      <c r="K18" s="8"/>
    </row>
    <row r="19" spans="1:11" x14ac:dyDescent="0.2">
      <c r="A19" s="49">
        <v>5</v>
      </c>
      <c r="B19" s="49" t="s">
        <v>39</v>
      </c>
      <c r="C19" s="49" t="s">
        <v>28</v>
      </c>
      <c r="D19" s="140">
        <v>28.189</v>
      </c>
      <c r="E19" s="141">
        <v>29.581</v>
      </c>
      <c r="F19" s="142">
        <v>29.195</v>
      </c>
      <c r="G19" s="6" t="s">
        <v>625</v>
      </c>
      <c r="H19" s="6" t="s">
        <v>145</v>
      </c>
      <c r="I19" s="16" t="s">
        <v>145</v>
      </c>
      <c r="J19" s="106">
        <v>1</v>
      </c>
      <c r="K19" s="6"/>
    </row>
    <row r="20" spans="1:11" x14ac:dyDescent="0.2">
      <c r="A20" s="54">
        <v>99</v>
      </c>
      <c r="B20" s="54" t="s">
        <v>44</v>
      </c>
      <c r="C20" s="54" t="s">
        <v>32</v>
      </c>
      <c r="D20" s="155">
        <v>27.911000000000001</v>
      </c>
      <c r="E20" s="156">
        <v>28.402999999999999</v>
      </c>
      <c r="F20" s="157">
        <v>28.385000000000002</v>
      </c>
      <c r="G20" s="10" t="s">
        <v>626</v>
      </c>
      <c r="H20" s="10" t="s">
        <v>145</v>
      </c>
      <c r="I20" s="20" t="s">
        <v>145</v>
      </c>
      <c r="J20" s="112">
        <v>1</v>
      </c>
      <c r="K20" s="10"/>
    </row>
    <row r="21" spans="1:11" x14ac:dyDescent="0.2">
      <c r="A21" s="56">
        <v>63</v>
      </c>
      <c r="B21" s="56" t="s">
        <v>47</v>
      </c>
      <c r="C21" s="56" t="s">
        <v>36</v>
      </c>
      <c r="D21" s="152">
        <v>27.890999999999998</v>
      </c>
      <c r="E21" s="153">
        <v>28.635000000000002</v>
      </c>
      <c r="F21" s="154">
        <v>27.826000000000001</v>
      </c>
      <c r="G21" s="9" t="s">
        <v>627</v>
      </c>
      <c r="H21" s="9" t="s">
        <v>145</v>
      </c>
      <c r="I21" s="19" t="s">
        <v>145</v>
      </c>
      <c r="J21" s="118">
        <v>3</v>
      </c>
      <c r="K21" s="9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27.928000000000001</v>
      </c>
      <c r="E22" s="159">
        <v>28.652000000000001</v>
      </c>
      <c r="F22" s="160">
        <v>28.062000000000001</v>
      </c>
      <c r="G22" s="11" t="s">
        <v>628</v>
      </c>
      <c r="H22" s="11" t="s">
        <v>145</v>
      </c>
      <c r="I22" s="21" t="s">
        <v>145</v>
      </c>
      <c r="J22" s="116">
        <v>1</v>
      </c>
      <c r="K22" s="11"/>
    </row>
  </sheetData>
  <autoFilter ref="A2:K22" xr:uid="{00000000-0009-0000-0000-000012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69"/>
  <sheetViews>
    <sheetView topLeftCell="A34" zoomScale="140" zoomScaleNormal="140" workbookViewId="0">
      <selection activeCell="AE21" sqref="AE21"/>
    </sheetView>
  </sheetViews>
  <sheetFormatPr baseColWidth="10" defaultRowHeight="16" x14ac:dyDescent="0.2"/>
  <cols>
    <col min="3" max="3" width="11" style="250" customWidth="1"/>
    <col min="4" max="9" width="10.83203125" style="250" hidden="1" customWidth="1"/>
    <col min="10" max="11" width="10.83203125" style="250" customWidth="1"/>
    <col min="12" max="12" width="11" style="250" customWidth="1"/>
    <col min="13" max="15" width="13" style="250" customWidth="1"/>
    <col min="16" max="16" width="13" style="250" hidden="1" customWidth="1"/>
    <col min="17" max="17" width="10.83203125" style="250" customWidth="1"/>
    <col min="20" max="24" width="13" style="250" hidden="1" customWidth="1"/>
    <col min="25" max="25" width="10.83203125" style="250" hidden="1" customWidth="1"/>
    <col min="26" max="26" width="10.83203125" style="250" customWidth="1"/>
    <col min="27" max="32" width="13" style="250" customWidth="1"/>
  </cols>
  <sheetData>
    <row r="1" spans="2:34" ht="17" customHeight="1" thickBot="1" x14ac:dyDescent="0.25"/>
    <row r="2" spans="2:34" ht="17" customHeight="1" thickBot="1" x14ac:dyDescent="0.25">
      <c r="B2" s="400" t="s">
        <v>49</v>
      </c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2"/>
    </row>
    <row r="3" spans="2:34" ht="17" customHeight="1" thickBot="1" x14ac:dyDescent="0.25">
      <c r="B3" s="285" t="s">
        <v>0</v>
      </c>
      <c r="C3" s="247" t="s">
        <v>1</v>
      </c>
      <c r="D3" s="248" t="s">
        <v>50</v>
      </c>
      <c r="E3" s="248" t="s">
        <v>51</v>
      </c>
      <c r="F3" s="248" t="s">
        <v>52</v>
      </c>
      <c r="G3" s="248" t="s">
        <v>53</v>
      </c>
      <c r="H3" s="248" t="s">
        <v>54</v>
      </c>
      <c r="I3" s="248" t="s">
        <v>55</v>
      </c>
      <c r="J3" s="248" t="s">
        <v>56</v>
      </c>
      <c r="K3" s="248" t="s">
        <v>57</v>
      </c>
      <c r="L3" s="248" t="s">
        <v>58</v>
      </c>
      <c r="M3" s="248" t="s">
        <v>59</v>
      </c>
      <c r="N3" s="248" t="s">
        <v>60</v>
      </c>
      <c r="O3" s="248" t="s">
        <v>61</v>
      </c>
      <c r="P3" s="248" t="s">
        <v>62</v>
      </c>
      <c r="Q3" s="248" t="s">
        <v>15</v>
      </c>
      <c r="S3" s="399" t="s">
        <v>0</v>
      </c>
      <c r="T3" s="261" t="s">
        <v>50</v>
      </c>
      <c r="U3" s="261" t="s">
        <v>51</v>
      </c>
      <c r="V3" s="261" t="s">
        <v>52</v>
      </c>
      <c r="W3" s="261" t="s">
        <v>53</v>
      </c>
      <c r="X3" s="261" t="s">
        <v>54</v>
      </c>
      <c r="Y3" s="261" t="s">
        <v>55</v>
      </c>
      <c r="Z3" s="261" t="s">
        <v>56</v>
      </c>
      <c r="AA3" s="261" t="s">
        <v>57</v>
      </c>
      <c r="AB3" s="261" t="s">
        <v>58</v>
      </c>
      <c r="AC3" s="261" t="s">
        <v>59</v>
      </c>
      <c r="AD3" s="261" t="s">
        <v>60</v>
      </c>
      <c r="AE3" s="261" t="s">
        <v>61</v>
      </c>
      <c r="AF3" s="261" t="s">
        <v>62</v>
      </c>
      <c r="AG3" s="261" t="s">
        <v>15</v>
      </c>
      <c r="AH3" s="261" t="s">
        <v>63</v>
      </c>
    </row>
    <row r="4" spans="2:34" x14ac:dyDescent="0.2">
      <c r="B4" s="84" t="s">
        <v>17</v>
      </c>
      <c r="C4" s="47" t="s">
        <v>18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>
        <f>+VLOOKUP($C4,'R8'!$C$3:$H$22,5,)+VLOOKUP($C4,'Q8'!$B$3:$J$22,9,)</f>
        <v>17</v>
      </c>
      <c r="L4" s="37">
        <f>+VLOOKUP($C4,'R9'!$C$3:$H$22,5,)+VLOOKUP($C4,'Q9'!$B$3:$J$22,9,)</f>
        <v>49</v>
      </c>
      <c r="M4" s="37">
        <f>+VLOOKUP($C4,'R10'!$C$3:$H$22,5,)+VLOOKUP($C4,'Q10'!$B$3:$J$22,9,)</f>
        <v>42</v>
      </c>
      <c r="N4" s="37">
        <f>+VLOOKUP($C4,'R11'!$C$3:$H$22,5,)+VLOOKUP($C4,'Q11'!$B$3:$J$22,9,)</f>
        <v>12</v>
      </c>
      <c r="O4" s="37"/>
      <c r="P4" s="37"/>
      <c r="Q4" s="37">
        <f t="shared" ref="Q4:Q23" si="0">SUM(D4:M4)</f>
        <v>414</v>
      </c>
      <c r="S4" s="38" t="s">
        <v>17</v>
      </c>
      <c r="T4" s="98">
        <v>66</v>
      </c>
      <c r="U4" s="98">
        <v>72</v>
      </c>
      <c r="V4" s="98">
        <v>80</v>
      </c>
      <c r="W4" s="98">
        <v>42</v>
      </c>
      <c r="X4" s="98">
        <v>56</v>
      </c>
      <c r="Y4" s="98">
        <v>70</v>
      </c>
      <c r="Z4" s="98">
        <v>80</v>
      </c>
      <c r="AA4" s="98">
        <v>27</v>
      </c>
      <c r="AB4" s="98">
        <v>75</v>
      </c>
      <c r="AC4" s="98">
        <v>76</v>
      </c>
      <c r="AD4" s="98"/>
      <c r="AE4" s="98"/>
      <c r="AF4" s="98"/>
      <c r="AG4" s="99">
        <f t="shared" ref="AG4:AG13" si="1">SUM(T4:AC4)</f>
        <v>644</v>
      </c>
      <c r="AH4" s="214">
        <f t="shared" ref="AH4:AH13" si="2">AG4/COUNT(T4:AF4)</f>
        <v>64.400000000000006</v>
      </c>
    </row>
    <row r="5" spans="2:34" x14ac:dyDescent="0.2">
      <c r="B5" s="84" t="s">
        <v>17</v>
      </c>
      <c r="C5" s="48" t="s">
        <v>19</v>
      </c>
      <c r="D5" s="27">
        <f>+VLOOKUP($C5,'R1'!$C$3:$H$22,5,)+VLOOKUP($C5,'Q1'!$B$3:$J$22,9,)</f>
        <v>44</v>
      </c>
      <c r="E5" s="27">
        <f>+VLOOKUP($C5,'R2'!$C$3:$H$22,5,)+VLOOKUP($C5,'Q2'!$B$3:$J$22,9,)</f>
        <v>33</v>
      </c>
      <c r="F5" s="27">
        <f>+VLOOKUP($C5,'R3'!$C$3:$H$22,5,)+VLOOKUP($C5,'Q3'!$B$3:$J$22,9,)</f>
        <v>26</v>
      </c>
      <c r="G5" s="27">
        <f>+VLOOKUP($C5,'R4'!$C$3:$H$22,5,)+VLOOKUP($C5,'Q4'!$B$3:$J$22,9,)</f>
        <v>3</v>
      </c>
      <c r="H5" s="27">
        <f>+VLOOKUP($C5,'R5'!$C$3:$H$22,5,)+VLOOKUP($C5,'Q5'!$B$3:$J$22,9,)</f>
        <v>32</v>
      </c>
      <c r="I5" s="27">
        <f>+VLOOKUP($C5,'R6'!$C$3:$H$22,5,)+VLOOKUP($C5,'Q6'!$B$3:$J$22,9,)</f>
        <v>31</v>
      </c>
      <c r="J5" s="27">
        <f>+VLOOKUP($C5,'R7'!$C$3:$H$22,5,)+VLOOKUP($C5,'Q7'!$B$3:$J$22,9,)</f>
        <v>31</v>
      </c>
      <c r="K5" s="27">
        <f>+VLOOKUP($C5,'R8'!$C$3:$H$22,5,)+VLOOKUP($C5,'Q8'!$B$3:$J$22,9,)</f>
        <v>20</v>
      </c>
      <c r="L5" s="27">
        <f>+VLOOKUP($C5,'R9'!$C$3:$H$22,5,)+VLOOKUP($C5,'Q9'!$B$3:$J$22,9,)</f>
        <v>41</v>
      </c>
      <c r="M5" s="27">
        <f>+VLOOKUP($C5,'R10'!$C$3:$H$22,5,)+VLOOKUP($C5,'Q10'!$B$3:$J$22,9,)</f>
        <v>54</v>
      </c>
      <c r="N5" s="27">
        <f>+VLOOKUP($C5,'R11'!$C$3:$H$22,5,)+VLOOKUP($C5,'Q11'!$B$3:$J$22,9,)</f>
        <v>15</v>
      </c>
      <c r="O5" s="27"/>
      <c r="P5" s="27"/>
      <c r="Q5" s="27">
        <f t="shared" si="0"/>
        <v>315</v>
      </c>
      <c r="S5" s="44" t="s">
        <v>20</v>
      </c>
      <c r="T5" s="101">
        <v>11</v>
      </c>
      <c r="U5" s="101">
        <v>50</v>
      </c>
      <c r="V5" s="101">
        <v>59</v>
      </c>
      <c r="W5" s="101">
        <v>57</v>
      </c>
      <c r="X5" s="101">
        <v>66</v>
      </c>
      <c r="Y5" s="101">
        <v>41</v>
      </c>
      <c r="Z5" s="101">
        <v>58</v>
      </c>
      <c r="AA5" s="101">
        <v>5</v>
      </c>
      <c r="AB5" s="101">
        <v>39</v>
      </c>
      <c r="AC5" s="101">
        <v>52</v>
      </c>
      <c r="AD5" s="101"/>
      <c r="AE5" s="101"/>
      <c r="AF5" s="101"/>
      <c r="AG5" s="102">
        <f t="shared" si="1"/>
        <v>438</v>
      </c>
      <c r="AH5" s="216">
        <f t="shared" si="2"/>
        <v>43.8</v>
      </c>
    </row>
    <row r="6" spans="2:34" x14ac:dyDescent="0.2">
      <c r="B6" s="91" t="s">
        <v>20</v>
      </c>
      <c r="C6" s="50" t="s">
        <v>21</v>
      </c>
      <c r="D6" s="29">
        <f>+VLOOKUP($C6,'R1'!$C$3:$H$22,5,)+VLOOKUP($C6,'Q1'!$B$3:$J$22,9,)</f>
        <v>-2</v>
      </c>
      <c r="E6" s="29">
        <f>+VLOOKUP($C6,'R2'!$C$3:$H$22,5,)+VLOOKUP($C6,'Q2'!$B$3:$J$22,9,)</f>
        <v>31</v>
      </c>
      <c r="F6" s="29">
        <f>+VLOOKUP($C6,'R3'!$C$3:$H$22,5,)+VLOOKUP($C6,'Q3'!$B$3:$J$22,9,)</f>
        <v>41</v>
      </c>
      <c r="G6" s="29">
        <f>+VLOOKUP($C6,'R4'!$C$3:$H$22,5,)+VLOOKUP($C6,'Q4'!$B$3:$J$22,9,)</f>
        <v>42</v>
      </c>
      <c r="H6" s="29">
        <f>+VLOOKUP($C6,'R5'!$C$3:$H$22,5,)+VLOOKUP($C6,'Q5'!$B$3:$J$22,9,)</f>
        <v>52</v>
      </c>
      <c r="I6" s="29">
        <f>+VLOOKUP($C6,'R6'!$C$3:$H$22,5,)+VLOOKUP($C6,'Q6'!$B$3:$J$22,9,)</f>
        <v>47</v>
      </c>
      <c r="J6" s="29">
        <f>+VLOOKUP($C6,'R7'!$C$3:$H$22,5,)+VLOOKUP($C6,'Q7'!$B$3:$J$22,9,)</f>
        <v>32</v>
      </c>
      <c r="K6" s="29">
        <f>+VLOOKUP($C6,'R8'!$C$3:$H$22,5,)+VLOOKUP($C6,'Q8'!$B$3:$J$22,9,)</f>
        <v>-4</v>
      </c>
      <c r="L6" s="29">
        <f>+VLOOKUP($C6,'R9'!$C$3:$H$22,5,)+VLOOKUP($C6,'Q9'!$B$3:$J$22,9,)</f>
        <v>-2</v>
      </c>
      <c r="M6" s="29">
        <f>+VLOOKUP($C6,'R10'!$C$3:$H$22,5,)+VLOOKUP($C6,'Q10'!$B$3:$J$22,9,)</f>
        <v>41</v>
      </c>
      <c r="N6" s="29">
        <f>+VLOOKUP($C6,'R11'!$C$3:$H$22,5,)+VLOOKUP($C6,'Q11'!$B$3:$J$22,9,)</f>
        <v>13</v>
      </c>
      <c r="O6" s="29"/>
      <c r="P6" s="29"/>
      <c r="Q6" s="29">
        <f t="shared" si="0"/>
        <v>278</v>
      </c>
      <c r="S6" s="41" t="s">
        <v>24</v>
      </c>
      <c r="T6" s="103">
        <v>22</v>
      </c>
      <c r="U6" s="103">
        <v>39</v>
      </c>
      <c r="V6" s="103">
        <v>33</v>
      </c>
      <c r="W6" s="103">
        <v>7</v>
      </c>
      <c r="X6" s="103">
        <v>27</v>
      </c>
      <c r="Y6" s="103">
        <v>43</v>
      </c>
      <c r="Z6" s="103">
        <v>27</v>
      </c>
      <c r="AA6" s="103">
        <v>34</v>
      </c>
      <c r="AB6" s="103">
        <v>30</v>
      </c>
      <c r="AC6" s="103">
        <v>25</v>
      </c>
      <c r="AD6" s="103"/>
      <c r="AE6" s="103"/>
      <c r="AF6" s="103"/>
      <c r="AG6" s="104">
        <f t="shared" si="1"/>
        <v>287</v>
      </c>
      <c r="AH6" s="217">
        <f t="shared" si="2"/>
        <v>28.7</v>
      </c>
    </row>
    <row r="7" spans="2:34" x14ac:dyDescent="0.2">
      <c r="B7" s="86" t="s">
        <v>22</v>
      </c>
      <c r="C7" s="51" t="s">
        <v>23</v>
      </c>
      <c r="D7" s="30">
        <f>+VLOOKUP($C7,'R1'!$C$3:$H$22,5,)+VLOOKUP($C7,'Q1'!$B$3:$J$22,9,)</f>
        <v>36</v>
      </c>
      <c r="E7" s="30">
        <f>+VLOOKUP($C7,'R2'!$C$3:$H$22,5,)+VLOOKUP($C7,'Q2'!$B$3:$J$22,9,)</f>
        <v>30</v>
      </c>
      <c r="F7" s="30">
        <f>+VLOOKUP($C7,'R3'!$C$3:$H$22,5,)+VLOOKUP($C7,'Q3'!$B$3:$J$22,9,)</f>
        <v>-1</v>
      </c>
      <c r="G7" s="30">
        <f>+VLOOKUP($C7,'R4'!$C$3:$H$22,5,)+VLOOKUP($C7,'Q4'!$B$3:$J$22,9,)</f>
        <v>25</v>
      </c>
      <c r="H7" s="30">
        <f>+VLOOKUP($C7,'R5'!$C$3:$H$22,5,)+VLOOKUP($C7,'Q5'!$B$3:$J$22,9,)</f>
        <v>19</v>
      </c>
      <c r="I7" s="30">
        <f>+VLOOKUP($C7,'R6'!$C$3:$H$22,5,)+VLOOKUP($C7,'Q6'!$B$3:$J$22,9,)</f>
        <v>4</v>
      </c>
      <c r="J7" s="30">
        <f>+VLOOKUP($C7,'R7'!$C$3:$H$22,5,)+VLOOKUP($C7,'Q7'!$B$3:$J$22,9,)</f>
        <v>20</v>
      </c>
      <c r="K7" s="30">
        <f>+VLOOKUP($C7,'R8'!$C$3:$H$22,5,)+VLOOKUP($C7,'Q8'!$B$3:$J$22,9,)</f>
        <v>35</v>
      </c>
      <c r="L7" s="30">
        <f>+VLOOKUP($C7,'R9'!$C$3:$H$22,5,)+VLOOKUP($C7,'Q9'!$B$3:$J$22,9,)</f>
        <v>24</v>
      </c>
      <c r="M7" s="30">
        <v>0</v>
      </c>
      <c r="N7" s="30">
        <f>+VLOOKUP($C7,'R11'!$C$3:$H$22,5,)+VLOOKUP($C7,'Q11'!$B$3:$J$22,9,)</f>
        <v>8</v>
      </c>
      <c r="O7" s="30"/>
      <c r="P7" s="30"/>
      <c r="Q7" s="30">
        <f t="shared" si="0"/>
        <v>192</v>
      </c>
      <c r="S7" s="39" t="s">
        <v>22</v>
      </c>
      <c r="T7" s="100">
        <v>49</v>
      </c>
      <c r="U7" s="100">
        <v>31</v>
      </c>
      <c r="V7" s="100">
        <v>10</v>
      </c>
      <c r="W7" s="100">
        <v>18</v>
      </c>
      <c r="X7" s="100">
        <v>11</v>
      </c>
      <c r="Y7" s="100">
        <v>22</v>
      </c>
      <c r="Z7" s="100">
        <v>24</v>
      </c>
      <c r="AA7" s="100">
        <v>62</v>
      </c>
      <c r="AB7" s="100">
        <v>26</v>
      </c>
      <c r="AC7" s="100">
        <v>5</v>
      </c>
      <c r="AD7" s="100"/>
      <c r="AE7" s="100"/>
      <c r="AF7" s="100"/>
      <c r="AG7" s="265">
        <f t="shared" si="1"/>
        <v>258</v>
      </c>
      <c r="AH7" s="215">
        <f t="shared" si="2"/>
        <v>25.8</v>
      </c>
    </row>
    <row r="8" spans="2:34" x14ac:dyDescent="0.2">
      <c r="B8" s="89" t="s">
        <v>26</v>
      </c>
      <c r="C8" s="53" t="s">
        <v>29</v>
      </c>
      <c r="D8" s="32">
        <f>+VLOOKUP($C8,'R1'!$C$3:$H$22,5,)+VLOOKUP($C8,'Q1'!$B$3:$J$22,9,)</f>
        <v>-9</v>
      </c>
      <c r="E8" s="32">
        <f>+VLOOKUP($C8,'R2'!$C$3:$H$22,5,)+VLOOKUP($C8,'Q2'!$B$3:$J$22,9,)</f>
        <v>13</v>
      </c>
      <c r="F8" s="32">
        <f>+VLOOKUP($C8,'R3'!$C$3:$H$22,5,)+VLOOKUP($C8,'Q3'!$B$3:$J$22,9,)</f>
        <v>18</v>
      </c>
      <c r="G8" s="32">
        <f>+VLOOKUP($C8,'R4'!$C$3:$H$22,5,)+VLOOKUP($C8,'Q4'!$B$3:$J$22,9,)</f>
        <v>32</v>
      </c>
      <c r="H8" s="32">
        <f>+VLOOKUP($C8,'R5'!$C$3:$H$22,5,)+VLOOKUP($C8,'Q5'!$B$3:$J$22,9,)</f>
        <v>2</v>
      </c>
      <c r="I8" s="32">
        <f>+VLOOKUP($C8,'R6'!$C$3:$H$22,5,)+VLOOKUP($C8,'Q6'!$B$3:$J$22,9,)</f>
        <v>12</v>
      </c>
      <c r="J8" s="32">
        <f>+VLOOKUP($C8,'R7'!$C$3:$H$22,5,)+VLOOKUP($C8,'Q7'!$B$3:$J$22,9,)</f>
        <v>33</v>
      </c>
      <c r="K8" s="32">
        <f>+VLOOKUP($C8,'R8'!$C$3:$H$22,5,)+VLOOKUP($C8,'Q8'!$B$3:$J$22,9,)</f>
        <v>23</v>
      </c>
      <c r="L8" s="32">
        <f>+VLOOKUP($C8,'R9'!$C$3:$H$22,5,)+VLOOKUP($C8,'Q9'!$B$3:$J$22,9,)</f>
        <v>32</v>
      </c>
      <c r="M8" s="32">
        <f>+VLOOKUP($C8,'R10'!$C$3:$H$22,5,)+VLOOKUP($C8,'Q10'!$B$3:$J$22,9,)</f>
        <v>25</v>
      </c>
      <c r="N8" s="32">
        <f>+VLOOKUP($C8,'R11'!$C$3:$H$22,5,)+VLOOKUP($C8,'Q11'!$B$3:$J$22,9,)</f>
        <v>10</v>
      </c>
      <c r="O8" s="32"/>
      <c r="P8" s="32"/>
      <c r="Q8" s="32">
        <f t="shared" si="0"/>
        <v>181</v>
      </c>
      <c r="S8" s="40" t="s">
        <v>28</v>
      </c>
      <c r="T8" s="105">
        <v>42</v>
      </c>
      <c r="U8" s="105">
        <v>6</v>
      </c>
      <c r="V8" s="105">
        <v>15</v>
      </c>
      <c r="W8" s="105">
        <v>34</v>
      </c>
      <c r="X8" s="105">
        <v>29</v>
      </c>
      <c r="Y8" s="105">
        <v>22</v>
      </c>
      <c r="Z8" s="105">
        <v>7</v>
      </c>
      <c r="AA8" s="105">
        <v>3</v>
      </c>
      <c r="AB8" s="105">
        <v>20</v>
      </c>
      <c r="AC8" s="105">
        <v>24</v>
      </c>
      <c r="AD8" s="105"/>
      <c r="AE8" s="105"/>
      <c r="AF8" s="105"/>
      <c r="AG8" s="106">
        <f t="shared" si="1"/>
        <v>202</v>
      </c>
      <c r="AH8" s="218">
        <f t="shared" si="2"/>
        <v>20.2</v>
      </c>
    </row>
    <row r="9" spans="2:34" x14ac:dyDescent="0.2">
      <c r="B9" s="91" t="s">
        <v>20</v>
      </c>
      <c r="C9" s="50" t="s">
        <v>25</v>
      </c>
      <c r="D9" s="29">
        <f>+VLOOKUP($C9,'R1'!$C$3:$H$22,5,)+VLOOKUP($C9,'Q1'!$B$3:$J$22,9,)</f>
        <v>3</v>
      </c>
      <c r="E9" s="29">
        <f>+VLOOKUP($C9,'R2'!$C$3:$H$22,5,)+VLOOKUP($C9,'Q2'!$B$3:$J$22,9,)</f>
        <v>24</v>
      </c>
      <c r="F9" s="29">
        <f>+VLOOKUP($C9,'R3'!$C$3:$H$22,5,)+VLOOKUP($C9,'Q3'!$B$3:$J$22,9,)</f>
        <v>23</v>
      </c>
      <c r="G9" s="29">
        <f>+VLOOKUP($C9,'R4'!$C$3:$H$22,5,)+VLOOKUP($C9,'Q4'!$B$3:$J$22,9,)</f>
        <v>15</v>
      </c>
      <c r="H9" s="29">
        <f>+VLOOKUP($C9,'R5'!$C$3:$H$22,5,)+VLOOKUP($C9,'Q5'!$B$3:$J$22,9,)</f>
        <v>24</v>
      </c>
      <c r="I9" s="29">
        <f>+VLOOKUP($C9,'R6'!$C$3:$H$22,5,)+VLOOKUP($C9,'Q6'!$B$3:$J$22,9,)</f>
        <v>19</v>
      </c>
      <c r="J9" s="29">
        <f>+VLOOKUP($C9,'R7'!$C$3:$H$22,5,)+VLOOKUP($C9,'Q7'!$B$3:$J$22,9,)</f>
        <v>16</v>
      </c>
      <c r="K9" s="29">
        <f>+VLOOKUP($C9,'R8'!$C$3:$H$22,5,)+VLOOKUP($C9,'Q8'!$B$3:$J$22,9,)</f>
        <v>-1</v>
      </c>
      <c r="L9" s="29">
        <f>+VLOOKUP($C9,'R9'!$C$3:$H$22,5,)+VLOOKUP($C9,'Q9'!$B$3:$J$22,9,)</f>
        <v>36</v>
      </c>
      <c r="M9" s="29">
        <f>+VLOOKUP($C9,'R10'!$C$3:$H$22,5,)+VLOOKUP($C9,'Q10'!$B$3:$J$22,9,)</f>
        <v>6</v>
      </c>
      <c r="N9" s="29">
        <f>+VLOOKUP($C9,'R11'!$C$3:$H$22,5,)+VLOOKUP($C9,'Q11'!$B$3:$J$22,9,)</f>
        <v>9</v>
      </c>
      <c r="O9" s="29"/>
      <c r="P9" s="29"/>
      <c r="Q9" s="29">
        <f t="shared" si="0"/>
        <v>165</v>
      </c>
      <c r="S9" s="42" t="s">
        <v>26</v>
      </c>
      <c r="T9" s="107">
        <v>21</v>
      </c>
      <c r="U9" s="107">
        <v>19</v>
      </c>
      <c r="V9" s="107">
        <v>16</v>
      </c>
      <c r="W9" s="107">
        <v>47</v>
      </c>
      <c r="X9" s="107">
        <v>17</v>
      </c>
      <c r="Y9" s="107">
        <v>14</v>
      </c>
      <c r="Z9" s="107">
        <v>44</v>
      </c>
      <c r="AA9" s="107">
        <v>33</v>
      </c>
      <c r="AB9" s="107">
        <v>27</v>
      </c>
      <c r="AC9" s="107">
        <v>34</v>
      </c>
      <c r="AD9" s="107"/>
      <c r="AE9" s="107"/>
      <c r="AF9" s="107"/>
      <c r="AG9" s="108">
        <f t="shared" si="1"/>
        <v>272</v>
      </c>
      <c r="AH9" s="219">
        <f t="shared" si="2"/>
        <v>27.2</v>
      </c>
    </row>
    <row r="10" spans="2:34" x14ac:dyDescent="0.2">
      <c r="B10" s="87" t="s">
        <v>24</v>
      </c>
      <c r="C10" s="52" t="s">
        <v>33</v>
      </c>
      <c r="D10" s="31">
        <f>+VLOOKUP($C10,'R1'!$C$3:$H$22,5,)+VLOOKUP($C10,'Q1'!$B$3:$J$22,9,)</f>
        <v>22</v>
      </c>
      <c r="E10" s="31">
        <f>+VLOOKUP($C10,'R2'!$C$3:$H$22,5,)+VLOOKUP($C10,'Q2'!$B$3:$J$22,9,)</f>
        <v>23</v>
      </c>
      <c r="F10" s="31">
        <f>+VLOOKUP($C10,'R3'!$C$3:$H$22,5,)+VLOOKUP($C10,'Q3'!$B$3:$J$22,9,)</f>
        <v>11</v>
      </c>
      <c r="G10" s="31"/>
      <c r="H10" s="31"/>
      <c r="I10" s="31">
        <f>+VLOOKUP($C10,'R6'!$C$3:$H$22,5,)+VLOOKUP($C10,'Q6'!$B$3:$J$22,9,)</f>
        <v>21</v>
      </c>
      <c r="J10" s="31">
        <f>+VLOOKUP($C10,'R7'!$C$3:$H$22,5,)+VLOOKUP($C10,'Q7'!$B$3:$J$22,9,)</f>
        <v>6</v>
      </c>
      <c r="K10" s="31">
        <f>+VLOOKUP($C10,'R8'!$C$3:$H$22,5,)+VLOOKUP($C10,'Q8'!$B$3:$J$22,9,)</f>
        <v>4</v>
      </c>
      <c r="L10" s="31">
        <f>+VLOOKUP($C10,'R9'!$C$3:$H$22,5,)+VLOOKUP($C10,'Q9'!$B$3:$J$22,9,)</f>
        <v>43</v>
      </c>
      <c r="M10" s="31">
        <f>+VLOOKUP($C10,'R10'!$C$3:$H$22,5,)+VLOOKUP($C10,'Q10'!$B$3:$J$22,9,)</f>
        <v>28</v>
      </c>
      <c r="N10" s="31">
        <f>+VLOOKUP($C10,'R11'!$C$3:$H$22,5,)+VLOOKUP($C10,'Q11'!$B$3:$J$22,9,)</f>
        <v>7</v>
      </c>
      <c r="O10" s="31"/>
      <c r="P10" s="31"/>
      <c r="Q10" s="31">
        <f t="shared" si="0"/>
        <v>158</v>
      </c>
      <c r="S10" s="43" t="s">
        <v>32</v>
      </c>
      <c r="T10" s="111">
        <v>15</v>
      </c>
      <c r="U10" s="111">
        <v>24</v>
      </c>
      <c r="V10" s="111">
        <v>18</v>
      </c>
      <c r="W10" s="111">
        <v>5</v>
      </c>
      <c r="X10" s="111">
        <v>18</v>
      </c>
      <c r="Y10" s="111">
        <v>13</v>
      </c>
      <c r="Z10" s="111">
        <v>11</v>
      </c>
      <c r="AA10" s="111">
        <v>11</v>
      </c>
      <c r="AB10" s="111">
        <v>14</v>
      </c>
      <c r="AC10" s="111">
        <v>24</v>
      </c>
      <c r="AD10" s="111"/>
      <c r="AE10" s="111"/>
      <c r="AF10" s="111"/>
      <c r="AG10" s="112">
        <f t="shared" si="1"/>
        <v>153</v>
      </c>
      <c r="AH10" s="221">
        <f t="shared" si="2"/>
        <v>15.3</v>
      </c>
    </row>
    <row r="11" spans="2:34" x14ac:dyDescent="0.2">
      <c r="B11" s="87" t="s">
        <v>24</v>
      </c>
      <c r="C11" s="52" t="s">
        <v>27</v>
      </c>
      <c r="D11" s="31">
        <f>+VLOOKUP($C11,'R1'!$C$3:$H$22,5,)+VLOOKUP($C11,'Q1'!$B$3:$J$22,9,)</f>
        <v>-10</v>
      </c>
      <c r="E11" s="31">
        <f>+VLOOKUP($C11,'R2'!$C$3:$H$22,5,)+VLOOKUP($C11,'Q2'!$B$3:$J$22,9,)</f>
        <v>21</v>
      </c>
      <c r="F11" s="31">
        <f>+VLOOKUP($C11,'R3'!$C$3:$H$22,5,)+VLOOKUP($C11,'Q3'!$B$3:$J$22,9,)</f>
        <v>27</v>
      </c>
      <c r="G11" s="31">
        <f>+VLOOKUP($C11,'R4'!$C$3:$H$22,5,)+VLOOKUP($C11,'Q4'!$B$3:$J$22,9,)</f>
        <v>10</v>
      </c>
      <c r="H11" s="31">
        <f>+VLOOKUP($C11,'R5'!$C$3:$H$22,5,)+VLOOKUP($C11,'Q5'!$B$3:$J$22,9,)</f>
        <v>20</v>
      </c>
      <c r="I11" s="31">
        <f>+VLOOKUP($C11,'R6'!$C$3:$H$22,5,)+VLOOKUP($C11,'Q6'!$B$3:$J$22,9,)</f>
        <v>37</v>
      </c>
      <c r="J11" s="31">
        <f>+VLOOKUP($C11,'R7'!$C$3:$H$22,5,)+VLOOKUP($C11,'Q7'!$B$3:$J$22,9,)</f>
        <v>16</v>
      </c>
      <c r="K11" s="31">
        <f>+VLOOKUP($C11,'R8'!$C$3:$H$22,5,)+VLOOKUP($C11,'Q8'!$B$3:$J$22,9,)</f>
        <v>35</v>
      </c>
      <c r="L11" s="31">
        <f>+VLOOKUP($C11,'R9'!$C$3:$H$22,5,)+VLOOKUP($C11,'Q9'!$B$3:$J$22,9,)</f>
        <v>-8</v>
      </c>
      <c r="M11" s="31">
        <f>+VLOOKUP($C11,'R10'!$C$3:$H$22,5,)+VLOOKUP($C11,'Q10'!$B$3:$J$22,9,)</f>
        <v>-13</v>
      </c>
      <c r="N11" s="31"/>
      <c r="O11" s="31"/>
      <c r="P11" s="31"/>
      <c r="Q11" s="31">
        <f t="shared" si="0"/>
        <v>135</v>
      </c>
      <c r="S11" s="81" t="s">
        <v>30</v>
      </c>
      <c r="T11" s="109">
        <v>24</v>
      </c>
      <c r="U11" s="109">
        <v>7</v>
      </c>
      <c r="V11" s="109">
        <v>16</v>
      </c>
      <c r="W11" s="109">
        <v>19</v>
      </c>
      <c r="X11" s="109">
        <v>13</v>
      </c>
      <c r="Y11" s="109">
        <v>12</v>
      </c>
      <c r="Z11" s="109">
        <v>18</v>
      </c>
      <c r="AA11" s="109">
        <v>49</v>
      </c>
      <c r="AB11" s="109">
        <v>20</v>
      </c>
      <c r="AC11" s="109">
        <v>21</v>
      </c>
      <c r="AD11" s="109"/>
      <c r="AE11" s="109"/>
      <c r="AF11" s="109"/>
      <c r="AG11" s="110">
        <f t="shared" si="1"/>
        <v>199</v>
      </c>
      <c r="AH11" s="220">
        <f t="shared" si="2"/>
        <v>19.899999999999999</v>
      </c>
    </row>
    <row r="12" spans="2:34" x14ac:dyDescent="0.2">
      <c r="B12" s="85" t="s">
        <v>28</v>
      </c>
      <c r="C12" s="49" t="s">
        <v>31</v>
      </c>
      <c r="D12" s="28">
        <f>+VLOOKUP($C12,'R1'!$C$3:$H$22,5,)+VLOOKUP($C12,'Q1'!$B$3:$J$22,9,)</f>
        <v>41</v>
      </c>
      <c r="E12" s="28">
        <f>+VLOOKUP($C12,'R2'!$C$3:$H$22,5,)+VLOOKUP($C12,'Q2'!$B$3:$J$22,9,)</f>
        <v>-13</v>
      </c>
      <c r="F12" s="28">
        <f>+VLOOKUP($C12,'R3'!$C$3:$H$22,5,)+VLOOKUP($C12,'Q3'!$B$3:$J$22,9,)</f>
        <v>-1</v>
      </c>
      <c r="G12" s="28">
        <f>+VLOOKUP($C12,'R4'!$C$3:$H$22,5,)+VLOOKUP($C12,'Q4'!$B$3:$J$22,9,)</f>
        <v>33</v>
      </c>
      <c r="H12" s="28">
        <f>+VLOOKUP($C12,'R5'!$C$3:$H$22,5,)+VLOOKUP($C12,'Q5'!$B$3:$J$22,9,)</f>
        <v>32</v>
      </c>
      <c r="I12" s="28">
        <f>+VLOOKUP($C12,'R6'!$C$3:$H$22,5,)+VLOOKUP($C12,'Q6'!$B$3:$J$22,9,)</f>
        <v>-8</v>
      </c>
      <c r="J12" s="28">
        <f>+VLOOKUP($C12,'R7'!$C$3:$H$22,5,)+VLOOKUP($C12,'Q7'!$B$3:$J$22,9,)</f>
        <v>4</v>
      </c>
      <c r="K12" s="28">
        <f>+VLOOKUP($C12,'R8'!$C$3:$H$22,5,)+VLOOKUP($C12,'Q8'!$B$3:$J$22,9,)</f>
        <v>-11</v>
      </c>
      <c r="L12" s="28">
        <f>+VLOOKUP($C12,'R9'!$C$3:$H$22,5,)+VLOOKUP($C12,'Q9'!$B$3:$J$22,9,)</f>
        <v>13</v>
      </c>
      <c r="M12" s="28">
        <f>+VLOOKUP($C12,'R10'!$C$3:$H$22,5,)+VLOOKUP($C12,'Q10'!$B$3:$J$22,9,)</f>
        <v>26</v>
      </c>
      <c r="N12" s="28">
        <f>+VLOOKUP($C12,'R11'!$C$3:$H$22,5,)+VLOOKUP($C12,'Q11'!$B$3:$J$22,9,)</f>
        <v>12</v>
      </c>
      <c r="O12" s="28"/>
      <c r="P12" s="28"/>
      <c r="Q12" s="28">
        <f t="shared" si="0"/>
        <v>116</v>
      </c>
      <c r="S12" s="45" t="s">
        <v>34</v>
      </c>
      <c r="T12" s="113">
        <v>3</v>
      </c>
      <c r="U12" s="113">
        <v>21</v>
      </c>
      <c r="V12" s="113">
        <v>19</v>
      </c>
      <c r="W12" s="113">
        <v>5</v>
      </c>
      <c r="X12" s="113">
        <v>1</v>
      </c>
      <c r="Y12" s="113">
        <v>3</v>
      </c>
      <c r="Z12" s="113">
        <v>14</v>
      </c>
      <c r="AA12" s="113">
        <v>12</v>
      </c>
      <c r="AB12" s="113">
        <v>10</v>
      </c>
      <c r="AC12" s="113">
        <v>13</v>
      </c>
      <c r="AD12" s="113"/>
      <c r="AE12" s="113"/>
      <c r="AF12" s="113"/>
      <c r="AG12" s="114">
        <f t="shared" si="1"/>
        <v>101</v>
      </c>
      <c r="AH12" s="222">
        <f t="shared" si="2"/>
        <v>10.1</v>
      </c>
    </row>
    <row r="13" spans="2:34" ht="17" customHeight="1" thickBot="1" x14ac:dyDescent="0.25">
      <c r="B13" s="88" t="s">
        <v>30</v>
      </c>
      <c r="C13" s="77" t="s">
        <v>35</v>
      </c>
      <c r="D13" s="82">
        <f>+VLOOKUP($C13,'R1'!$C$3:$H$22,5,)+VLOOKUP($C13,'Q1'!$B$3:$J$22,9,)</f>
        <v>24</v>
      </c>
      <c r="E13" s="82">
        <f>+VLOOKUP($C13,'R2'!$C$3:$H$22,5,)+VLOOKUP($C13,'Q2'!$B$3:$J$22,9,)</f>
        <v>-1</v>
      </c>
      <c r="F13" s="82">
        <f>+VLOOKUP($C13,'R3'!$C$3:$H$22,5,)+VLOOKUP($C13,'Q3'!$B$3:$J$22,9,)</f>
        <v>-9</v>
      </c>
      <c r="G13" s="82">
        <f>+VLOOKUP($C13,'R4'!$C$3:$H$22,5,)+VLOOKUP($C13,'Q4'!$B$3:$J$22,9,)</f>
        <v>22</v>
      </c>
      <c r="H13" s="82">
        <f>+VLOOKUP($C13,'R5'!$C$3:$H$22,5,)+VLOOKUP($C13,'Q5'!$B$3:$J$22,9,)</f>
        <v>2</v>
      </c>
      <c r="I13" s="82">
        <f>+VLOOKUP($C13,'R6'!$C$3:$H$22,5,)+VLOOKUP($C13,'Q6'!$B$3:$J$22,9,)</f>
        <v>14</v>
      </c>
      <c r="J13" s="82">
        <f>+VLOOKUP($C13,'R7'!$C$3:$H$22,5,)+VLOOKUP($C13,'Q7'!$B$3:$J$22,9,)</f>
        <v>18</v>
      </c>
      <c r="K13" s="82">
        <f>+VLOOKUP($C13,'R8'!$C$3:$H$22,5,)+VLOOKUP($C13,'Q8'!$B$3:$J$22,9,)</f>
        <v>45</v>
      </c>
      <c r="L13" s="82">
        <f>+VLOOKUP($C13,'R9'!$C$3:$H$22,5,)+VLOOKUP($C13,'Q9'!$B$3:$J$22,9,)</f>
        <v>-14</v>
      </c>
      <c r="M13" s="82">
        <f>+VLOOKUP($C13,'R10'!$C$3:$H$22,5,)+VLOOKUP($C13,'Q10'!$B$3:$J$22,9,)</f>
        <v>10</v>
      </c>
      <c r="N13" s="82">
        <f>+VLOOKUP($C13,'R11'!$C$3:$H$22,5,)+VLOOKUP($C13,'Q11'!$B$3:$J$22,9,)</f>
        <v>4</v>
      </c>
      <c r="O13" s="82"/>
      <c r="P13" s="82"/>
      <c r="Q13" s="82">
        <f t="shared" si="0"/>
        <v>111</v>
      </c>
      <c r="S13" s="46" t="s">
        <v>36</v>
      </c>
      <c r="T13" s="115">
        <v>13</v>
      </c>
      <c r="U13" s="115">
        <v>2</v>
      </c>
      <c r="V13" s="115">
        <v>-3</v>
      </c>
      <c r="W13" s="115">
        <v>21</v>
      </c>
      <c r="X13" s="115">
        <v>1</v>
      </c>
      <c r="Y13" s="115">
        <v>8</v>
      </c>
      <c r="Z13" s="115">
        <v>10</v>
      </c>
      <c r="AA13" s="115">
        <v>24</v>
      </c>
      <c r="AB13" s="115">
        <v>13</v>
      </c>
      <c r="AC13" s="115">
        <v>8</v>
      </c>
      <c r="AD13" s="115"/>
      <c r="AE13" s="115"/>
      <c r="AF13" s="115"/>
      <c r="AG13" s="116">
        <f t="shared" si="1"/>
        <v>97</v>
      </c>
      <c r="AH13" s="223">
        <f t="shared" si="2"/>
        <v>9.6999999999999993</v>
      </c>
    </row>
    <row r="14" spans="2:34" ht="17" customHeight="1" thickBot="1" x14ac:dyDescent="0.25">
      <c r="B14" s="89" t="s">
        <v>26</v>
      </c>
      <c r="C14" s="53" t="s">
        <v>38</v>
      </c>
      <c r="D14" s="32">
        <f>+VLOOKUP($C14,'R1'!$C$3:$H$22,5,)+VLOOKUP($C14,'Q1'!$B$3:$J$22,9,)</f>
        <v>20</v>
      </c>
      <c r="E14" s="32">
        <f>+VLOOKUP($C14,'R2'!$C$3:$H$22,5,)+VLOOKUP($C14,'Q2'!$B$3:$J$22,9,)</f>
        <v>-4</v>
      </c>
      <c r="F14" s="32">
        <f>+VLOOKUP($C14,'R3'!$C$3:$H$22,5,)+VLOOKUP($C14,'Q3'!$B$3:$J$22,9,)</f>
        <v>3</v>
      </c>
      <c r="G14" s="32">
        <f>+VLOOKUP($C14,'R4'!$C$3:$H$22,5,)+VLOOKUP($C14,'Q4'!$B$3:$J$22,9,)</f>
        <v>20</v>
      </c>
      <c r="H14" s="32">
        <f>+VLOOKUP($C14,'R5'!$C$3:$H$22,5,)+VLOOKUP($C14,'Q5'!$B$3:$J$22,9,)</f>
        <v>20</v>
      </c>
      <c r="I14" s="32">
        <f>+VLOOKUP($C14,'R6'!$C$3:$H$22,5,)+VLOOKUP($C14,'Q6'!$B$3:$J$22,9,)</f>
        <v>7</v>
      </c>
      <c r="J14" s="32">
        <f>+VLOOKUP($C14,'R7'!$C$3:$H$22,5,)+VLOOKUP($C14,'Q7'!$B$3:$J$22,9,)</f>
        <v>21</v>
      </c>
      <c r="K14" s="32">
        <f>+VLOOKUP($C14,'R8'!$C$3:$H$22,5,)+VLOOKUP($C14,'Q8'!$B$3:$J$22,9,)</f>
        <v>15</v>
      </c>
      <c r="L14" s="32">
        <f>+VLOOKUP($C14,'R9'!$C$3:$H$22,5,)+VLOOKUP($C14,'Q9'!$B$3:$J$22,9,)</f>
        <v>-11</v>
      </c>
      <c r="M14" s="32">
        <f>+VLOOKUP($C14,'R10'!$C$3:$H$22,5,)+VLOOKUP($C14,'Q10'!$B$3:$J$22,9,)</f>
        <v>14</v>
      </c>
      <c r="N14" s="32">
        <f>+VLOOKUP($C14,'R11'!$C$3:$H$22,5,)+VLOOKUP($C14,'Q11'!$B$3:$J$22,9,)</f>
        <v>7</v>
      </c>
      <c r="O14" s="32"/>
      <c r="P14" s="32"/>
      <c r="Q14" s="32">
        <f t="shared" si="0"/>
        <v>105</v>
      </c>
    </row>
    <row r="15" spans="2:34" ht="17" customHeight="1" thickBot="1" x14ac:dyDescent="0.25">
      <c r="B15" s="90" t="s">
        <v>32</v>
      </c>
      <c r="C15" s="54" t="s">
        <v>43</v>
      </c>
      <c r="D15" s="33">
        <f>+VLOOKUP($C15,'R1'!$C$3:$H$22,5,)+VLOOKUP($C15,'Q1'!$B$3:$J$22,9,)</f>
        <v>-14</v>
      </c>
      <c r="E15" s="33">
        <f>+VLOOKUP($C15,'R2'!$C$3:$H$22,5,)+VLOOKUP($C15,'Q2'!$B$3:$J$22,9,)</f>
        <v>17</v>
      </c>
      <c r="F15" s="33">
        <f>+VLOOKUP($C15,'R3'!$C$3:$H$22,5,)+VLOOKUP($C15,'Q3'!$B$3:$J$22,9,)</f>
        <v>15</v>
      </c>
      <c r="G15" s="33">
        <f>+VLOOKUP($C15,'R4'!$C$3:$H$22,5,)+VLOOKUP($C15,'Q4'!$B$3:$J$22,9,)</f>
        <v>1</v>
      </c>
      <c r="H15" s="33">
        <f>+VLOOKUP($C15,'R5'!$C$3:$H$22,5,)+VLOOKUP($C15,'Q5'!$B$3:$J$22,9,)</f>
        <v>15</v>
      </c>
      <c r="I15" s="33">
        <f>+VLOOKUP($C15,'R6'!$C$3:$H$22,5,)+VLOOKUP($C15,'Q6'!$B$3:$J$22,9,)</f>
        <v>8</v>
      </c>
      <c r="J15" s="33">
        <f>+VLOOKUP($C15,'R7'!$C$3:$H$22,5,)+VLOOKUP($C15,'Q7'!$B$3:$J$22,9,)</f>
        <v>15</v>
      </c>
      <c r="K15" s="33">
        <f>+VLOOKUP($C15,'R8'!$C$3:$H$22,5,)+VLOOKUP($C15,'Q8'!$B$3:$J$22,9,)</f>
        <v>10</v>
      </c>
      <c r="L15" s="33">
        <f>+VLOOKUP($C15,'R9'!$C$3:$H$22,5,)+VLOOKUP($C15,'Q9'!$B$3:$J$22,9,)</f>
        <v>18</v>
      </c>
      <c r="M15" s="33">
        <f>+VLOOKUP($C15,'R10'!$C$3:$H$22,5,)+VLOOKUP($C15,'Q10'!$B$3:$J$22,9,)</f>
        <v>12</v>
      </c>
      <c r="N15" s="33">
        <f>+VLOOKUP($C15,'R11'!$C$3:$H$22,5,)+VLOOKUP($C15,'Q11'!$B$3:$J$22,9,)</f>
        <v>1</v>
      </c>
      <c r="O15" s="33"/>
      <c r="P15" s="33"/>
      <c r="Q15" s="33">
        <f t="shared" si="0"/>
        <v>97</v>
      </c>
      <c r="S15" s="238" t="s">
        <v>1</v>
      </c>
      <c r="W15" s="238" t="s">
        <v>53</v>
      </c>
      <c r="X15" s="239" t="s">
        <v>54</v>
      </c>
      <c r="AD15" s="238" t="s">
        <v>60</v>
      </c>
      <c r="AG15" s="238" t="s">
        <v>40</v>
      </c>
    </row>
    <row r="16" spans="2:34" ht="17" customHeight="1" thickBot="1" x14ac:dyDescent="0.25">
      <c r="B16" s="88" t="s">
        <v>30</v>
      </c>
      <c r="C16" s="77" t="s">
        <v>41</v>
      </c>
      <c r="D16" s="82">
        <f>+VLOOKUP($C16,'R1'!$C$3:$H$22,5,)+VLOOKUP($C16,'Q1'!$B$3:$J$22,9,)</f>
        <v>5</v>
      </c>
      <c r="E16" s="82">
        <f>+VLOOKUP($C16,'R2'!$C$3:$H$22,5,)+VLOOKUP($C16,'Q2'!$B$3:$J$22,9,)</f>
        <v>13</v>
      </c>
      <c r="F16" s="82">
        <f>+VLOOKUP($C16,'R3'!$C$3:$H$22,5,)+VLOOKUP($C16,'Q3'!$B$3:$J$22,9,)</f>
        <v>15</v>
      </c>
      <c r="G16" s="82">
        <f>+VLOOKUP($C16,'R4'!$C$3:$H$22,5,)+VLOOKUP($C16,'Q4'!$B$3:$J$22,9,)</f>
        <v>-13</v>
      </c>
      <c r="H16" s="82">
        <f>+VLOOKUP($C16,'R5'!$C$3:$H$22,5,)+VLOOKUP($C16,'Q5'!$B$3:$J$22,9,)</f>
        <v>16</v>
      </c>
      <c r="I16" s="82">
        <f>+VLOOKUP($C16,'R6'!$C$3:$H$22,5,)+VLOOKUP($C16,'Q6'!$B$3:$J$22,9,)</f>
        <v>3</v>
      </c>
      <c r="J16" s="82">
        <f>+VLOOKUP($C16,'R7'!$C$3:$H$22,5,)+VLOOKUP($C16,'Q7'!$B$3:$J$22,9,)</f>
        <v>5</v>
      </c>
      <c r="K16" s="82">
        <f>+VLOOKUP($C16,'R8'!$C$3:$H$22,5,)+VLOOKUP($C16,'Q8'!$B$3:$J$22,9,)</f>
        <v>9</v>
      </c>
      <c r="L16" s="82">
        <f>+VLOOKUP($C16,'R9'!$C$3:$H$22,5,)+VLOOKUP($C16,'Q9'!$B$3:$J$22,9,)</f>
        <v>24</v>
      </c>
      <c r="M16" s="82">
        <f>+VLOOKUP($C16,'R10'!$C$3:$H$22,5,)+VLOOKUP($C16,'Q10'!$B$3:$J$22,9,)</f>
        <v>18</v>
      </c>
      <c r="N16" s="82">
        <f>+VLOOKUP($C16,'R11'!$C$3:$H$22,5,)+VLOOKUP($C16,'Q11'!$B$3:$J$22,9,)</f>
        <v>2</v>
      </c>
      <c r="O16" s="82"/>
      <c r="P16" s="82"/>
      <c r="Q16" s="82">
        <f t="shared" si="0"/>
        <v>95</v>
      </c>
      <c r="S16" s="413" t="s">
        <v>42</v>
      </c>
      <c r="W16" s="411">
        <v>-13</v>
      </c>
      <c r="X16" s="412">
        <v>12</v>
      </c>
      <c r="AD16" s="411">
        <f>+VLOOKUP($C11,'R11'!$C$3:$H$22,5,)+VLOOKUP($C11,'Q11'!$B$3:$J$22,9,)</f>
        <v>1</v>
      </c>
      <c r="AG16" s="411">
        <f>-SUM(T16:AF16)</f>
        <v>0</v>
      </c>
    </row>
    <row r="17" spans="2:17" x14ac:dyDescent="0.2">
      <c r="B17" s="86" t="s">
        <v>22</v>
      </c>
      <c r="C17" s="51" t="s">
        <v>37</v>
      </c>
      <c r="D17" s="30">
        <f>+VLOOKUP($C17,'R1'!$C$3:$H$22,5,)+VLOOKUP($C17,'Q1'!$B$3:$J$22,9,)</f>
        <v>23</v>
      </c>
      <c r="E17" s="30">
        <f>+VLOOKUP($C17,'R2'!$C$3:$H$22,5,)+VLOOKUP($C17,'Q2'!$B$3:$J$22,9,)</f>
        <v>11</v>
      </c>
      <c r="F17" s="30">
        <f>+VLOOKUP($C17,'R3'!$C$3:$H$22,5,)+VLOOKUP($C17,'Q3'!$B$3:$J$22,9,)</f>
        <v>11</v>
      </c>
      <c r="G17" s="30">
        <f>+VLOOKUP($C17,'R4'!$C$3:$H$22,5,)+VLOOKUP($C17,'Q4'!$B$3:$J$22,9,)</f>
        <v>-2</v>
      </c>
      <c r="H17" s="30">
        <f>+VLOOKUP($C17,'R5'!$C$3:$H$22,5,)+VLOOKUP($C17,'Q5'!$B$3:$J$22,9,)</f>
        <v>2</v>
      </c>
      <c r="I17" s="30">
        <f>+VLOOKUP($C17,'R6'!$C$3:$H$22,5,)+VLOOKUP($C17,'Q6'!$B$3:$J$22,9,)</f>
        <v>23</v>
      </c>
      <c r="J17" s="30">
        <f>+VLOOKUP($C17,'R7'!$C$3:$H$22,5,)+VLOOKUP($C17,'Q7'!$B$3:$J$22,9,)</f>
        <v>-6</v>
      </c>
      <c r="K17" s="30">
        <f>+VLOOKUP($C17,'R8'!$C$3:$H$22,5,)+VLOOKUP($C17,'Q8'!$B$3:$J$22,9,)</f>
        <v>37</v>
      </c>
      <c r="L17" s="30">
        <f>+VLOOKUP($C17,'R9'!$C$3:$H$22,5,)+VLOOKUP($C17,'Q9'!$B$3:$J$22,9,)</f>
        <v>-8</v>
      </c>
      <c r="M17" s="30">
        <f>+VLOOKUP($C17,'R10'!$C$3:$H$22,5,)+VLOOKUP($C17,'Q10'!$B$3:$J$22,9,)</f>
        <v>0</v>
      </c>
      <c r="N17" s="30">
        <f>+VLOOKUP($C17,'R11'!$C$3:$H$22,5,)+VLOOKUP($C17,'Q11'!$B$3:$J$22,9,)</f>
        <v>4</v>
      </c>
      <c r="O17" s="30"/>
      <c r="P17" s="30"/>
      <c r="Q17" s="30">
        <f t="shared" si="0"/>
        <v>91</v>
      </c>
    </row>
    <row r="18" spans="2:17" x14ac:dyDescent="0.2">
      <c r="B18" s="90" t="s">
        <v>32</v>
      </c>
      <c r="C18" s="54" t="s">
        <v>44</v>
      </c>
      <c r="D18" s="33">
        <f>+VLOOKUP($C18,'R1'!$C$3:$H$22,5,)+VLOOKUP($C18,'Q1'!$B$3:$J$22,9,)</f>
        <v>19</v>
      </c>
      <c r="E18" s="33">
        <f>+VLOOKUP($C18,'R2'!$C$3:$H$22,5,)+VLOOKUP($C18,'Q2'!$B$3:$J$22,9,)</f>
        <v>12</v>
      </c>
      <c r="F18" s="33">
        <f>+VLOOKUP($C18,'R3'!$C$3:$H$22,5,)+VLOOKUP($C18,'Q3'!$B$3:$J$22,9,)</f>
        <v>8</v>
      </c>
      <c r="G18" s="33">
        <f>+VLOOKUP($C18,'R4'!$C$3:$H$22,5,)+VLOOKUP($C18,'Q4'!$B$3:$J$22,9,)</f>
        <v>9</v>
      </c>
      <c r="H18" s="33">
        <f>+VLOOKUP($C18,'R5'!$C$3:$H$22,5,)+VLOOKUP($C18,'Q5'!$B$3:$J$22,9,)</f>
        <v>8</v>
      </c>
      <c r="I18" s="33">
        <f>+VLOOKUP($C18,'R6'!$C$3:$H$22,5,)+VLOOKUP($C18,'Q6'!$B$3:$J$22,9,)</f>
        <v>10</v>
      </c>
      <c r="J18" s="33">
        <f>+VLOOKUP($C18,'R7'!$C$3:$H$22,5,)+VLOOKUP($C18,'Q7'!$B$3:$J$22,9,)</f>
        <v>-14</v>
      </c>
      <c r="K18" s="33">
        <f>+VLOOKUP($C18,'R8'!$C$3:$H$22,5,)+VLOOKUP($C18,'Q8'!$B$3:$J$22,9,)</f>
        <v>6</v>
      </c>
      <c r="L18" s="33">
        <f>+VLOOKUP($C18,'R9'!$C$3:$H$22,5,)+VLOOKUP($C18,'Q9'!$B$3:$J$22,9,)</f>
        <v>-14</v>
      </c>
      <c r="M18" s="33">
        <f>+VLOOKUP($C18,'R10'!$C$3:$H$22,5,)+VLOOKUP($C18,'Q10'!$B$3:$J$22,9,)</f>
        <v>17</v>
      </c>
      <c r="N18" s="33">
        <f>+VLOOKUP($C18,'R11'!$C$3:$H$22,5,)+VLOOKUP($C18,'Q11'!$B$3:$J$22,9,)</f>
        <v>3</v>
      </c>
      <c r="O18" s="33"/>
      <c r="P18" s="33"/>
      <c r="Q18" s="33">
        <f t="shared" si="0"/>
        <v>61</v>
      </c>
    </row>
    <row r="19" spans="2:17" x14ac:dyDescent="0.2">
      <c r="B19" s="85" t="s">
        <v>28</v>
      </c>
      <c r="C19" s="49" t="s">
        <v>39</v>
      </c>
      <c r="D19" s="28">
        <f>+VLOOKUP($C19,'R1'!$C$3:$H$22,5,)+VLOOKUP($C19,'Q1'!$B$3:$J$22,9,)</f>
        <v>6</v>
      </c>
      <c r="E19" s="28">
        <f>+VLOOKUP($C19,'R2'!$C$3:$H$22,5,)+VLOOKUP($C19,'Q2'!$B$3:$J$22,9,)</f>
        <v>-9</v>
      </c>
      <c r="F19" s="28">
        <f>+VLOOKUP($C19,'R3'!$C$3:$H$22,5,)+VLOOKUP($C19,'Q3'!$B$3:$J$22,9,)</f>
        <v>21</v>
      </c>
      <c r="G19" s="28">
        <f>+VLOOKUP($C19,'R4'!$C$3:$H$22,5,)+VLOOKUP($C19,'Q4'!$B$3:$J$22,9,)</f>
        <v>6</v>
      </c>
      <c r="H19" s="28">
        <f>+VLOOKUP($C19,'R5'!$C$3:$H$22,5,)+VLOOKUP($C19,'Q5'!$B$3:$J$22,9,)</f>
        <v>2</v>
      </c>
      <c r="I19" s="28">
        <f>+VLOOKUP($C19,'R6'!$C$3:$H$22,5,)+VLOOKUP($C19,'Q6'!$B$3:$J$22,9,)</f>
        <v>20</v>
      </c>
      <c r="J19" s="28">
        <f>+VLOOKUP($C19,'R7'!$C$3:$H$22,5,)+VLOOKUP($C19,'Q7'!$B$3:$J$22,9,)</f>
        <v>8</v>
      </c>
      <c r="K19" s="28">
        <f>+VLOOKUP($C19,'R8'!$C$3:$H$22,5,)+VLOOKUP($C19,'Q8'!$B$3:$J$22,9,)</f>
        <v>-14</v>
      </c>
      <c r="L19" s="28">
        <f>+VLOOKUP($C19,'R9'!$C$3:$H$22,5,)+VLOOKUP($C19,'Q9'!$B$3:$J$22,9,)</f>
        <v>12</v>
      </c>
      <c r="M19" s="28">
        <f>+VLOOKUP($C19,'R10'!$C$3:$H$22,5,)+VLOOKUP($C19,'Q10'!$B$3:$J$22,9,)</f>
        <v>7</v>
      </c>
      <c r="N19" s="28">
        <f>+VLOOKUP($C19,'R11'!$C$3:$H$22,5,)+VLOOKUP($C19,'Q11'!$B$3:$J$22,9,)</f>
        <v>2</v>
      </c>
      <c r="O19" s="28"/>
      <c r="P19" s="28"/>
      <c r="Q19" s="28">
        <f t="shared" si="0"/>
        <v>59</v>
      </c>
    </row>
    <row r="20" spans="2:17" x14ac:dyDescent="0.2">
      <c r="B20" s="93" t="s">
        <v>36</v>
      </c>
      <c r="C20" s="56" t="s">
        <v>48</v>
      </c>
      <c r="D20" s="35">
        <f>+VLOOKUP($C20,'R1'!$C$3:$H$22,5,)+VLOOKUP($C20,'Q1'!$B$3:$J$22,9,)</f>
        <v>15</v>
      </c>
      <c r="E20" s="35">
        <f>+VLOOKUP($C20,'R2'!$C$3:$H$22,5,)+VLOOKUP($C20,'Q2'!$B$3:$J$22,9,)</f>
        <v>4</v>
      </c>
      <c r="F20" s="35">
        <f>+VLOOKUP($C20,'R3'!$C$3:$H$22,5,)+VLOOKUP($C20,'Q3'!$B$3:$J$22,9,)</f>
        <v>-1</v>
      </c>
      <c r="G20" s="35">
        <f>+VLOOKUP($C20,'R4'!$C$3:$H$22,5,)+VLOOKUP($C20,'Q4'!$B$3:$J$22,9,)</f>
        <v>8</v>
      </c>
      <c r="H20" s="35">
        <f>+VLOOKUP($C20,'R5'!$C$3:$H$22,5,)+VLOOKUP($C20,'Q5'!$B$3:$J$22,9,)</f>
        <v>1</v>
      </c>
      <c r="I20" s="35">
        <f>+VLOOKUP($C20,'R6'!$C$3:$H$22,5,)+VLOOKUP($C20,'Q6'!$B$3:$J$22,9,)</f>
        <v>4</v>
      </c>
      <c r="J20" s="35">
        <f>+VLOOKUP($C20,'R7'!$C$3:$H$22,5,)+VLOOKUP($C20,'Q7'!$B$3:$J$22,9,)</f>
        <v>11</v>
      </c>
      <c r="K20" s="35">
        <f>+VLOOKUP($C20,'R8'!$C$3:$H$22,5,)+VLOOKUP($C20,'Q8'!$B$3:$J$22,9,)</f>
        <v>15</v>
      </c>
      <c r="L20" s="35">
        <f>+VLOOKUP($C20,'R9'!$C$3:$H$22,5,)+VLOOKUP($C20,'Q9'!$B$3:$J$22,9,)</f>
        <v>-14</v>
      </c>
      <c r="M20" s="35">
        <f>+VLOOKUP($C20,'R10'!$C$3:$H$22,5,)+VLOOKUP($C20,'Q10'!$B$3:$J$22,9,)</f>
        <v>11</v>
      </c>
      <c r="N20" s="35">
        <f>+VLOOKUP($C20,'R11'!$C$3:$H$22,5,)+VLOOKUP($C20,'Q11'!$B$3:$J$22,9,)</f>
        <v>1</v>
      </c>
      <c r="O20" s="35"/>
      <c r="P20" s="35"/>
      <c r="Q20" s="35">
        <f t="shared" si="0"/>
        <v>54</v>
      </c>
    </row>
    <row r="21" spans="2:17" x14ac:dyDescent="0.2">
      <c r="B21" s="92" t="s">
        <v>34</v>
      </c>
      <c r="C21" s="55" t="s">
        <v>46</v>
      </c>
      <c r="D21" s="34">
        <f>+VLOOKUP($C21,'R1'!$C$3:$H$22,5,)+VLOOKUP($C21,'Q1'!$B$3:$J$22,9,)</f>
        <v>-11</v>
      </c>
      <c r="E21" s="34">
        <f>+VLOOKUP($C21,'R2'!$C$3:$H$22,5,)+VLOOKUP($C21,'Q2'!$B$3:$J$22,9,)</f>
        <v>6</v>
      </c>
      <c r="F21" s="34">
        <f>+VLOOKUP($C21,'R3'!$C$3:$H$22,5,)+VLOOKUP($C21,'Q3'!$B$3:$J$22,9,)</f>
        <v>6</v>
      </c>
      <c r="G21" s="34">
        <f>+VLOOKUP($C21,'R4'!$C$3:$H$22,5,)+VLOOKUP($C21,'Q4'!$B$3:$J$22,9,)</f>
        <v>7</v>
      </c>
      <c r="H21" s="34">
        <f>+VLOOKUP($C21,'R5'!$C$3:$H$22,5,)+VLOOKUP($C21,'Q5'!$B$3:$J$22,9,)</f>
        <v>5</v>
      </c>
      <c r="I21" s="34">
        <f>+VLOOKUP($C21,'R6'!$C$3:$H$22,5,)+VLOOKUP($C21,'Q6'!$B$3:$J$22,9,)</f>
        <v>0</v>
      </c>
      <c r="J21" s="34">
        <f>+VLOOKUP($C21,'R7'!$C$3:$H$22,5,)+VLOOKUP($C21,'Q7'!$B$3:$J$22,9,)</f>
        <v>11</v>
      </c>
      <c r="K21" s="34">
        <f>+VLOOKUP($C21,'R8'!$C$3:$H$22,5,)+VLOOKUP($C21,'Q8'!$B$3:$J$22,9,)</f>
        <v>13</v>
      </c>
      <c r="L21" s="34">
        <f>+VLOOKUP($C21,'R9'!$C$3:$H$22,5,)+VLOOKUP($C21,'Q9'!$B$3:$J$22,9,)</f>
        <v>14</v>
      </c>
      <c r="M21" s="34">
        <f>+VLOOKUP($C21,'R10'!$C$3:$H$22,5,)+VLOOKUP($C21,'Q10'!$B$3:$J$22,9,)</f>
        <v>3</v>
      </c>
      <c r="N21" s="34">
        <f>+VLOOKUP($C21,'R11'!$C$3:$H$22,5,)+VLOOKUP($C21,'Q11'!$B$3:$J$22,9,)</f>
        <v>1</v>
      </c>
      <c r="O21" s="34"/>
      <c r="P21" s="34"/>
      <c r="Q21" s="34">
        <f t="shared" si="0"/>
        <v>54</v>
      </c>
    </row>
    <row r="22" spans="2:17" x14ac:dyDescent="0.2">
      <c r="B22" s="93" t="s">
        <v>36</v>
      </c>
      <c r="C22" s="56" t="s">
        <v>47</v>
      </c>
      <c r="D22" s="35">
        <f>+VLOOKUP($C22,'R1'!$C$3:$H$22,5,)+VLOOKUP($C22,'Q1'!$B$3:$J$22,9,)</f>
        <v>-12</v>
      </c>
      <c r="E22" s="35">
        <f>+VLOOKUP($C22,'R2'!$C$3:$H$22,5,)+VLOOKUP($C22,'Q2'!$B$3:$J$22,9,)</f>
        <v>3</v>
      </c>
      <c r="F22" s="35">
        <f>+VLOOKUP($C22,'R3'!$C$3:$H$22,5,)+VLOOKUP($C22,'Q3'!$B$3:$J$22,9,)</f>
        <v>3</v>
      </c>
      <c r="G22" s="35">
        <f>+VLOOKUP($C22,'R4'!$C$3:$H$22,5,)+VLOOKUP($C22,'Q4'!$B$3:$J$22,9,)</f>
        <v>18</v>
      </c>
      <c r="H22" s="35">
        <f>+VLOOKUP($C22,'R5'!$C$3:$H$22,5,)+VLOOKUP($C22,'Q5'!$B$3:$J$22,9,)</f>
        <v>5</v>
      </c>
      <c r="I22" s="35">
        <f>+VLOOKUP($C22,'R6'!$C$3:$H$22,5,)+VLOOKUP($C22,'Q6'!$B$3:$J$22,9,)</f>
        <v>9</v>
      </c>
      <c r="J22" s="35">
        <f>+VLOOKUP($C22,'R7'!$C$3:$H$22,5,)+VLOOKUP($C22,'Q7'!$B$3:$J$22,9,)</f>
        <v>-11</v>
      </c>
      <c r="K22" s="35">
        <f>+VLOOKUP($C22,'R8'!$C$3:$H$22,5,)+VLOOKUP($C22,'Q8'!$B$3:$J$22,9,)</f>
        <v>14</v>
      </c>
      <c r="L22" s="35">
        <f>+VLOOKUP($C22,'R9'!$C$3:$H$22,5,)+VLOOKUP($C22,'Q9'!$B$3:$J$22,9,)</f>
        <v>17</v>
      </c>
      <c r="M22" s="35">
        <f>+VLOOKUP($C22,'R10'!$C$3:$H$22,5,)+VLOOKUP($C22,'Q10'!$B$3:$J$22,9,)</f>
        <v>0</v>
      </c>
      <c r="N22" s="35">
        <f>+VLOOKUP($C22,'R11'!$C$3:$H$22,5,)+VLOOKUP($C22,'Q11'!$B$3:$J$22,9,)</f>
        <v>3</v>
      </c>
      <c r="O22" s="35"/>
      <c r="P22" s="35"/>
      <c r="Q22" s="35">
        <f t="shared" si="0"/>
        <v>46</v>
      </c>
    </row>
    <row r="23" spans="2:17" ht="17" customHeight="1" thickBot="1" x14ac:dyDescent="0.25">
      <c r="B23" s="266" t="s">
        <v>34</v>
      </c>
      <c r="C23" s="73" t="s">
        <v>45</v>
      </c>
      <c r="D23" s="267">
        <f>+VLOOKUP($C23,'R1'!$C$3:$H$22,5,)+VLOOKUP($C23,'Q1'!$B$3:$J$22,9,)</f>
        <v>-14</v>
      </c>
      <c r="E23" s="267">
        <f>+VLOOKUP($C23,'R2'!$C$3:$H$22,5,)+VLOOKUP($C23,'Q2'!$B$3:$J$22,9,)</f>
        <v>14</v>
      </c>
      <c r="F23" s="267">
        <f>+VLOOKUP($C23,'R3'!$C$3:$H$22,5,)+VLOOKUP($C23,'Q3'!$B$3:$J$22,9,)</f>
        <v>18</v>
      </c>
      <c r="G23" s="267">
        <f>+VLOOKUP($C23,'R4'!$C$3:$H$22,5,)+VLOOKUP($C23,'Q4'!$B$3:$J$22,9,)</f>
        <v>-12</v>
      </c>
      <c r="H23" s="267">
        <f>+VLOOKUP($C23,'R5'!$C$3:$H$22,5,)+VLOOKUP($C23,'Q5'!$B$3:$J$22,9,)</f>
        <v>-14</v>
      </c>
      <c r="I23" s="267">
        <f>+VLOOKUP($C23,'R6'!$C$3:$H$22,5,)+VLOOKUP($C23,'Q6'!$B$3:$J$22,9,)</f>
        <v>9</v>
      </c>
      <c r="J23" s="267">
        <f>+VLOOKUP($C23,'R7'!$C$3:$H$22,5,)+VLOOKUP($C23,'Q7'!$B$3:$J$22,9,)</f>
        <v>8</v>
      </c>
      <c r="K23" s="267">
        <f>+VLOOKUP($C23,'R8'!$C$3:$H$22,5,)+VLOOKUP($C23,'Q8'!$B$3:$J$22,9,)</f>
        <v>-11</v>
      </c>
      <c r="L23" s="267">
        <f>+VLOOKUP($C23,'R9'!$C$3:$H$22,5,)+VLOOKUP($C23,'Q9'!$B$3:$J$22,9,)</f>
        <v>-14</v>
      </c>
      <c r="M23" s="267">
        <f>+VLOOKUP($C23,'R10'!$C$3:$H$22,5,)+VLOOKUP($C23,'Q10'!$B$3:$J$22,9,)</f>
        <v>15</v>
      </c>
      <c r="N23" s="267">
        <f>+VLOOKUP($C23,'R11'!$C$3:$H$22,5,)+VLOOKUP($C23,'Q11'!$B$3:$J$22,9,)</f>
        <v>4</v>
      </c>
      <c r="O23" s="267"/>
      <c r="P23" s="267"/>
      <c r="Q23" s="267">
        <f t="shared" si="0"/>
        <v>-1</v>
      </c>
    </row>
    <row r="24" spans="2:17" ht="17" customHeight="1" thickBot="1" x14ac:dyDescent="0.25"/>
    <row r="25" spans="2:17" ht="17" customHeight="1" thickBot="1" x14ac:dyDescent="0.25">
      <c r="B25" s="400" t="s">
        <v>64</v>
      </c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2"/>
    </row>
    <row r="26" spans="2:17" ht="17" customHeight="1" thickBot="1" x14ac:dyDescent="0.25">
      <c r="B26" s="97" t="s">
        <v>0</v>
      </c>
      <c r="C26" s="399" t="s">
        <v>1</v>
      </c>
      <c r="D26" s="261" t="s">
        <v>50</v>
      </c>
      <c r="E26" s="261" t="s">
        <v>51</v>
      </c>
      <c r="F26" s="261" t="s">
        <v>52</v>
      </c>
      <c r="G26" s="261" t="s">
        <v>53</v>
      </c>
      <c r="H26" s="261" t="s">
        <v>54</v>
      </c>
      <c r="I26" s="261" t="s">
        <v>55</v>
      </c>
      <c r="J26" s="261" t="s">
        <v>56</v>
      </c>
      <c r="K26" s="261" t="s">
        <v>57</v>
      </c>
      <c r="L26" s="261" t="s">
        <v>58</v>
      </c>
      <c r="M26" s="261" t="s">
        <v>59</v>
      </c>
      <c r="N26" s="261" t="s">
        <v>60</v>
      </c>
      <c r="O26" s="261" t="s">
        <v>61</v>
      </c>
      <c r="P26" s="261" t="s">
        <v>62</v>
      </c>
      <c r="Q26" s="261" t="s">
        <v>15</v>
      </c>
    </row>
    <row r="27" spans="2:17" x14ac:dyDescent="0.2">
      <c r="B27" s="84" t="s">
        <v>17</v>
      </c>
      <c r="C27" s="47" t="s">
        <v>18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>
        <f>+VLOOKUP($C27,'Q8'!$B$3:$J$22,9,)</f>
        <v>15</v>
      </c>
      <c r="L27" s="37">
        <f>+VLOOKUP($C27,'Q9'!$B$3:$J$22,9,)</f>
        <v>15</v>
      </c>
      <c r="M27" s="37">
        <f>+VLOOKUP($C27,'Q10'!$B$3:$J$22,9,)</f>
        <v>15</v>
      </c>
      <c r="N27" s="37">
        <f>+VLOOKUP($C27,'Q11'!$B$3:$J$22,9,)</f>
        <v>12</v>
      </c>
      <c r="O27" s="37"/>
      <c r="P27" s="37"/>
      <c r="Q27" s="37">
        <f t="shared" ref="Q27:Q46" si="3">SUM(D27:M27)</f>
        <v>149</v>
      </c>
    </row>
    <row r="28" spans="2:17" x14ac:dyDescent="0.2">
      <c r="B28" s="84" t="s">
        <v>17</v>
      </c>
      <c r="C28" s="48" t="s">
        <v>19</v>
      </c>
      <c r="D28" s="27">
        <f>+VLOOKUP($C28,'Q1'!$B$3:$J$22,9,)</f>
        <v>15</v>
      </c>
      <c r="E28" s="27">
        <f>+VLOOKUP($C28,'Q2'!$B$3:$J$22,9,)</f>
        <v>10</v>
      </c>
      <c r="F28" s="27">
        <f>+VLOOKUP($C28,'Q3'!$B$3:$J$22,9,)</f>
        <v>12</v>
      </c>
      <c r="G28" s="27">
        <f>+VLOOKUP($C28,'Q4'!$B$3:$J$22,9,)</f>
        <v>12</v>
      </c>
      <c r="H28" s="27">
        <f>+VLOOKUP($C28,'Q5'!$B$3:$J$22,9,)</f>
        <v>20</v>
      </c>
      <c r="I28" s="27">
        <f>+VLOOKUP($C28,'Q6'!$B$3:$J$22,9,)</f>
        <v>12</v>
      </c>
      <c r="J28" s="27">
        <f>+VLOOKUP($C28,'Q7'!$B$3:$J$22,9,)</f>
        <v>12</v>
      </c>
      <c r="K28" s="27">
        <f>+VLOOKUP($C28,'Q8'!$B$3:$J$22,9,)</f>
        <v>12</v>
      </c>
      <c r="L28" s="27">
        <f>+VLOOKUP($C28,'Q9'!$B$3:$J$22,9,)</f>
        <v>12</v>
      </c>
      <c r="M28" s="27">
        <f>+VLOOKUP($C28,'Q10'!$B$3:$J$22,9,)</f>
        <v>11</v>
      </c>
      <c r="N28" s="27">
        <f>+VLOOKUP($C28,'Q11'!$B$3:$J$22,9,)</f>
        <v>15</v>
      </c>
      <c r="O28" s="27"/>
      <c r="P28" s="27"/>
      <c r="Q28" s="27">
        <f t="shared" si="3"/>
        <v>128</v>
      </c>
    </row>
    <row r="29" spans="2:17" x14ac:dyDescent="0.2">
      <c r="B29" s="91" t="s">
        <v>20</v>
      </c>
      <c r="C29" s="50" t="s">
        <v>21</v>
      </c>
      <c r="D29" s="29">
        <f>+VLOOKUP($C29,'Q1'!$B$3:$J$22,9,)</f>
        <v>13</v>
      </c>
      <c r="E29" s="29">
        <f>+VLOOKUP($C29,'Q2'!$B$3:$J$22,9,)</f>
        <v>14</v>
      </c>
      <c r="F29" s="29">
        <f>+VLOOKUP($C29,'Q3'!$B$3:$J$22,9,)</f>
        <v>9</v>
      </c>
      <c r="G29" s="29">
        <f>+VLOOKUP($C29,'Q4'!$B$3:$J$22,9,)</f>
        <v>13</v>
      </c>
      <c r="H29" s="29">
        <f>+VLOOKUP($C29,'Q5'!$B$3:$J$22,9,)</f>
        <v>17</v>
      </c>
      <c r="I29" s="29">
        <f>+VLOOKUP($C29,'Q6'!$B$3:$J$22,9,)</f>
        <v>13</v>
      </c>
      <c r="J29" s="29">
        <f>+VLOOKUP($C29,'Q7'!$B$3:$J$22,9,)</f>
        <v>13</v>
      </c>
      <c r="K29" s="29">
        <f>+VLOOKUP($C29,'Q8'!$B$3:$J$22,9,)</f>
        <v>11</v>
      </c>
      <c r="L29" s="29">
        <f>+VLOOKUP($C29,'Q9'!$B$3:$J$22,9,)</f>
        <v>13</v>
      </c>
      <c r="M29" s="29">
        <f>+VLOOKUP($C29,'Q10'!$B$3:$J$22,9,)</f>
        <v>14</v>
      </c>
      <c r="N29" s="29">
        <f>+VLOOKUP($C29,'Q11'!$B$3:$J$22,9,)</f>
        <v>13</v>
      </c>
      <c r="O29" s="29"/>
      <c r="P29" s="29"/>
      <c r="Q29" s="29">
        <f t="shared" si="3"/>
        <v>130</v>
      </c>
    </row>
    <row r="30" spans="2:17" x14ac:dyDescent="0.2">
      <c r="B30" s="87" t="s">
        <v>24</v>
      </c>
      <c r="C30" s="52" t="s">
        <v>27</v>
      </c>
      <c r="D30" s="31">
        <f>+VLOOKUP($C30,'Q1'!$B$3:$J$22,9,)</f>
        <v>5</v>
      </c>
      <c r="E30" s="31">
        <f>+VLOOKUP($C30,'Q2'!$B$3:$J$22,9,)</f>
        <v>4</v>
      </c>
      <c r="F30" s="31">
        <f>+VLOOKUP($C30,'Q3'!$B$3:$J$22,9,)</f>
        <v>13</v>
      </c>
      <c r="G30" s="31">
        <f>+VLOOKUP($C30,'Q4'!$B$3:$J$22,9,)</f>
        <v>10</v>
      </c>
      <c r="H30" s="31">
        <f>+VLOOKUP($C30,'Q5'!$B$3:$J$22,9,)</f>
        <v>8</v>
      </c>
      <c r="I30" s="31">
        <f>+VLOOKUP($C30,'Q6'!$B$3:$J$22,9,)</f>
        <v>9</v>
      </c>
      <c r="J30" s="31">
        <f>+VLOOKUP($C30,'Q7'!$B$3:$J$22,9,)</f>
        <v>10</v>
      </c>
      <c r="K30" s="31">
        <f>+VLOOKUP($C30,'Q8'!$B$3:$J$22,9,)</f>
        <v>6</v>
      </c>
      <c r="L30" s="31">
        <f>+VLOOKUP($C30,'Q9'!$B$3:$J$22,9,)</f>
        <v>7</v>
      </c>
      <c r="M30" s="31">
        <f>+VLOOKUP($C30,'Q10'!$B$3:$J$22,9,)</f>
        <v>2</v>
      </c>
      <c r="N30" s="31">
        <f>+VLOOKUP($C30,'Q11'!$B$3:$J$22,9,)</f>
        <v>1</v>
      </c>
      <c r="O30" s="31"/>
      <c r="P30" s="31"/>
      <c r="Q30" s="31">
        <f t="shared" si="3"/>
        <v>74</v>
      </c>
    </row>
    <row r="31" spans="2:17" x14ac:dyDescent="0.2">
      <c r="B31" s="86" t="s">
        <v>22</v>
      </c>
      <c r="C31" s="51" t="s">
        <v>37</v>
      </c>
      <c r="D31" s="30">
        <f>+VLOOKUP($C31,'Q1'!$B$3:$J$22,9,)</f>
        <v>6</v>
      </c>
      <c r="E31" s="30">
        <f>+VLOOKUP($C31,'Q2'!$B$3:$J$22,9,)</f>
        <v>13</v>
      </c>
      <c r="F31" s="30">
        <f>+VLOOKUP($C31,'Q3'!$B$3:$J$22,9,)</f>
        <v>5</v>
      </c>
      <c r="G31" s="30">
        <f>+VLOOKUP($C31,'Q4'!$B$3:$J$22,9,)</f>
        <v>7</v>
      </c>
      <c r="H31" s="30">
        <f>+VLOOKUP($C31,'Q5'!$B$3:$J$22,9,)</f>
        <v>2</v>
      </c>
      <c r="I31" s="30">
        <f>+VLOOKUP($C31,'Q6'!$B$3:$J$22,9,)</f>
        <v>9</v>
      </c>
      <c r="J31" s="30">
        <f>+VLOOKUP($C31,'Q7'!$B$3:$J$22,9,)</f>
        <v>9</v>
      </c>
      <c r="K31" s="30">
        <f>+VLOOKUP($C31,'Q8'!$B$3:$J$22,9,)</f>
        <v>13</v>
      </c>
      <c r="L31" s="30">
        <f>+VLOOKUP($C31,'Q9'!$B$3:$J$22,9,)</f>
        <v>7</v>
      </c>
      <c r="M31" s="30">
        <f>+VLOOKUP($C31,'Q10'!$B$3:$J$22,9,)</f>
        <v>10</v>
      </c>
      <c r="N31" s="30">
        <f>+VLOOKUP($C31,'Q11'!$B$3:$J$22,9,)</f>
        <v>4</v>
      </c>
      <c r="O31" s="30"/>
      <c r="P31" s="30"/>
      <c r="Q31" s="30">
        <f t="shared" si="3"/>
        <v>81</v>
      </c>
    </row>
    <row r="32" spans="2:17" x14ac:dyDescent="0.2">
      <c r="B32" s="86" t="s">
        <v>22</v>
      </c>
      <c r="C32" s="51" t="s">
        <v>23</v>
      </c>
      <c r="D32" s="30">
        <f>+VLOOKUP($C32,'Q1'!$B$3:$J$22,9,)</f>
        <v>12</v>
      </c>
      <c r="E32" s="30">
        <f>+VLOOKUP($C32,'Q2'!$B$3:$J$22,9,)</f>
        <v>8</v>
      </c>
      <c r="F32" s="30">
        <f>+VLOOKUP($C32,'Q3'!$B$3:$J$22,9,)</f>
        <v>8</v>
      </c>
      <c r="G32" s="30">
        <f>+VLOOKUP($C32,'Q4'!$B$3:$J$22,9,)</f>
        <v>11</v>
      </c>
      <c r="H32" s="30">
        <f>+VLOOKUP($C32,'Q5'!$B$3:$J$22,9,)</f>
        <v>11</v>
      </c>
      <c r="I32" s="30">
        <f>+VLOOKUP($C32,'Q6'!$B$3:$J$22,9,)</f>
        <v>6</v>
      </c>
      <c r="J32" s="30">
        <f>+VLOOKUP($C32,'Q7'!$B$3:$J$22,9,)</f>
        <v>4</v>
      </c>
      <c r="K32" s="30">
        <f>+VLOOKUP($C32,'Q8'!$B$3:$J$22,9,)</f>
        <v>8</v>
      </c>
      <c r="L32" s="30">
        <f>+VLOOKUP($C32,'Q9'!$B$3:$J$22,9,)</f>
        <v>2</v>
      </c>
      <c r="M32" s="30">
        <f>+VLOOKUP($C32,'Q10'!$B$3:$J$22,9,)</f>
        <v>6</v>
      </c>
      <c r="N32" s="30">
        <f>+VLOOKUP($C32,'Q11'!$B$3:$J$22,9,)</f>
        <v>8</v>
      </c>
      <c r="O32" s="30"/>
      <c r="P32" s="30"/>
      <c r="Q32" s="30">
        <f t="shared" si="3"/>
        <v>76</v>
      </c>
    </row>
    <row r="33" spans="2:17" x14ac:dyDescent="0.2">
      <c r="B33" s="85" t="s">
        <v>28</v>
      </c>
      <c r="C33" s="49" t="s">
        <v>31</v>
      </c>
      <c r="D33" s="28">
        <f>+VLOOKUP($C33,'Q1'!$B$3:$J$22,9,)</f>
        <v>9</v>
      </c>
      <c r="E33" s="28">
        <f>+VLOOKUP($C33,'Q2'!$B$3:$J$22,9,)</f>
        <v>2</v>
      </c>
      <c r="F33" s="28">
        <f>+VLOOKUP($C33,'Q3'!$B$3:$J$22,9,)</f>
        <v>8</v>
      </c>
      <c r="G33" s="28">
        <f>+VLOOKUP($C33,'Q4'!$B$3:$J$22,9,)</f>
        <v>12</v>
      </c>
      <c r="H33" s="28">
        <f>+VLOOKUP($C33,'Q5'!$B$3:$J$22,9,)</f>
        <v>8</v>
      </c>
      <c r="I33" s="28">
        <f>+VLOOKUP($C33,'Q6'!$B$3:$J$22,9,)</f>
        <v>7</v>
      </c>
      <c r="J33" s="28">
        <f>+VLOOKUP($C33,'Q7'!$B$3:$J$22,9,)</f>
        <v>4</v>
      </c>
      <c r="K33" s="28">
        <f>+VLOOKUP($C33,'Q8'!$B$3:$J$22,9,)</f>
        <v>4</v>
      </c>
      <c r="L33" s="28">
        <f>+VLOOKUP($C33,'Q9'!$B$3:$J$22,9,)</f>
        <v>11</v>
      </c>
      <c r="M33" s="28">
        <f>+VLOOKUP($C33,'Q10'!$B$3:$J$22,9,)</f>
        <v>4</v>
      </c>
      <c r="N33" s="28">
        <f>+VLOOKUP($C33,'Q11'!$B$3:$J$22,9,)</f>
        <v>12</v>
      </c>
      <c r="O33" s="28"/>
      <c r="P33" s="28"/>
      <c r="Q33" s="28">
        <f t="shared" si="3"/>
        <v>69</v>
      </c>
    </row>
    <row r="34" spans="2:17" x14ac:dyDescent="0.2">
      <c r="B34" s="89" t="s">
        <v>26</v>
      </c>
      <c r="C34" s="53" t="s">
        <v>29</v>
      </c>
      <c r="D34" s="32">
        <f>+VLOOKUP($C34,'Q1'!$B$3:$J$22,9,)</f>
        <v>6</v>
      </c>
      <c r="E34" s="32">
        <f>+VLOOKUP($C34,'Q2'!$B$3:$J$22,9,)</f>
        <v>5</v>
      </c>
      <c r="F34" s="32">
        <f>+VLOOKUP($C34,'Q3'!$B$3:$J$22,9,)</f>
        <v>4</v>
      </c>
      <c r="G34" s="32">
        <f>+VLOOKUP($C34,'Q4'!$B$3:$J$22,9,)</f>
        <v>8</v>
      </c>
      <c r="H34" s="32">
        <f>+VLOOKUP($C34,'Q5'!$B$3:$J$22,9,)</f>
        <v>11</v>
      </c>
      <c r="I34" s="32">
        <f>+VLOOKUP($C34,'Q6'!$B$3:$J$22,9,)</f>
        <v>4</v>
      </c>
      <c r="J34" s="32">
        <f>+VLOOKUP($C34,'Q7'!$B$3:$J$22,9,)</f>
        <v>12</v>
      </c>
      <c r="K34" s="32">
        <f>+VLOOKUP($C34,'Q8'!$B$3:$J$22,9,)</f>
        <v>9</v>
      </c>
      <c r="L34" s="32">
        <f>+VLOOKUP($C34,'Q9'!$B$3:$J$22,9,)</f>
        <v>8</v>
      </c>
      <c r="M34" s="32">
        <f>+VLOOKUP($C34,'Q10'!$B$3:$J$22,9,)</f>
        <v>11</v>
      </c>
      <c r="N34" s="32">
        <f>+VLOOKUP($C34,'Q11'!$B$3:$J$22,9,)</f>
        <v>10</v>
      </c>
      <c r="O34" s="32"/>
      <c r="P34" s="32"/>
      <c r="Q34" s="32">
        <f t="shared" si="3"/>
        <v>78</v>
      </c>
    </row>
    <row r="35" spans="2:17" x14ac:dyDescent="0.2">
      <c r="B35" s="87" t="s">
        <v>24</v>
      </c>
      <c r="C35" s="52" t="s">
        <v>33</v>
      </c>
      <c r="D35" s="31">
        <f>+VLOOKUP($C35,'Q1'!$B$3:$J$22,9,)</f>
        <v>10</v>
      </c>
      <c r="E35" s="31">
        <f>+VLOOKUP($C35,'Q2'!$B$3:$J$22,9,)</f>
        <v>1</v>
      </c>
      <c r="F35" s="31">
        <f>+VLOOKUP($C35,'Q3'!$B$3:$J$22,9,)</f>
        <v>10</v>
      </c>
      <c r="G35" s="31"/>
      <c r="H35" s="31"/>
      <c r="I35" s="31">
        <f>+VLOOKUP($C35,'Q6'!$B$3:$J$22,9,)</f>
        <v>12</v>
      </c>
      <c r="J35" s="31">
        <f>+VLOOKUP($C35,'Q7'!$B$3:$J$22,9,)</f>
        <v>8</v>
      </c>
      <c r="K35" s="31">
        <f>+VLOOKUP($C35,'Q8'!$B$3:$J$22,9,)</f>
        <v>12</v>
      </c>
      <c r="L35" s="31">
        <f>+VLOOKUP($C35,'Q9'!$B$3:$J$22,9,)</f>
        <v>10</v>
      </c>
      <c r="M35" s="31">
        <f>+VLOOKUP($C35,'Q10'!$B$3:$J$22,9,)</f>
        <v>12</v>
      </c>
      <c r="N35" s="31">
        <f>+VLOOKUP($C35,'Q11'!$B$3:$J$22,9,)</f>
        <v>7</v>
      </c>
      <c r="O35" s="31"/>
      <c r="P35" s="31"/>
      <c r="Q35" s="31">
        <f t="shared" si="3"/>
        <v>75</v>
      </c>
    </row>
    <row r="36" spans="2:17" ht="17" customHeight="1" x14ac:dyDescent="0.2">
      <c r="B36" s="91" t="s">
        <v>20</v>
      </c>
      <c r="C36" s="50" t="s">
        <v>25</v>
      </c>
      <c r="D36" s="29">
        <f>+VLOOKUP($C36,'Q1'!$B$3:$J$22,9,)</f>
        <v>9</v>
      </c>
      <c r="E36" s="29">
        <f>+VLOOKUP($C36,'Q2'!$B$3:$J$22,9,)</f>
        <v>7</v>
      </c>
      <c r="F36" s="29">
        <f>+VLOOKUP($C36,'Q3'!$B$3:$J$22,9,)</f>
        <v>2</v>
      </c>
      <c r="G36" s="29">
        <f>+VLOOKUP($C36,'Q4'!$B$3:$J$22,9,)</f>
        <v>2</v>
      </c>
      <c r="H36" s="29">
        <f>+VLOOKUP($C36,'Q5'!$B$3:$J$22,9,)</f>
        <v>5</v>
      </c>
      <c r="I36" s="29">
        <f>+VLOOKUP($C36,'Q6'!$B$3:$J$22,9,)</f>
        <v>8</v>
      </c>
      <c r="J36" s="29">
        <f>+VLOOKUP($C36,'Q7'!$B$3:$J$22,9,)</f>
        <v>9</v>
      </c>
      <c r="K36" s="29">
        <f>+VLOOKUP($C36,'Q8'!$B$3:$J$22,9,)</f>
        <v>5</v>
      </c>
      <c r="L36" s="29">
        <f>+VLOOKUP($C36,'Q9'!$B$3:$J$22,9,)</f>
        <v>10</v>
      </c>
      <c r="M36" s="29">
        <f>+VLOOKUP($C36,'Q10'!$B$3:$J$22,9,)</f>
        <v>4</v>
      </c>
      <c r="N36" s="29">
        <f>+VLOOKUP($C36,'Q11'!$B$3:$J$22,9,)</f>
        <v>9</v>
      </c>
      <c r="O36" s="29"/>
      <c r="P36" s="29"/>
      <c r="Q36" s="29">
        <f t="shared" si="3"/>
        <v>61</v>
      </c>
    </row>
    <row r="37" spans="2:17" x14ac:dyDescent="0.2">
      <c r="B37" s="88" t="s">
        <v>30</v>
      </c>
      <c r="C37" s="77" t="s">
        <v>35</v>
      </c>
      <c r="D37" s="82">
        <f>+VLOOKUP($C37,'Q1'!$B$3:$J$22,9,)</f>
        <v>4</v>
      </c>
      <c r="E37" s="82">
        <f>+VLOOKUP($C37,'Q2'!$B$3:$J$22,9,)</f>
        <v>8</v>
      </c>
      <c r="F37" s="82">
        <f>+VLOOKUP($C37,'Q3'!$B$3:$J$22,9,)</f>
        <v>6</v>
      </c>
      <c r="G37" s="82">
        <f>+VLOOKUP($C37,'Q4'!$B$3:$J$22,9,)</f>
        <v>4</v>
      </c>
      <c r="H37" s="82">
        <f>+VLOOKUP($C37,'Q5'!$B$3:$J$22,9,)</f>
        <v>9</v>
      </c>
      <c r="I37" s="82">
        <f>+VLOOKUP($C37,'Q6'!$B$3:$J$22,9,)</f>
        <v>6</v>
      </c>
      <c r="J37" s="82">
        <f>+VLOOKUP($C37,'Q7'!$B$3:$J$22,9,)</f>
        <v>2</v>
      </c>
      <c r="K37" s="82">
        <f>+VLOOKUP($C37,'Q8'!$B$3:$J$22,9,)</f>
        <v>6</v>
      </c>
      <c r="L37" s="82">
        <f>+VLOOKUP($C37,'Q9'!$B$3:$J$22,9,)</f>
        <v>1</v>
      </c>
      <c r="M37" s="82">
        <f>+VLOOKUP($C37,'Q10'!$B$3:$J$22,9,)</f>
        <v>7</v>
      </c>
      <c r="N37" s="82">
        <f>+VLOOKUP($C37,'Q11'!$B$3:$J$22,9,)</f>
        <v>4</v>
      </c>
      <c r="O37" s="82"/>
      <c r="P37" s="82"/>
      <c r="Q37" s="82">
        <f t="shared" si="3"/>
        <v>53</v>
      </c>
    </row>
    <row r="38" spans="2:17" x14ac:dyDescent="0.2">
      <c r="B38" s="89" t="s">
        <v>26</v>
      </c>
      <c r="C38" s="53" t="s">
        <v>38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8</v>
      </c>
      <c r="K38" s="32">
        <f>+VLOOKUP($C38,'Q8'!$B$3:$J$22,9,)</f>
        <v>2</v>
      </c>
      <c r="L38" s="32">
        <f>+VLOOKUP($C38,'Q9'!$B$3:$J$22,9,)</f>
        <v>4</v>
      </c>
      <c r="M38" s="32">
        <f>+VLOOKUP($C38,'Q10'!$B$3:$J$22,9,)</f>
        <v>7</v>
      </c>
      <c r="N38" s="32">
        <f>+VLOOKUP($C38,'Q11'!$B$3:$J$22,9,)</f>
        <v>7</v>
      </c>
      <c r="O38" s="32"/>
      <c r="P38" s="32"/>
      <c r="Q38" s="32">
        <f t="shared" si="3"/>
        <v>45</v>
      </c>
    </row>
    <row r="39" spans="2:17" x14ac:dyDescent="0.2">
      <c r="B39" s="85" t="s">
        <v>28</v>
      </c>
      <c r="C39" s="49" t="s">
        <v>39</v>
      </c>
      <c r="D39" s="28">
        <f>+VLOOKUP($C39,'Q1'!$B$3:$J$22,9,)</f>
        <v>2</v>
      </c>
      <c r="E39" s="28">
        <f>+VLOOKUP($C39,'Q2'!$B$3:$J$22,9,)</f>
        <v>6</v>
      </c>
      <c r="F39" s="28">
        <f>+VLOOKUP($C39,'Q3'!$B$3:$J$22,9,)</f>
        <v>11</v>
      </c>
      <c r="G39" s="28">
        <f>+VLOOKUP($C39,'Q4'!$B$3:$J$22,9,)</f>
        <v>4</v>
      </c>
      <c r="H39" s="28">
        <f>+VLOOKUP($C39,'Q5'!$B$3:$J$22,9,)</f>
        <v>2</v>
      </c>
      <c r="I39" s="28">
        <f>+VLOOKUP($C39,'Q6'!$B$3:$J$22,9,)</f>
        <v>2</v>
      </c>
      <c r="J39" s="28">
        <f>+VLOOKUP($C39,'Q7'!$B$3:$J$22,9,)</f>
        <v>2</v>
      </c>
      <c r="K39" s="28">
        <f>+VLOOKUP($C39,'Q8'!$B$3:$J$22,9,)</f>
        <v>1</v>
      </c>
      <c r="L39" s="28">
        <f>+VLOOKUP($C39,'Q9'!$B$3:$J$22,9,)</f>
        <v>2</v>
      </c>
      <c r="M39" s="28">
        <f>+VLOOKUP($C39,'Q10'!$B$3:$J$22,9,)</f>
        <v>2</v>
      </c>
      <c r="N39" s="28">
        <f>+VLOOKUP($C39,'Q11'!$B$3:$J$22,9,)</f>
        <v>2</v>
      </c>
      <c r="O39" s="28"/>
      <c r="P39" s="28"/>
      <c r="Q39" s="28">
        <f t="shared" si="3"/>
        <v>34</v>
      </c>
    </row>
    <row r="40" spans="2:17" x14ac:dyDescent="0.2">
      <c r="B40" s="93" t="s">
        <v>36</v>
      </c>
      <c r="C40" s="56" t="s">
        <v>47</v>
      </c>
      <c r="D40" s="35">
        <f>+VLOOKUP($C40,'Q1'!$B$3:$J$22,9,)</f>
        <v>3</v>
      </c>
      <c r="E40" s="35">
        <f>+VLOOKUP($C40,'Q2'!$B$3:$J$22,9,)</f>
        <v>4</v>
      </c>
      <c r="F40" s="35">
        <f>+VLOOKUP($C40,'Q3'!$B$3:$J$22,9,)</f>
        <v>4</v>
      </c>
      <c r="G40" s="35">
        <f>+VLOOKUP($C40,'Q4'!$B$3:$J$22,9,)</f>
        <v>4</v>
      </c>
      <c r="H40" s="35">
        <f>+VLOOKUP($C40,'Q5'!$B$3:$J$22,9,)</f>
        <v>4</v>
      </c>
      <c r="I40" s="35">
        <f>+VLOOKUP($C40,'Q6'!$B$3:$J$22,9,)</f>
        <v>3</v>
      </c>
      <c r="J40" s="35">
        <f>+VLOOKUP($C40,'Q7'!$B$3:$J$22,9,)</f>
        <v>4</v>
      </c>
      <c r="K40" s="35">
        <f>+VLOOKUP($C40,'Q8'!$B$3:$J$22,9,)</f>
        <v>3</v>
      </c>
      <c r="L40" s="35">
        <f>+VLOOKUP($C40,'Q9'!$B$3:$J$22,9,)</f>
        <v>3</v>
      </c>
      <c r="M40" s="35">
        <f>+VLOOKUP($C40,'Q10'!$B$3:$J$22,9,)</f>
        <v>4</v>
      </c>
      <c r="N40" s="35">
        <f>+VLOOKUP($C40,'Q11'!$B$3:$J$22,9,)</f>
        <v>3</v>
      </c>
      <c r="O40" s="35"/>
      <c r="P40" s="35"/>
      <c r="Q40" s="35">
        <f t="shared" si="3"/>
        <v>36</v>
      </c>
    </row>
    <row r="41" spans="2:17" x14ac:dyDescent="0.2">
      <c r="B41" s="90" t="s">
        <v>32</v>
      </c>
      <c r="C41" s="54" t="s">
        <v>43</v>
      </c>
      <c r="D41" s="33">
        <f>+VLOOKUP($C41,'Q1'!$B$3:$J$22,9,)</f>
        <v>1</v>
      </c>
      <c r="E41" s="33">
        <f>+VLOOKUP($C41,'Q2'!$B$3:$J$22,9,)</f>
        <v>3</v>
      </c>
      <c r="F41" s="33">
        <f>+VLOOKUP($C41,'Q3'!$B$3:$J$22,9,)</f>
        <v>1</v>
      </c>
      <c r="G41" s="33">
        <f>+VLOOKUP($C41,'Q4'!$B$3:$J$22,9,)</f>
        <v>1</v>
      </c>
      <c r="H41" s="33">
        <f>+VLOOKUP($C41,'Q5'!$B$3:$J$22,9,)</f>
        <v>1</v>
      </c>
      <c r="I41" s="33">
        <f>+VLOOKUP($C41,'Q6'!$B$3:$J$22,9,)</f>
        <v>4</v>
      </c>
      <c r="J41" s="33">
        <f>+VLOOKUP($C41,'Q7'!$B$3:$J$22,9,)</f>
        <v>3</v>
      </c>
      <c r="K41" s="33">
        <f>+VLOOKUP($C41,'Q8'!$B$3:$J$22,9,)</f>
        <v>4</v>
      </c>
      <c r="L41" s="33">
        <f>+VLOOKUP($C41,'Q9'!$B$3:$J$22,9,)</f>
        <v>4</v>
      </c>
      <c r="M41" s="33">
        <f>+VLOOKUP($C41,'Q10'!$B$3:$J$22,9,)</f>
        <v>1</v>
      </c>
      <c r="N41" s="33">
        <f>+VLOOKUP($C41,'Q11'!$B$3:$J$22,9,)</f>
        <v>1</v>
      </c>
      <c r="O41" s="33"/>
      <c r="P41" s="33"/>
      <c r="Q41" s="33">
        <f t="shared" si="3"/>
        <v>23</v>
      </c>
    </row>
    <row r="42" spans="2:17" x14ac:dyDescent="0.2">
      <c r="B42" s="92" t="s">
        <v>34</v>
      </c>
      <c r="C42" s="55" t="s">
        <v>45</v>
      </c>
      <c r="D42" s="34">
        <f>+VLOOKUP($C42,'Q1'!$B$3:$J$22,9,)</f>
        <v>1</v>
      </c>
      <c r="E42" s="34">
        <f>+VLOOKUP($C42,'Q2'!$B$3:$J$22,9,)</f>
        <v>4</v>
      </c>
      <c r="F42" s="34">
        <f>+VLOOKUP($C42,'Q3'!$B$3:$J$22,9,)</f>
        <v>3</v>
      </c>
      <c r="G42" s="34">
        <f>+VLOOKUP($C42,'Q4'!$B$3:$J$22,9,)</f>
        <v>3</v>
      </c>
      <c r="H42" s="34">
        <f>+VLOOKUP($C42,'Q5'!$B$3:$J$22,9,)</f>
        <v>1</v>
      </c>
      <c r="I42" s="34">
        <f>+VLOOKUP($C42,'Q6'!$B$3:$J$22,9,)</f>
        <v>3</v>
      </c>
      <c r="J42" s="34">
        <f>+VLOOKUP($C42,'Q7'!$B$3:$J$22,9,)</f>
        <v>1</v>
      </c>
      <c r="K42" s="34">
        <f>+VLOOKUP($C42,'Q8'!$B$3:$J$22,9,)</f>
        <v>4</v>
      </c>
      <c r="L42" s="34">
        <f>+VLOOKUP($C42,'Q9'!$B$3:$J$22,9,)</f>
        <v>1</v>
      </c>
      <c r="M42" s="34">
        <f>+VLOOKUP($C42,'Q10'!$B$3:$J$22,9,)</f>
        <v>1</v>
      </c>
      <c r="N42" s="34">
        <f>+VLOOKUP($C42,'Q11'!$B$3:$J$22,9,)</f>
        <v>4</v>
      </c>
      <c r="O42" s="34"/>
      <c r="P42" s="34"/>
      <c r="Q42" s="34">
        <f t="shared" si="3"/>
        <v>22</v>
      </c>
    </row>
    <row r="43" spans="2:17" x14ac:dyDescent="0.2">
      <c r="B43" s="92" t="s">
        <v>34</v>
      </c>
      <c r="C43" s="55" t="s">
        <v>46</v>
      </c>
      <c r="D43" s="34">
        <f>+VLOOKUP($C43,'Q1'!$B$3:$J$22,9,)</f>
        <v>4</v>
      </c>
      <c r="E43" s="34">
        <f>+VLOOKUP($C43,'Q2'!$B$3:$J$22,9,)</f>
        <v>-5</v>
      </c>
      <c r="F43" s="34">
        <f>+VLOOKUP($C43,'Q3'!$B$3:$J$22,9,)</f>
        <v>1</v>
      </c>
      <c r="G43" s="34">
        <f>+VLOOKUP($C43,'Q4'!$B$3:$J$22,9,)</f>
        <v>1</v>
      </c>
      <c r="H43" s="34">
        <f>+VLOOKUP($C43,'Q5'!$B$3:$J$22,9,)</f>
        <v>4</v>
      </c>
      <c r="I43" s="34">
        <f>+VLOOKUP($C43,'Q6'!$B$3:$J$22,9,)</f>
        <v>1</v>
      </c>
      <c r="J43" s="34">
        <f>+VLOOKUP($C43,'Q7'!$B$3:$J$22,9,)</f>
        <v>3</v>
      </c>
      <c r="K43" s="34">
        <f>+VLOOKUP($C43,'Q8'!$B$3:$J$22,9,)</f>
        <v>1</v>
      </c>
      <c r="L43" s="34">
        <f>+VLOOKUP($C43,'Q9'!$B$3:$J$22,9,)</f>
        <v>4</v>
      </c>
      <c r="M43" s="34">
        <f>+VLOOKUP($C43,'Q10'!$B$3:$J$22,9,)</f>
        <v>3</v>
      </c>
      <c r="N43" s="34">
        <f>+VLOOKUP($C43,'Q11'!$B$3:$J$22,9,)</f>
        <v>1</v>
      </c>
      <c r="O43" s="34"/>
      <c r="P43" s="34"/>
      <c r="Q43" s="34">
        <f t="shared" si="3"/>
        <v>17</v>
      </c>
    </row>
    <row r="44" spans="2:17" x14ac:dyDescent="0.2">
      <c r="B44" s="88" t="s">
        <v>30</v>
      </c>
      <c r="C44" s="77" t="s">
        <v>41</v>
      </c>
      <c r="D44" s="82">
        <f>+VLOOKUP($C44,'Q1'!$B$3:$J$22,9,)</f>
        <v>2</v>
      </c>
      <c r="E44" s="82">
        <f>+VLOOKUP($C44,'Q2'!$B$3:$J$22,9,)</f>
        <v>2</v>
      </c>
      <c r="F44" s="82">
        <f>+VLOOKUP($C44,'Q3'!$B$3:$J$22,9,)</f>
        <v>1</v>
      </c>
      <c r="G44" s="82">
        <f>+VLOOKUP($C44,'Q4'!$B$3:$J$22,9,)</f>
        <v>2</v>
      </c>
      <c r="H44" s="82">
        <f>+VLOOKUP($C44,'Q5'!$B$3:$J$22,9,)</f>
        <v>1</v>
      </c>
      <c r="I44" s="82">
        <f>+VLOOKUP($C44,'Q6'!$B$3:$J$22,9,)</f>
        <v>2</v>
      </c>
      <c r="J44" s="82">
        <f>+VLOOKUP($C44,'Q7'!$B$3:$J$22,9,)</f>
        <v>4</v>
      </c>
      <c r="K44" s="82">
        <f>+VLOOKUP($C44,'Q8'!$B$3:$J$22,9,)</f>
        <v>2</v>
      </c>
      <c r="L44" s="82">
        <f>+VLOOKUP($C44,'Q9'!$B$3:$J$22,9,)</f>
        <v>4</v>
      </c>
      <c r="M44" s="82">
        <f>+VLOOKUP($C44,'Q10'!$B$3:$J$22,9,)</f>
        <v>2</v>
      </c>
      <c r="N44" s="82">
        <f>+VLOOKUP($C44,'Q11'!$B$3:$J$22,9,)</f>
        <v>2</v>
      </c>
      <c r="O44" s="82"/>
      <c r="P44" s="82"/>
      <c r="Q44" s="82">
        <f t="shared" si="3"/>
        <v>22</v>
      </c>
    </row>
    <row r="45" spans="2:17" x14ac:dyDescent="0.2">
      <c r="B45" s="90" t="s">
        <v>32</v>
      </c>
      <c r="C45" s="54" t="s">
        <v>44</v>
      </c>
      <c r="D45" s="33">
        <f>+VLOOKUP($C45,'Q1'!$B$3:$J$22,9,)</f>
        <v>3</v>
      </c>
      <c r="E45" s="33">
        <f>+VLOOKUP($C45,'Q2'!$B$3:$J$22,9,)</f>
        <v>1</v>
      </c>
      <c r="F45" s="33">
        <f>+VLOOKUP($C45,'Q3'!$B$3:$J$22,9,)</f>
        <v>3</v>
      </c>
      <c r="G45" s="33">
        <f>+VLOOKUP($C45,'Q4'!$B$3:$J$22,9,)</f>
        <v>3</v>
      </c>
      <c r="H45" s="33">
        <f>+VLOOKUP($C45,'Q5'!$B$3:$J$22,9,)</f>
        <v>3</v>
      </c>
      <c r="I45" s="33">
        <f>+VLOOKUP($C45,'Q6'!$B$3:$J$22,9,)</f>
        <v>1</v>
      </c>
      <c r="J45" s="33">
        <f>+VLOOKUP($C45,'Q7'!$B$3:$J$22,9,)</f>
        <v>1</v>
      </c>
      <c r="K45" s="33">
        <f>+VLOOKUP($C45,'Q8'!$B$3:$J$22,9,)</f>
        <v>1</v>
      </c>
      <c r="L45" s="33">
        <f>+VLOOKUP($C45,'Q9'!$B$3:$J$22,9,)</f>
        <v>1</v>
      </c>
      <c r="M45" s="33">
        <f>+VLOOKUP($C45,'Q10'!$B$3:$J$22,9,)</f>
        <v>3</v>
      </c>
      <c r="N45" s="33">
        <f>+VLOOKUP($C45,'Q11'!$B$3:$J$22,9,)</f>
        <v>3</v>
      </c>
      <c r="O45" s="33"/>
      <c r="P45" s="33"/>
      <c r="Q45" s="33">
        <f t="shared" si="3"/>
        <v>20</v>
      </c>
    </row>
    <row r="46" spans="2:17" ht="17" customHeight="1" thickBot="1" x14ac:dyDescent="0.25">
      <c r="B46" s="94" t="s">
        <v>36</v>
      </c>
      <c r="C46" s="57" t="s">
        <v>48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>
        <f>+VLOOKUP($C46,'Q9'!$B$3:$J$22,9,)</f>
        <v>1</v>
      </c>
      <c r="M46" s="36">
        <f>+VLOOKUP($C46,'Q10'!$B$3:$J$22,9,)</f>
        <v>1</v>
      </c>
      <c r="N46" s="36">
        <f>+VLOOKUP($C46,'Q11'!$B$3:$J$22,9,)</f>
        <v>1</v>
      </c>
      <c r="O46" s="36"/>
      <c r="P46" s="36"/>
      <c r="Q46" s="36">
        <f t="shared" si="3"/>
        <v>11</v>
      </c>
    </row>
    <row r="47" spans="2:17" ht="17" customHeight="1" thickBot="1" x14ac:dyDescent="0.25"/>
    <row r="48" spans="2:17" ht="17" customHeight="1" thickBot="1" x14ac:dyDescent="0.25">
      <c r="B48" s="400" t="s">
        <v>65</v>
      </c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1"/>
      <c r="P48" s="401"/>
      <c r="Q48" s="402"/>
    </row>
    <row r="49" spans="2:17" ht="17" customHeight="1" thickBot="1" x14ac:dyDescent="0.25">
      <c r="B49" s="97" t="s">
        <v>0</v>
      </c>
      <c r="C49" s="399" t="s">
        <v>1</v>
      </c>
      <c r="D49" s="261" t="s">
        <v>50</v>
      </c>
      <c r="E49" s="261" t="s">
        <v>51</v>
      </c>
      <c r="F49" s="261" t="s">
        <v>52</v>
      </c>
      <c r="G49" s="261" t="s">
        <v>53</v>
      </c>
      <c r="H49" s="261" t="s">
        <v>54</v>
      </c>
      <c r="I49" s="261" t="s">
        <v>55</v>
      </c>
      <c r="J49" s="261" t="s">
        <v>56</v>
      </c>
      <c r="K49" s="261" t="s">
        <v>57</v>
      </c>
      <c r="L49" s="261" t="s">
        <v>58</v>
      </c>
      <c r="M49" s="261" t="s">
        <v>59</v>
      </c>
      <c r="N49" s="261" t="s">
        <v>60</v>
      </c>
      <c r="O49" s="261" t="s">
        <v>61</v>
      </c>
      <c r="P49" s="261" t="s">
        <v>62</v>
      </c>
      <c r="Q49" s="261" t="s">
        <v>15</v>
      </c>
    </row>
    <row r="50" spans="2:17" x14ac:dyDescent="0.2">
      <c r="B50" s="84" t="s">
        <v>17</v>
      </c>
      <c r="C50" s="47" t="s">
        <v>18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32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>
        <f>+VLOOKUP($C50,'R9'!$C$3:$H$22,5,)</f>
        <v>34</v>
      </c>
      <c r="M50" s="37">
        <f>+VLOOKUP($C50,'R10'!$C$3:$H$22,5,)</f>
        <v>27</v>
      </c>
      <c r="N50" s="37">
        <f>+VLOOKUP($C50,'R11'!$C$3:$H$22,5,)</f>
        <v>0</v>
      </c>
      <c r="O50" s="37"/>
      <c r="P50" s="37"/>
      <c r="Q50" s="37">
        <f t="shared" ref="Q50:Q69" si="4">SUM(C50:M50)</f>
        <v>265</v>
      </c>
    </row>
    <row r="51" spans="2:17" x14ac:dyDescent="0.2">
      <c r="B51" s="91" t="s">
        <v>20</v>
      </c>
      <c r="C51" s="50" t="s">
        <v>21</v>
      </c>
      <c r="D51" s="29">
        <f>+VLOOKUP($C51,'R1'!$C$3:$H$22,5,)</f>
        <v>-15</v>
      </c>
      <c r="E51" s="29">
        <f>+VLOOKUP($C51,'R2'!$C$3:$H$22,5,)</f>
        <v>17</v>
      </c>
      <c r="F51" s="29">
        <f>+VLOOKUP($C51,'R3'!$C$3:$H$22,5,)</f>
        <v>32</v>
      </c>
      <c r="G51" s="29">
        <f>+VLOOKUP($C51,'R4'!$C$3:$H$22,5,)</f>
        <v>29</v>
      </c>
      <c r="H51" s="29">
        <f>+VLOOKUP($C51,'R5'!$C$3:$H$22,5,)</f>
        <v>35</v>
      </c>
      <c r="I51" s="29">
        <f>+VLOOKUP($C51,'R6'!$C$3:$H$22,5,)</f>
        <v>34</v>
      </c>
      <c r="J51" s="29">
        <f>+VLOOKUP($C51,'R7'!$C$3:$H$22,5,)</f>
        <v>19</v>
      </c>
      <c r="K51" s="29">
        <f>+VLOOKUP($C51,'R8'!$C$3:$H$22,5,)</f>
        <v>-15</v>
      </c>
      <c r="L51" s="29">
        <f>+VLOOKUP($C51,'R9'!$C$3:$H$22,5,)</f>
        <v>-15</v>
      </c>
      <c r="M51" s="29">
        <f>+VLOOKUP($C51,'R10'!$C$3:$H$22,5,)</f>
        <v>27</v>
      </c>
      <c r="N51" s="29">
        <f>+VLOOKUP($C51,'R11'!$C$3:$H$22,5,)</f>
        <v>0</v>
      </c>
      <c r="O51" s="29"/>
      <c r="P51" s="29"/>
      <c r="Q51" s="29">
        <f t="shared" si="4"/>
        <v>148</v>
      </c>
    </row>
    <row r="52" spans="2:17" x14ac:dyDescent="0.2">
      <c r="B52" s="84" t="s">
        <v>17</v>
      </c>
      <c r="C52" s="48" t="s">
        <v>19</v>
      </c>
      <c r="D52" s="27">
        <f>+VLOOKUP($C52,'R1'!$C$3:$H$22,5,)</f>
        <v>29</v>
      </c>
      <c r="E52" s="27">
        <f>+VLOOKUP($C52,'R2'!$C$3:$H$22,5,)</f>
        <v>23</v>
      </c>
      <c r="F52" s="27">
        <f>+VLOOKUP($C52,'R3'!$C$3:$H$22,5,)</f>
        <v>14</v>
      </c>
      <c r="G52" s="27">
        <f>+VLOOKUP($C52,'R4'!$C$3:$H$22,5,)</f>
        <v>-9</v>
      </c>
      <c r="H52" s="27">
        <f>+VLOOKUP($C52,'R5'!$C$3:$H$22,5,)</f>
        <v>12</v>
      </c>
      <c r="I52" s="27">
        <f>+VLOOKUP($C52,'R6'!$C$3:$H$22,5,)</f>
        <v>19</v>
      </c>
      <c r="J52" s="27">
        <f>+VLOOKUP($C52,'R7'!$C$3:$H$22,5,)</f>
        <v>19</v>
      </c>
      <c r="K52" s="27">
        <f>+VLOOKUP($C52,'R8'!$C$3:$H$22,5,)</f>
        <v>8</v>
      </c>
      <c r="L52" s="27">
        <f>+VLOOKUP($C52,'R9'!$C$3:$H$22,5,)</f>
        <v>29</v>
      </c>
      <c r="M52" s="27">
        <f>+VLOOKUP($C52,'R10'!$C$3:$H$22,5,)</f>
        <v>43</v>
      </c>
      <c r="N52" s="27">
        <f>+VLOOKUP($C52,'R11'!$C$3:$H$22,5,)</f>
        <v>0</v>
      </c>
      <c r="O52" s="27"/>
      <c r="P52" s="27"/>
      <c r="Q52" s="27">
        <f t="shared" si="4"/>
        <v>187</v>
      </c>
    </row>
    <row r="53" spans="2:17" x14ac:dyDescent="0.2">
      <c r="B53" s="86" t="s">
        <v>22</v>
      </c>
      <c r="C53" s="51" t="s">
        <v>23</v>
      </c>
      <c r="D53" s="30">
        <f>+VLOOKUP($C53,'R1'!$C$3:$H$22,5,)</f>
        <v>24</v>
      </c>
      <c r="E53" s="30">
        <f>+VLOOKUP($C53,'R2'!$C$3:$H$22,5,)</f>
        <v>22</v>
      </c>
      <c r="F53" s="30">
        <f>+VLOOKUP($C53,'R3'!$C$3:$H$22,5,)</f>
        <v>-9</v>
      </c>
      <c r="G53" s="30">
        <f>+VLOOKUP($C53,'R4'!$C$3:$H$22,5,)</f>
        <v>14</v>
      </c>
      <c r="H53" s="30">
        <f>+VLOOKUP($C53,'R5'!$C$3:$H$22,5,)</f>
        <v>8</v>
      </c>
      <c r="I53" s="30">
        <f>+VLOOKUP($C53,'R6'!$C$3:$H$22,5,)</f>
        <v>-2</v>
      </c>
      <c r="J53" s="30">
        <f>+VLOOKUP($C53,'R7'!$C$3:$H$22,5,)</f>
        <v>16</v>
      </c>
      <c r="K53" s="30">
        <f>+VLOOKUP($C53,'R8'!$C$3:$H$22,5,)</f>
        <v>27</v>
      </c>
      <c r="L53" s="30">
        <f>+VLOOKUP($C53,'R9'!$C$3:$H$22,5,)</f>
        <v>22</v>
      </c>
      <c r="M53" s="30">
        <f>+VLOOKUP($C53,'R10'!$C$3:$H$22,5,)</f>
        <v>-6</v>
      </c>
      <c r="N53" s="30">
        <f>+VLOOKUP($C53,'R11'!$C$3:$H$22,5,)</f>
        <v>0</v>
      </c>
      <c r="O53" s="30"/>
      <c r="P53" s="30"/>
      <c r="Q53" s="30">
        <f t="shared" si="4"/>
        <v>116</v>
      </c>
    </row>
    <row r="54" spans="2:17" x14ac:dyDescent="0.2">
      <c r="B54" s="87" t="s">
        <v>24</v>
      </c>
      <c r="C54" s="52" t="s">
        <v>27</v>
      </c>
      <c r="D54" s="31">
        <f>+VLOOKUP($C54,'R1'!$C$3:$H$22,5,)</f>
        <v>-15</v>
      </c>
      <c r="E54" s="31">
        <f>+VLOOKUP($C54,'R2'!$C$3:$H$22,5,)</f>
        <v>17</v>
      </c>
      <c r="F54" s="31">
        <f>+VLOOKUP($C54,'R3'!$C$3:$H$22,5,)</f>
        <v>14</v>
      </c>
      <c r="G54" s="31">
        <f>+VLOOKUP($C54,'R4'!$C$3:$H$22,5,)</f>
        <v>0</v>
      </c>
      <c r="H54" s="31">
        <f>+VLOOKUP($C54,'R5'!$C$3:$H$22,5,)</f>
        <v>12</v>
      </c>
      <c r="I54" s="31">
        <f>+VLOOKUP($C54,'R6'!$C$3:$H$22,5,)</f>
        <v>28</v>
      </c>
      <c r="J54" s="31">
        <f>+VLOOKUP($C54,'R7'!$C$3:$H$22,5,)</f>
        <v>6</v>
      </c>
      <c r="K54" s="31">
        <f>+VLOOKUP($C54,'R8'!$C$3:$H$22,5,)</f>
        <v>29</v>
      </c>
      <c r="L54" s="31">
        <f>+VLOOKUP($C54,'R9'!$C$3:$H$22,5,)</f>
        <v>-15</v>
      </c>
      <c r="M54" s="31">
        <f>+VLOOKUP($C54,'R10'!$C$3:$H$22,5,)</f>
        <v>-15</v>
      </c>
      <c r="N54" s="31">
        <f>+VLOOKUP($C54,'R11'!$C$3:$H$22,5,)</f>
        <v>0</v>
      </c>
      <c r="O54" s="31"/>
      <c r="P54" s="31"/>
      <c r="Q54" s="31">
        <f t="shared" si="4"/>
        <v>61</v>
      </c>
    </row>
    <row r="55" spans="2:17" x14ac:dyDescent="0.2">
      <c r="B55" s="91" t="s">
        <v>20</v>
      </c>
      <c r="C55" s="50" t="s">
        <v>25</v>
      </c>
      <c r="D55" s="29">
        <f>+VLOOKUP($C55,'R1'!$C$3:$H$22,5,)</f>
        <v>-6</v>
      </c>
      <c r="E55" s="29">
        <f>+VLOOKUP($C55,'R2'!$C$3:$H$22,5,)</f>
        <v>17</v>
      </c>
      <c r="F55" s="29">
        <f>+VLOOKUP($C55,'R3'!$C$3:$H$22,5,)</f>
        <v>21</v>
      </c>
      <c r="G55" s="29">
        <f>+VLOOKUP($C55,'R4'!$C$3:$H$22,5,)</f>
        <v>13</v>
      </c>
      <c r="H55" s="29">
        <f>+VLOOKUP($C55,'R5'!$C$3:$H$22,5,)</f>
        <v>19</v>
      </c>
      <c r="I55" s="29">
        <f>+VLOOKUP($C55,'R6'!$C$3:$H$22,5,)</f>
        <v>11</v>
      </c>
      <c r="J55" s="29">
        <f>+VLOOKUP($C55,'R7'!$C$3:$H$22,5,)</f>
        <v>7</v>
      </c>
      <c r="K55" s="29">
        <f>+VLOOKUP($C55,'R8'!$C$3:$H$22,5,)</f>
        <v>-6</v>
      </c>
      <c r="L55" s="29">
        <f>+VLOOKUP($C55,'R9'!$C$3:$H$22,5,)</f>
        <v>26</v>
      </c>
      <c r="M55" s="29">
        <f>+VLOOKUP($C55,'R10'!$C$3:$H$22,5,)</f>
        <v>2</v>
      </c>
      <c r="N55" s="29">
        <f>+VLOOKUP($C55,'R11'!$C$3:$H$22,5,)</f>
        <v>0</v>
      </c>
      <c r="O55" s="29"/>
      <c r="P55" s="29"/>
      <c r="Q55" s="29">
        <f t="shared" si="4"/>
        <v>104</v>
      </c>
    </row>
    <row r="56" spans="2:17" x14ac:dyDescent="0.2">
      <c r="B56" s="88" t="s">
        <v>30</v>
      </c>
      <c r="C56" s="77" t="s">
        <v>35</v>
      </c>
      <c r="D56" s="82">
        <f>+VLOOKUP($C56,'R1'!$C$3:$H$22,5,)</f>
        <v>20</v>
      </c>
      <c r="E56" s="82">
        <f>+VLOOKUP($C56,'R2'!$C$3:$H$22,5,)</f>
        <v>-9</v>
      </c>
      <c r="F56" s="82">
        <f>+VLOOKUP($C56,'R3'!$C$3:$H$22,5,)</f>
        <v>-15</v>
      </c>
      <c r="G56" s="82">
        <f>+VLOOKUP($C56,'R4'!$C$3:$H$22,5,)</f>
        <v>18</v>
      </c>
      <c r="H56" s="82">
        <f>+VLOOKUP($C56,'R5'!$C$3:$H$22,5,)</f>
        <v>-7</v>
      </c>
      <c r="I56" s="82">
        <f>+VLOOKUP($C56,'R6'!$C$3:$H$22,5,)</f>
        <v>8</v>
      </c>
      <c r="J56" s="82">
        <f>+VLOOKUP($C56,'R7'!$C$3:$H$22,5,)</f>
        <v>16</v>
      </c>
      <c r="K56" s="82">
        <f>+VLOOKUP($C56,'R8'!$C$3:$H$22,5,)</f>
        <v>39</v>
      </c>
      <c r="L56" s="82">
        <f>+VLOOKUP($C56,'R9'!$C$3:$H$22,5,)</f>
        <v>-15</v>
      </c>
      <c r="M56" s="82">
        <f>+VLOOKUP($C56,'R10'!$C$3:$H$22,5,)</f>
        <v>3</v>
      </c>
      <c r="N56" s="82">
        <f>+VLOOKUP($C56,'R11'!$C$3:$H$22,5,)</f>
        <v>0</v>
      </c>
      <c r="O56" s="82"/>
      <c r="P56" s="82"/>
      <c r="Q56" s="82">
        <f t="shared" si="4"/>
        <v>58</v>
      </c>
    </row>
    <row r="57" spans="2:17" x14ac:dyDescent="0.2">
      <c r="B57" s="89" t="s">
        <v>26</v>
      </c>
      <c r="C57" s="53" t="s">
        <v>38</v>
      </c>
      <c r="D57" s="32">
        <f>+VLOOKUP($C57,'R1'!$C$3:$H$22,5,)</f>
        <v>18</v>
      </c>
      <c r="E57" s="32">
        <f>+VLOOKUP($C57,'R2'!$C$3:$H$22,5,)</f>
        <v>-15</v>
      </c>
      <c r="F57" s="32">
        <f>+VLOOKUP($C57,'R3'!$C$3:$H$22,5,)</f>
        <v>1</v>
      </c>
      <c r="G57" s="32">
        <f>+VLOOKUP($C57,'R4'!$C$3:$H$22,5,)</f>
        <v>15</v>
      </c>
      <c r="H57" s="32">
        <f>+VLOOKUP($C57,'R5'!$C$3:$H$22,5,)</f>
        <v>18</v>
      </c>
      <c r="I57" s="32">
        <f>+VLOOKUP($C57,'R6'!$C$3:$H$22,5,)</f>
        <v>5</v>
      </c>
      <c r="J57" s="32">
        <f>+VLOOKUP($C57,'R7'!$C$3:$H$22,5,)</f>
        <v>13</v>
      </c>
      <c r="K57" s="32">
        <f>+VLOOKUP($C57,'R8'!$C$3:$H$22,5,)</f>
        <v>13</v>
      </c>
      <c r="L57" s="32">
        <f>+VLOOKUP($C57,'R9'!$C$3:$H$22,5,)</f>
        <v>-15</v>
      </c>
      <c r="M57" s="32">
        <f>+VLOOKUP($C57,'R10'!$C$3:$H$22,5,)</f>
        <v>7</v>
      </c>
      <c r="N57" s="32">
        <f>+VLOOKUP($C57,'R11'!$C$3:$H$22,5,)</f>
        <v>0</v>
      </c>
      <c r="O57" s="32"/>
      <c r="P57" s="32"/>
      <c r="Q57" s="32">
        <f t="shared" si="4"/>
        <v>60</v>
      </c>
    </row>
    <row r="58" spans="2:17" x14ac:dyDescent="0.2">
      <c r="B58" s="89" t="s">
        <v>26</v>
      </c>
      <c r="C58" s="53" t="s">
        <v>29</v>
      </c>
      <c r="D58" s="32">
        <f>+VLOOKUP($C58,'R1'!$C$3:$H$22,5,)</f>
        <v>-15</v>
      </c>
      <c r="E58" s="32">
        <f>+VLOOKUP($C58,'R2'!$C$3:$H$22,5,)</f>
        <v>8</v>
      </c>
      <c r="F58" s="32">
        <f>+VLOOKUP($C58,'R3'!$C$3:$H$22,5,)</f>
        <v>14</v>
      </c>
      <c r="G58" s="32">
        <f>+VLOOKUP($C58,'R4'!$C$3:$H$22,5,)</f>
        <v>24</v>
      </c>
      <c r="H58" s="32">
        <f>+VLOOKUP($C58,'R5'!$C$3:$H$22,5,)</f>
        <v>-9</v>
      </c>
      <c r="I58" s="32">
        <f>+VLOOKUP($C58,'R6'!$C$3:$H$22,5,)</f>
        <v>8</v>
      </c>
      <c r="J58" s="32">
        <f>+VLOOKUP($C58,'R7'!$C$3:$H$22,5,)</f>
        <v>21</v>
      </c>
      <c r="K58" s="32">
        <f>+VLOOKUP($C58,'R8'!$C$3:$H$22,5,)</f>
        <v>14</v>
      </c>
      <c r="L58" s="32">
        <f>+VLOOKUP($C58,'R9'!$C$3:$H$22,5,)</f>
        <v>24</v>
      </c>
      <c r="M58" s="32">
        <f>+VLOOKUP($C58,'R10'!$C$3:$H$22,5,)</f>
        <v>14</v>
      </c>
      <c r="N58" s="32">
        <f>+VLOOKUP($C58,'R11'!$C$3:$H$22,5,)</f>
        <v>0</v>
      </c>
      <c r="O58" s="32"/>
      <c r="P58" s="32"/>
      <c r="Q58" s="32">
        <f t="shared" si="4"/>
        <v>103</v>
      </c>
    </row>
    <row r="59" spans="2:17" ht="17" customHeight="1" x14ac:dyDescent="0.2">
      <c r="B59" s="90" t="s">
        <v>32</v>
      </c>
      <c r="C59" s="54" t="s">
        <v>43</v>
      </c>
      <c r="D59" s="33">
        <f>+VLOOKUP($C59,'R1'!$C$3:$H$22,5,)</f>
        <v>-15</v>
      </c>
      <c r="E59" s="33">
        <f>+VLOOKUP($C59,'R2'!$C$3:$H$22,5,)</f>
        <v>14</v>
      </c>
      <c r="F59" s="33">
        <f>+VLOOKUP($C59,'R3'!$C$3:$H$22,5,)</f>
        <v>14</v>
      </c>
      <c r="G59" s="33">
        <f>+VLOOKUP($C59,'R4'!$C$3:$H$22,5,)</f>
        <v>0</v>
      </c>
      <c r="H59" s="33">
        <f>+VLOOKUP($C59,'R5'!$C$3:$H$22,5,)</f>
        <v>14</v>
      </c>
      <c r="I59" s="33">
        <f>+VLOOKUP($C59,'R6'!$C$3:$H$22,5,)</f>
        <v>4</v>
      </c>
      <c r="J59" s="33">
        <f>+VLOOKUP($C59,'R7'!$C$3:$H$22,5,)</f>
        <v>12</v>
      </c>
      <c r="K59" s="33">
        <f>+VLOOKUP($C59,'R8'!$C$3:$H$22,5,)</f>
        <v>6</v>
      </c>
      <c r="L59" s="33">
        <f>+VLOOKUP($C59,'R9'!$C$3:$H$22,5,)</f>
        <v>14</v>
      </c>
      <c r="M59" s="33">
        <f>+VLOOKUP($C59,'R10'!$C$3:$H$22,5,)</f>
        <v>11</v>
      </c>
      <c r="N59" s="33">
        <f>+VLOOKUP($C59,'R11'!$C$3:$H$22,5,)</f>
        <v>0</v>
      </c>
      <c r="O59" s="33"/>
      <c r="P59" s="33"/>
      <c r="Q59" s="33">
        <f t="shared" si="4"/>
        <v>74</v>
      </c>
    </row>
    <row r="60" spans="2:17" x14ac:dyDescent="0.2">
      <c r="B60" s="93" t="s">
        <v>36</v>
      </c>
      <c r="C60" s="56" t="s">
        <v>48</v>
      </c>
      <c r="D60" s="35">
        <f>+VLOOKUP($C60,'R1'!$C$3:$H$22,5,)</f>
        <v>14</v>
      </c>
      <c r="E60" s="35">
        <f>+VLOOKUP($C60,'R2'!$C$3:$H$22,5,)</f>
        <v>3</v>
      </c>
      <c r="F60" s="35">
        <f>+VLOOKUP($C60,'R3'!$C$3:$H$22,5,)</f>
        <v>-3</v>
      </c>
      <c r="G60" s="35">
        <f>+VLOOKUP($C60,'R4'!$C$3:$H$22,5,)</f>
        <v>7</v>
      </c>
      <c r="H60" s="35">
        <f>+VLOOKUP($C60,'R5'!$C$3:$H$22,5,)</f>
        <v>0</v>
      </c>
      <c r="I60" s="35">
        <f>+VLOOKUP($C60,'R6'!$C$3:$H$22,5,)</f>
        <v>3</v>
      </c>
      <c r="J60" s="35">
        <f>+VLOOKUP($C60,'R7'!$C$3:$H$22,5,)</f>
        <v>10</v>
      </c>
      <c r="K60" s="35">
        <f>+VLOOKUP($C60,'R8'!$C$3:$H$22,5,)</f>
        <v>14</v>
      </c>
      <c r="L60" s="35">
        <f>+VLOOKUP($C60,'R9'!$C$3:$H$22,5,)</f>
        <v>-15</v>
      </c>
      <c r="M60" s="35">
        <f>+VLOOKUP($C60,'R10'!$C$3:$H$22,5,)</f>
        <v>10</v>
      </c>
      <c r="N60" s="35">
        <f>+VLOOKUP($C60,'R11'!$C$3:$H$22,5,)</f>
        <v>0</v>
      </c>
      <c r="O60" s="35"/>
      <c r="P60" s="35"/>
      <c r="Q60" s="35">
        <f t="shared" si="4"/>
        <v>43</v>
      </c>
    </row>
    <row r="61" spans="2:17" x14ac:dyDescent="0.2">
      <c r="B61" s="90" t="s">
        <v>32</v>
      </c>
      <c r="C61" s="54" t="s">
        <v>44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>
        <f>+VLOOKUP($C61,'R8'!$C$3:$H$22,5,)</f>
        <v>5</v>
      </c>
      <c r="L61" s="33">
        <f>+VLOOKUP($C61,'R9'!$C$3:$H$22,5,)</f>
        <v>-15</v>
      </c>
      <c r="M61" s="33">
        <f>+VLOOKUP($C61,'R10'!$C$3:$H$22,5,)</f>
        <v>14</v>
      </c>
      <c r="N61" s="33">
        <f>+VLOOKUP($C61,'R11'!$C$3:$H$22,5,)</f>
        <v>0</v>
      </c>
      <c r="O61" s="33"/>
      <c r="P61" s="33"/>
      <c r="Q61" s="33">
        <f t="shared" si="4"/>
        <v>41</v>
      </c>
    </row>
    <row r="62" spans="2:17" x14ac:dyDescent="0.2">
      <c r="B62" s="88" t="s">
        <v>30</v>
      </c>
      <c r="C62" s="77" t="s">
        <v>41</v>
      </c>
      <c r="D62" s="82">
        <f>+VLOOKUP($C62,'R1'!$C$3:$H$22,5,)</f>
        <v>3</v>
      </c>
      <c r="E62" s="82">
        <f>+VLOOKUP($C62,'R2'!$C$3:$H$22,5,)</f>
        <v>11</v>
      </c>
      <c r="F62" s="82">
        <f>+VLOOKUP($C62,'R3'!$C$3:$H$22,5,)</f>
        <v>14</v>
      </c>
      <c r="G62" s="82">
        <f>+VLOOKUP($C62,'R4'!$C$3:$H$22,5,)</f>
        <v>-15</v>
      </c>
      <c r="H62" s="82">
        <f>+VLOOKUP($C62,'R5'!$C$3:$H$22,5,)</f>
        <v>15</v>
      </c>
      <c r="I62" s="82">
        <f>+VLOOKUP($C62,'R6'!$C$3:$H$22,5,)</f>
        <v>1</v>
      </c>
      <c r="J62" s="82">
        <f>+VLOOKUP($C62,'R7'!$C$3:$H$22,5,)</f>
        <v>1</v>
      </c>
      <c r="K62" s="82">
        <f>+VLOOKUP($C62,'R8'!$C$3:$H$22,5,)</f>
        <v>7</v>
      </c>
      <c r="L62" s="82">
        <f>+VLOOKUP($C62,'R9'!$C$3:$H$22,5,)</f>
        <v>20</v>
      </c>
      <c r="M62" s="82">
        <f>+VLOOKUP($C62,'R10'!$C$3:$H$22,5,)</f>
        <v>16</v>
      </c>
      <c r="N62" s="82">
        <f>+VLOOKUP($C62,'R11'!$C$3:$H$22,5,)</f>
        <v>0</v>
      </c>
      <c r="O62" s="82"/>
      <c r="P62" s="82"/>
      <c r="Q62" s="82">
        <f t="shared" si="4"/>
        <v>73</v>
      </c>
    </row>
    <row r="63" spans="2:17" x14ac:dyDescent="0.2">
      <c r="B63" s="87" t="s">
        <v>24</v>
      </c>
      <c r="C63" s="52" t="s">
        <v>33</v>
      </c>
      <c r="D63" s="31">
        <f>+VLOOKUP($C63,'R1'!$C$3:$H$22,5,)</f>
        <v>12</v>
      </c>
      <c r="E63" s="31">
        <f>+VLOOKUP($C63,'R2'!$C$3:$H$22,5,)</f>
        <v>22</v>
      </c>
      <c r="F63" s="31">
        <f>+VLOOKUP($C63,'R3'!$C$3:$H$22,5,)</f>
        <v>1</v>
      </c>
      <c r="G63" s="31"/>
      <c r="H63" s="31"/>
      <c r="I63" s="31">
        <f>+VLOOKUP($C63,'R6'!$C$3:$H$22,5,)</f>
        <v>9</v>
      </c>
      <c r="J63" s="31">
        <f>+VLOOKUP($C63,'R7'!$C$3:$H$22,5,)</f>
        <v>-2</v>
      </c>
      <c r="K63" s="31">
        <f>+VLOOKUP($C63,'R8'!$C$3:$H$22,5,)</f>
        <v>-8</v>
      </c>
      <c r="L63" s="31">
        <f>+VLOOKUP($C63,'R9'!$C$3:$H$22,5,)</f>
        <v>33</v>
      </c>
      <c r="M63" s="31">
        <f>+VLOOKUP($C63,'R10'!$C$3:$H$22,5,)</f>
        <v>16</v>
      </c>
      <c r="N63" s="31">
        <f>+VLOOKUP($C63,'R11'!$C$3:$H$22,5,)</f>
        <v>0</v>
      </c>
      <c r="O63" s="31"/>
      <c r="P63" s="31"/>
      <c r="Q63" s="31">
        <f t="shared" si="4"/>
        <v>83</v>
      </c>
    </row>
    <row r="64" spans="2:17" x14ac:dyDescent="0.2">
      <c r="B64" s="86" t="s">
        <v>22</v>
      </c>
      <c r="C64" s="51" t="s">
        <v>37</v>
      </c>
      <c r="D64" s="30">
        <f>+VLOOKUP($C64,'R1'!$C$3:$H$22,5,)</f>
        <v>17</v>
      </c>
      <c r="E64" s="30">
        <f>+VLOOKUP($C64,'R2'!$C$3:$H$22,5,)</f>
        <v>-2</v>
      </c>
      <c r="F64" s="30">
        <f>+VLOOKUP($C64,'R3'!$C$3:$H$22,5,)</f>
        <v>6</v>
      </c>
      <c r="G64" s="30">
        <f>+VLOOKUP($C64,'R4'!$C$3:$H$22,5,)</f>
        <v>-9</v>
      </c>
      <c r="H64" s="30">
        <f>+VLOOKUP($C64,'R5'!$C$3:$H$22,5,)</f>
        <v>0</v>
      </c>
      <c r="I64" s="30">
        <f>+VLOOKUP($C64,'R6'!$C$3:$H$22,5,)</f>
        <v>14</v>
      </c>
      <c r="J64" s="30">
        <f>+VLOOKUP($C64,'R7'!$C$3:$H$22,5,)</f>
        <v>-15</v>
      </c>
      <c r="K64" s="30">
        <f>+VLOOKUP($C64,'R8'!$C$3:$H$22,5,)</f>
        <v>24</v>
      </c>
      <c r="L64" s="30">
        <f>+VLOOKUP($C64,'R9'!$C$3:$H$22,5,)</f>
        <v>-15</v>
      </c>
      <c r="M64" s="30">
        <f>+VLOOKUP($C64,'R10'!$C$3:$H$22,5,)</f>
        <v>-10</v>
      </c>
      <c r="N64" s="30">
        <f>+VLOOKUP($C64,'R11'!$C$3:$H$22,5,)</f>
        <v>0</v>
      </c>
      <c r="O64" s="30"/>
      <c r="P64" s="30"/>
      <c r="Q64" s="30">
        <f t="shared" si="4"/>
        <v>10</v>
      </c>
    </row>
    <row r="65" spans="2:17" x14ac:dyDescent="0.2">
      <c r="B65" s="92" t="s">
        <v>34</v>
      </c>
      <c r="C65" s="55" t="s">
        <v>46</v>
      </c>
      <c r="D65" s="34">
        <f>+VLOOKUP($C65,'R1'!$C$3:$H$22,5,)</f>
        <v>-15</v>
      </c>
      <c r="E65" s="34">
        <f>+VLOOKUP($C65,'R2'!$C$3:$H$22,5,)</f>
        <v>11</v>
      </c>
      <c r="F65" s="34">
        <f>+VLOOKUP($C65,'R3'!$C$3:$H$22,5,)</f>
        <v>5</v>
      </c>
      <c r="G65" s="34">
        <f>+VLOOKUP($C65,'R4'!$C$3:$H$22,5,)</f>
        <v>6</v>
      </c>
      <c r="H65" s="34">
        <f>+VLOOKUP($C65,'R5'!$C$3:$H$22,5,)</f>
        <v>1</v>
      </c>
      <c r="I65" s="34">
        <f>+VLOOKUP($C65,'R6'!$C$3:$H$22,5,)</f>
        <v>-1</v>
      </c>
      <c r="J65" s="34">
        <f>+VLOOKUP($C65,'R7'!$C$3:$H$22,5,)</f>
        <v>8</v>
      </c>
      <c r="K65" s="34">
        <f>+VLOOKUP($C65,'R8'!$C$3:$H$22,5,)</f>
        <v>12</v>
      </c>
      <c r="L65" s="34">
        <f>+VLOOKUP($C65,'R9'!$C$3:$H$22,5,)</f>
        <v>10</v>
      </c>
      <c r="M65" s="34">
        <f>+VLOOKUP($C65,'R10'!$C$3:$H$22,5,)</f>
        <v>0</v>
      </c>
      <c r="N65" s="34">
        <f>+VLOOKUP($C65,'R11'!$C$3:$H$22,5,)</f>
        <v>0</v>
      </c>
      <c r="O65" s="34"/>
      <c r="P65" s="34"/>
      <c r="Q65" s="34">
        <f t="shared" si="4"/>
        <v>37</v>
      </c>
    </row>
    <row r="66" spans="2:17" x14ac:dyDescent="0.2">
      <c r="B66" s="85" t="s">
        <v>28</v>
      </c>
      <c r="C66" s="49" t="s">
        <v>31</v>
      </c>
      <c r="D66" s="28">
        <f>+VLOOKUP($C66,'R1'!$C$3:$H$22,5,)</f>
        <v>32</v>
      </c>
      <c r="E66" s="28">
        <f>+VLOOKUP($C66,'R2'!$C$3:$H$22,5,)</f>
        <v>-15</v>
      </c>
      <c r="F66" s="28">
        <f>+VLOOKUP($C66,'R3'!$C$3:$H$22,5,)</f>
        <v>-9</v>
      </c>
      <c r="G66" s="28">
        <f>+VLOOKUP($C66,'R4'!$C$3:$H$22,5,)</f>
        <v>21</v>
      </c>
      <c r="H66" s="28">
        <f>+VLOOKUP($C66,'R5'!$C$3:$H$22,5,)</f>
        <v>24</v>
      </c>
      <c r="I66" s="28">
        <f>+VLOOKUP($C66,'R6'!$C$3:$H$22,5,)</f>
        <v>-15</v>
      </c>
      <c r="J66" s="28">
        <f>+VLOOKUP($C66,'R7'!$C$3:$H$22,5,)</f>
        <v>0</v>
      </c>
      <c r="K66" s="28">
        <f>+VLOOKUP($C66,'R8'!$C$3:$H$22,5,)</f>
        <v>-15</v>
      </c>
      <c r="L66" s="28">
        <f>+VLOOKUP($C66,'R9'!$C$3:$H$22,5,)</f>
        <v>2</v>
      </c>
      <c r="M66" s="28">
        <f>+VLOOKUP($C66,'R10'!$C$3:$H$22,5,)</f>
        <v>22</v>
      </c>
      <c r="N66" s="28">
        <f>+VLOOKUP($C66,'R11'!$C$3:$H$22,5,)</f>
        <v>0</v>
      </c>
      <c r="O66" s="28"/>
      <c r="P66" s="28"/>
      <c r="Q66" s="28">
        <f t="shared" si="4"/>
        <v>47</v>
      </c>
    </row>
    <row r="67" spans="2:17" x14ac:dyDescent="0.2">
      <c r="B67" s="85" t="s">
        <v>28</v>
      </c>
      <c r="C67" s="49" t="s">
        <v>39</v>
      </c>
      <c r="D67" s="28">
        <f>+VLOOKUP($C67,'R1'!$C$3:$H$22,5,)</f>
        <v>4</v>
      </c>
      <c r="E67" s="28">
        <f>+VLOOKUP($C67,'R2'!$C$3:$H$22,5,)</f>
        <v>-15</v>
      </c>
      <c r="F67" s="28">
        <f>+VLOOKUP($C67,'R3'!$C$3:$H$22,5,)</f>
        <v>10</v>
      </c>
      <c r="G67" s="28">
        <f>+VLOOKUP($C67,'R4'!$C$3:$H$22,5,)</f>
        <v>2</v>
      </c>
      <c r="H67" s="28">
        <f>+VLOOKUP($C67,'R5'!$C$3:$H$22,5,)</f>
        <v>0</v>
      </c>
      <c r="I67" s="28">
        <f>+VLOOKUP($C67,'R6'!$C$3:$H$22,5,)</f>
        <v>18</v>
      </c>
      <c r="J67" s="28">
        <f>+VLOOKUP($C67,'R7'!$C$3:$H$22,5,)</f>
        <v>6</v>
      </c>
      <c r="K67" s="28">
        <f>+VLOOKUP($C67,'R8'!$C$3:$H$22,5,)</f>
        <v>-15</v>
      </c>
      <c r="L67" s="28">
        <f>+VLOOKUP($C67,'R9'!$C$3:$H$22,5,)</f>
        <v>10</v>
      </c>
      <c r="M67" s="28">
        <f>+VLOOKUP($C67,'R10'!$C$3:$H$22,5,)</f>
        <v>5</v>
      </c>
      <c r="N67" s="28">
        <f>+VLOOKUP($C67,'R11'!$C$3:$H$22,5,)</f>
        <v>0</v>
      </c>
      <c r="O67" s="28"/>
      <c r="P67" s="28"/>
      <c r="Q67" s="28">
        <f t="shared" si="4"/>
        <v>25</v>
      </c>
    </row>
    <row r="68" spans="2:17" x14ac:dyDescent="0.2">
      <c r="B68" s="93" t="s">
        <v>36</v>
      </c>
      <c r="C68" s="56" t="s">
        <v>47</v>
      </c>
      <c r="D68" s="35">
        <f>+VLOOKUP($C68,'R1'!$C$3:$H$22,5,)</f>
        <v>-15</v>
      </c>
      <c r="E68" s="35">
        <f>+VLOOKUP($C68,'R2'!$C$3:$H$22,5,)</f>
        <v>-1</v>
      </c>
      <c r="F68" s="35">
        <f>+VLOOKUP($C68,'R3'!$C$3:$H$22,5,)</f>
        <v>-1</v>
      </c>
      <c r="G68" s="35">
        <f>+VLOOKUP($C68,'R4'!$C$3:$H$22,5,)</f>
        <v>14</v>
      </c>
      <c r="H68" s="35">
        <f>+VLOOKUP($C68,'R5'!$C$3:$H$22,5,)</f>
        <v>1</v>
      </c>
      <c r="I68" s="35">
        <f>+VLOOKUP($C68,'R6'!$C$3:$H$22,5,)</f>
        <v>6</v>
      </c>
      <c r="J68" s="35">
        <f>+VLOOKUP($C68,'R7'!$C$3:$H$22,5,)</f>
        <v>-15</v>
      </c>
      <c r="K68" s="35">
        <f>+VLOOKUP($C68,'R8'!$C$3:$H$22,5,)</f>
        <v>11</v>
      </c>
      <c r="L68" s="35">
        <f>+VLOOKUP($C68,'R9'!$C$3:$H$22,5,)</f>
        <v>14</v>
      </c>
      <c r="M68" s="35">
        <f>+VLOOKUP($C68,'R10'!$C$3:$H$22,5,)</f>
        <v>-4</v>
      </c>
      <c r="N68" s="35">
        <f>+VLOOKUP($C68,'R11'!$C$3:$H$22,5,)</f>
        <v>0</v>
      </c>
      <c r="O68" s="35"/>
      <c r="P68" s="35"/>
      <c r="Q68" s="35">
        <f t="shared" si="4"/>
        <v>10</v>
      </c>
    </row>
    <row r="69" spans="2:17" ht="17" customHeight="1" thickBot="1" x14ac:dyDescent="0.25">
      <c r="B69" s="266" t="s">
        <v>34</v>
      </c>
      <c r="C69" s="73" t="s">
        <v>45</v>
      </c>
      <c r="D69" s="267">
        <f>+VLOOKUP($C69,'R1'!$C$3:$H$22,5,)</f>
        <v>-15</v>
      </c>
      <c r="E69" s="267">
        <f>+VLOOKUP($C69,'R2'!$C$3:$H$22,5,)</f>
        <v>10</v>
      </c>
      <c r="F69" s="267">
        <f>+VLOOKUP($C69,'R3'!$C$3:$H$22,5,)</f>
        <v>15</v>
      </c>
      <c r="G69" s="267">
        <f>+VLOOKUP($C69,'R4'!$C$3:$H$22,5,)</f>
        <v>-15</v>
      </c>
      <c r="H69" s="267">
        <f>+VLOOKUP($C69,'R5'!$C$3:$H$22,5,)</f>
        <v>-15</v>
      </c>
      <c r="I69" s="267">
        <f>+VLOOKUP($C69,'R6'!$C$3:$H$22,5,)</f>
        <v>6</v>
      </c>
      <c r="J69" s="267">
        <f>+VLOOKUP($C69,'R7'!$C$3:$H$22,5,)</f>
        <v>7</v>
      </c>
      <c r="K69" s="267">
        <f>+VLOOKUP($C69,'R8'!$C$3:$H$22,5,)</f>
        <v>-15</v>
      </c>
      <c r="L69" s="267">
        <f>+VLOOKUP($C69,'R9'!$C$3:$H$22,5,)</f>
        <v>-15</v>
      </c>
      <c r="M69" s="267">
        <f>+VLOOKUP($C69,'R10'!$C$3:$H$22,5,)</f>
        <v>14</v>
      </c>
      <c r="N69" s="267">
        <f>+VLOOKUP($C69,'R11'!$C$3:$H$22,5,)</f>
        <v>0</v>
      </c>
      <c r="O69" s="267"/>
      <c r="P69" s="267"/>
      <c r="Q69" s="267">
        <f t="shared" si="4"/>
        <v>-23</v>
      </c>
    </row>
  </sheetData>
  <autoFilter ref="B3:Q23" xr:uid="{00000000-0009-0000-0000-000001000000}">
    <sortState xmlns:xlrd2="http://schemas.microsoft.com/office/spreadsheetml/2017/richdata2" ref="B4:Q23">
      <sortCondition descending="1" ref="Q3:Q23"/>
    </sortState>
  </autoFilter>
  <mergeCells count="3">
    <mergeCell ref="B2:Q2"/>
    <mergeCell ref="B25:Q25"/>
    <mergeCell ref="B48:Q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8"/>
  <sheetViews>
    <sheetView zoomScale="110" zoomScaleNormal="110" workbookViewId="0">
      <selection activeCell="O32" sqref="O32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399" t="s">
        <v>105</v>
      </c>
      <c r="B2" s="399" t="s">
        <v>159</v>
      </c>
      <c r="C2" s="399" t="s">
        <v>1</v>
      </c>
      <c r="D2" s="399" t="s">
        <v>0</v>
      </c>
      <c r="E2" s="399" t="s">
        <v>160</v>
      </c>
      <c r="F2" s="399" t="s">
        <v>161</v>
      </c>
      <c r="G2" s="399" t="s">
        <v>112</v>
      </c>
      <c r="H2" s="399" t="s">
        <v>162</v>
      </c>
      <c r="I2" s="261" t="s">
        <v>113</v>
      </c>
    </row>
    <row r="3" spans="1:9" x14ac:dyDescent="0.2">
      <c r="A3" s="262">
        <v>10</v>
      </c>
      <c r="B3" s="262">
        <v>1</v>
      </c>
      <c r="C3" s="262" t="s">
        <v>35</v>
      </c>
      <c r="D3" s="262" t="s">
        <v>30</v>
      </c>
      <c r="E3" s="263" t="s">
        <v>629</v>
      </c>
      <c r="F3" s="264">
        <v>53</v>
      </c>
      <c r="G3" s="264">
        <v>39</v>
      </c>
      <c r="H3" s="264">
        <v>25</v>
      </c>
      <c r="I3" s="264"/>
    </row>
    <row r="4" spans="1:9" x14ac:dyDescent="0.2">
      <c r="A4" s="51">
        <v>55</v>
      </c>
      <c r="B4" s="51">
        <v>2</v>
      </c>
      <c r="C4" s="51" t="s">
        <v>37</v>
      </c>
      <c r="D4" s="51" t="s">
        <v>22</v>
      </c>
      <c r="E4" s="61" t="s">
        <v>630</v>
      </c>
      <c r="F4" s="265">
        <v>53</v>
      </c>
      <c r="G4" s="265">
        <v>24</v>
      </c>
      <c r="H4" s="265">
        <v>18</v>
      </c>
      <c r="I4" s="265"/>
    </row>
    <row r="5" spans="1:9" x14ac:dyDescent="0.2">
      <c r="A5" s="52">
        <v>18</v>
      </c>
      <c r="B5" s="52">
        <v>3</v>
      </c>
      <c r="C5" s="52" t="s">
        <v>27</v>
      </c>
      <c r="D5" s="52" t="s">
        <v>24</v>
      </c>
      <c r="E5" s="62" t="s">
        <v>631</v>
      </c>
      <c r="F5" s="104">
        <v>53</v>
      </c>
      <c r="G5" s="104">
        <v>29</v>
      </c>
      <c r="H5" s="104">
        <v>15</v>
      </c>
      <c r="I5" s="104"/>
    </row>
    <row r="6" spans="1:9" x14ac:dyDescent="0.2">
      <c r="A6" s="51">
        <v>4</v>
      </c>
      <c r="B6" s="51">
        <v>4</v>
      </c>
      <c r="C6" s="51" t="s">
        <v>23</v>
      </c>
      <c r="D6" s="51" t="s">
        <v>22</v>
      </c>
      <c r="E6" s="61" t="s">
        <v>632</v>
      </c>
      <c r="F6" s="265">
        <v>53</v>
      </c>
      <c r="G6" s="265">
        <v>27</v>
      </c>
      <c r="H6" s="265">
        <v>12</v>
      </c>
      <c r="I6" s="265"/>
    </row>
    <row r="7" spans="1:9" x14ac:dyDescent="0.2">
      <c r="A7" s="48">
        <v>77</v>
      </c>
      <c r="B7" s="48">
        <v>5</v>
      </c>
      <c r="C7" s="48" t="s">
        <v>19</v>
      </c>
      <c r="D7" s="48" t="s">
        <v>17</v>
      </c>
      <c r="E7" s="59" t="s">
        <v>633</v>
      </c>
      <c r="F7" s="117">
        <v>53</v>
      </c>
      <c r="G7" s="117">
        <v>8</v>
      </c>
      <c r="H7" s="117">
        <v>10</v>
      </c>
      <c r="I7" s="117"/>
    </row>
    <row r="8" spans="1:9" x14ac:dyDescent="0.2">
      <c r="A8" s="53">
        <v>3</v>
      </c>
      <c r="B8" s="53">
        <v>6</v>
      </c>
      <c r="C8" s="53" t="s">
        <v>29</v>
      </c>
      <c r="D8" s="53" t="s">
        <v>26</v>
      </c>
      <c r="E8" s="64" t="s">
        <v>634</v>
      </c>
      <c r="F8" s="108">
        <v>53</v>
      </c>
      <c r="G8" s="108">
        <v>14</v>
      </c>
      <c r="H8" s="108">
        <v>8</v>
      </c>
      <c r="I8" s="108"/>
    </row>
    <row r="9" spans="1:9" x14ac:dyDescent="0.2">
      <c r="A9" s="48">
        <v>44</v>
      </c>
      <c r="B9" s="48">
        <v>7</v>
      </c>
      <c r="C9" s="48" t="s">
        <v>18</v>
      </c>
      <c r="D9" s="48" t="s">
        <v>17</v>
      </c>
      <c r="E9" s="59" t="s">
        <v>635</v>
      </c>
      <c r="F9" s="117">
        <v>53</v>
      </c>
      <c r="G9" s="117">
        <v>2</v>
      </c>
      <c r="H9" s="117">
        <v>7</v>
      </c>
      <c r="I9" s="117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636</v>
      </c>
      <c r="F10" s="108">
        <v>53</v>
      </c>
      <c r="G10" s="108">
        <v>13</v>
      </c>
      <c r="H10" s="108">
        <v>4</v>
      </c>
      <c r="I10" s="108"/>
    </row>
    <row r="11" spans="1:9" x14ac:dyDescent="0.2">
      <c r="A11" s="77">
        <v>23</v>
      </c>
      <c r="B11" s="77">
        <v>9</v>
      </c>
      <c r="C11" s="77" t="s">
        <v>41</v>
      </c>
      <c r="D11" s="77" t="s">
        <v>30</v>
      </c>
      <c r="E11" s="78" t="s">
        <v>637</v>
      </c>
      <c r="F11" s="110">
        <v>53</v>
      </c>
      <c r="G11" s="110">
        <v>7</v>
      </c>
      <c r="H11" s="110">
        <v>2</v>
      </c>
      <c r="I11" s="110"/>
    </row>
    <row r="12" spans="1:9" x14ac:dyDescent="0.2">
      <c r="A12" s="52">
        <v>11</v>
      </c>
      <c r="B12" s="52">
        <v>10</v>
      </c>
      <c r="C12" s="52" t="s">
        <v>33</v>
      </c>
      <c r="D12" s="52" t="s">
        <v>24</v>
      </c>
      <c r="E12" s="62" t="s">
        <v>638</v>
      </c>
      <c r="F12" s="104">
        <v>53</v>
      </c>
      <c r="G12" s="104">
        <v>-8</v>
      </c>
      <c r="H12" s="104">
        <v>1</v>
      </c>
      <c r="I12" s="104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639</v>
      </c>
      <c r="F13" s="118">
        <v>53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640</v>
      </c>
      <c r="F14" s="114">
        <v>53</v>
      </c>
      <c r="G14" s="114">
        <v>12</v>
      </c>
      <c r="H14" s="114">
        <v>0</v>
      </c>
      <c r="I14" s="114"/>
    </row>
    <row r="15" spans="1:9" x14ac:dyDescent="0.2">
      <c r="A15" s="54">
        <v>7</v>
      </c>
      <c r="B15" s="54">
        <v>13</v>
      </c>
      <c r="C15" s="54" t="s">
        <v>43</v>
      </c>
      <c r="D15" s="54" t="s">
        <v>32</v>
      </c>
      <c r="E15" s="67" t="s">
        <v>641</v>
      </c>
      <c r="F15" s="112">
        <v>53</v>
      </c>
      <c r="G15" s="112">
        <v>6</v>
      </c>
      <c r="H15" s="112">
        <v>0</v>
      </c>
      <c r="I15" s="112"/>
    </row>
    <row r="16" spans="1:9" x14ac:dyDescent="0.2">
      <c r="A16" s="56">
        <v>63</v>
      </c>
      <c r="B16" s="56">
        <v>14</v>
      </c>
      <c r="C16" s="56" t="s">
        <v>47</v>
      </c>
      <c r="D16" s="56" t="s">
        <v>36</v>
      </c>
      <c r="E16" s="66" t="s">
        <v>642</v>
      </c>
      <c r="F16" s="118">
        <v>53</v>
      </c>
      <c r="G16" s="118">
        <v>11</v>
      </c>
      <c r="H16" s="118">
        <v>0</v>
      </c>
      <c r="I16" s="118"/>
    </row>
    <row r="17" spans="1:9" x14ac:dyDescent="0.2">
      <c r="A17" s="50">
        <v>23</v>
      </c>
      <c r="B17" s="50">
        <v>15</v>
      </c>
      <c r="C17" s="50" t="s">
        <v>25</v>
      </c>
      <c r="D17" s="50" t="s">
        <v>20</v>
      </c>
      <c r="E17" s="60" t="s">
        <v>643</v>
      </c>
      <c r="F17" s="102">
        <v>53</v>
      </c>
      <c r="G17" s="102">
        <v>-6</v>
      </c>
      <c r="H17" s="102">
        <v>0</v>
      </c>
      <c r="I17" s="102"/>
    </row>
    <row r="18" spans="1:9" x14ac:dyDescent="0.2">
      <c r="A18" s="54">
        <v>99</v>
      </c>
      <c r="B18" s="54">
        <v>16</v>
      </c>
      <c r="C18" s="54" t="s">
        <v>44</v>
      </c>
      <c r="D18" s="54" t="s">
        <v>32</v>
      </c>
      <c r="E18" s="67" t="s">
        <v>644</v>
      </c>
      <c r="F18" s="112">
        <v>53</v>
      </c>
      <c r="G18" s="112">
        <v>5</v>
      </c>
      <c r="H18" s="112">
        <v>0</v>
      </c>
      <c r="I18" s="112"/>
    </row>
    <row r="19" spans="1:9" x14ac:dyDescent="0.2">
      <c r="A19" s="50">
        <v>33</v>
      </c>
      <c r="B19" s="50" t="s">
        <v>181</v>
      </c>
      <c r="C19" s="50" t="s">
        <v>21</v>
      </c>
      <c r="D19" s="50" t="s">
        <v>20</v>
      </c>
      <c r="E19" s="60" t="s">
        <v>645</v>
      </c>
      <c r="F19" s="102">
        <v>30</v>
      </c>
      <c r="G19" s="102">
        <v>-15</v>
      </c>
      <c r="H19" s="102">
        <v>0</v>
      </c>
      <c r="I19" s="102"/>
    </row>
    <row r="20" spans="1:9" x14ac:dyDescent="0.2">
      <c r="A20" s="49">
        <v>16</v>
      </c>
      <c r="B20" s="49" t="s">
        <v>181</v>
      </c>
      <c r="C20" s="49" t="s">
        <v>31</v>
      </c>
      <c r="D20" s="49" t="s">
        <v>28</v>
      </c>
      <c r="E20" s="63" t="s">
        <v>646</v>
      </c>
      <c r="F20" s="106">
        <v>23</v>
      </c>
      <c r="G20" s="106">
        <v>-15</v>
      </c>
      <c r="H20" s="106">
        <v>0</v>
      </c>
      <c r="I20" s="106"/>
    </row>
    <row r="21" spans="1:9" x14ac:dyDescent="0.2">
      <c r="A21" s="55">
        <v>20</v>
      </c>
      <c r="B21" s="55" t="s">
        <v>181</v>
      </c>
      <c r="C21" s="55" t="s">
        <v>45</v>
      </c>
      <c r="D21" s="55" t="s">
        <v>34</v>
      </c>
      <c r="E21" s="65" t="s">
        <v>647</v>
      </c>
      <c r="F21" s="114">
        <v>17</v>
      </c>
      <c r="G21" s="114">
        <v>-15</v>
      </c>
      <c r="H21" s="114">
        <v>0</v>
      </c>
      <c r="I21" s="114"/>
    </row>
    <row r="22" spans="1:9" ht="17" customHeight="1" thickBot="1" x14ac:dyDescent="0.25">
      <c r="A22" s="169">
        <v>5</v>
      </c>
      <c r="B22" s="169" t="s">
        <v>181</v>
      </c>
      <c r="C22" s="169" t="s">
        <v>39</v>
      </c>
      <c r="D22" s="169" t="s">
        <v>28</v>
      </c>
      <c r="E22" s="170" t="s">
        <v>648</v>
      </c>
      <c r="F22" s="171">
        <v>6</v>
      </c>
      <c r="G22" s="171">
        <v>-15</v>
      </c>
      <c r="H22" s="171">
        <v>0</v>
      </c>
      <c r="I22" s="171"/>
    </row>
    <row r="28" spans="1:9" x14ac:dyDescent="0.2">
      <c r="C28" s="258"/>
    </row>
  </sheetData>
  <autoFilter ref="A2:I22" xr:uid="{00000000-0009-0000-0000-000013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22"/>
  <sheetViews>
    <sheetView zoomScale="120" zoomScaleNormal="120" workbookViewId="0">
      <selection activeCell="J11" sqref="J11"/>
    </sheetView>
  </sheetViews>
  <sheetFormatPr baseColWidth="10" defaultRowHeight="16" x14ac:dyDescent="0.2"/>
  <cols>
    <col min="4" max="6" width="13" style="250" customWidth="1"/>
    <col min="11" max="11" width="28" style="250" customWidth="1"/>
  </cols>
  <sheetData>
    <row r="1" spans="1:11" ht="17" customHeight="1" thickBot="1" x14ac:dyDescent="0.25"/>
    <row r="2" spans="1:11" ht="17" customHeight="1" thickBot="1" x14ac:dyDescent="0.25">
      <c r="A2" s="399" t="s">
        <v>105</v>
      </c>
      <c r="B2" s="399" t="s">
        <v>1</v>
      </c>
      <c r="C2" s="399" t="s">
        <v>0</v>
      </c>
      <c r="D2" s="24" t="s">
        <v>106</v>
      </c>
      <c r="E2" s="25" t="s">
        <v>107</v>
      </c>
      <c r="F2" s="26" t="s">
        <v>108</v>
      </c>
      <c r="G2" s="399" t="s">
        <v>109</v>
      </c>
      <c r="H2" s="399" t="s">
        <v>110</v>
      </c>
      <c r="I2" s="260" t="s">
        <v>111</v>
      </c>
      <c r="J2" s="399" t="s">
        <v>112</v>
      </c>
      <c r="K2" s="399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26.881</v>
      </c>
      <c r="E3" s="126">
        <v>20.649000000000001</v>
      </c>
      <c r="F3" s="127">
        <v>27.605</v>
      </c>
      <c r="G3" s="22" t="s">
        <v>649</v>
      </c>
      <c r="H3" s="22" t="s">
        <v>650</v>
      </c>
      <c r="I3" s="23" t="s">
        <v>651</v>
      </c>
      <c r="J3" s="255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26.847999999999999</v>
      </c>
      <c r="E4" s="129">
        <v>20.724</v>
      </c>
      <c r="F4" s="130">
        <v>27.584</v>
      </c>
      <c r="G4" s="2" t="s">
        <v>652</v>
      </c>
      <c r="H4" s="2" t="s">
        <v>653</v>
      </c>
      <c r="I4" s="12" t="s">
        <v>654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27.036999999999999</v>
      </c>
      <c r="E5" s="132">
        <v>20.843</v>
      </c>
      <c r="F5" s="133">
        <v>27.562000000000001</v>
      </c>
      <c r="G5" s="3" t="s">
        <v>655</v>
      </c>
      <c r="H5" s="3" t="s">
        <v>656</v>
      </c>
      <c r="I5" s="13" t="s">
        <v>657</v>
      </c>
      <c r="J5" s="102">
        <v>13</v>
      </c>
      <c r="K5" s="3"/>
    </row>
    <row r="6" spans="1:11" x14ac:dyDescent="0.2">
      <c r="A6" s="50">
        <v>23</v>
      </c>
      <c r="B6" s="50" t="s">
        <v>25</v>
      </c>
      <c r="C6" s="50" t="s">
        <v>20</v>
      </c>
      <c r="D6" s="131">
        <v>27.225999999999999</v>
      </c>
      <c r="E6" s="132">
        <v>20.957999999999998</v>
      </c>
      <c r="F6" s="133">
        <v>27.719000000000001</v>
      </c>
      <c r="G6" s="3" t="s">
        <v>658</v>
      </c>
      <c r="H6" s="3" t="s">
        <v>659</v>
      </c>
      <c r="I6" s="13" t="s">
        <v>660</v>
      </c>
      <c r="J6" s="102">
        <v>10</v>
      </c>
      <c r="K6" s="3"/>
    </row>
    <row r="7" spans="1:11" x14ac:dyDescent="0.2">
      <c r="A7" s="49">
        <v>16</v>
      </c>
      <c r="B7" s="49" t="s">
        <v>31</v>
      </c>
      <c r="C7" s="49" t="s">
        <v>28</v>
      </c>
      <c r="D7" s="140">
        <v>27.343</v>
      </c>
      <c r="E7" s="141">
        <v>20.931000000000001</v>
      </c>
      <c r="F7" s="142">
        <v>27.858000000000001</v>
      </c>
      <c r="G7" s="6" t="s">
        <v>661</v>
      </c>
      <c r="H7" s="6" t="s">
        <v>662</v>
      </c>
      <c r="I7" s="16" t="s">
        <v>663</v>
      </c>
      <c r="J7" s="106">
        <v>11</v>
      </c>
      <c r="K7" s="6"/>
    </row>
    <row r="8" spans="1:11" x14ac:dyDescent="0.2">
      <c r="A8" s="52">
        <v>11</v>
      </c>
      <c r="B8" s="52" t="s">
        <v>33</v>
      </c>
      <c r="C8" s="52" t="s">
        <v>24</v>
      </c>
      <c r="D8" s="137">
        <v>27.507999999999999</v>
      </c>
      <c r="E8" s="138">
        <v>20.971</v>
      </c>
      <c r="F8" s="139">
        <v>27.748000000000001</v>
      </c>
      <c r="G8" s="5" t="s">
        <v>664</v>
      </c>
      <c r="H8" s="5" t="s">
        <v>665</v>
      </c>
      <c r="I8" s="15" t="s">
        <v>666</v>
      </c>
      <c r="J8" s="104">
        <v>10</v>
      </c>
      <c r="K8" s="5" t="s">
        <v>667</v>
      </c>
    </row>
    <row r="9" spans="1:11" x14ac:dyDescent="0.2">
      <c r="A9" s="52">
        <v>18</v>
      </c>
      <c r="B9" s="52" t="s">
        <v>27</v>
      </c>
      <c r="C9" s="52" t="s">
        <v>24</v>
      </c>
      <c r="D9" s="137">
        <v>27.384</v>
      </c>
      <c r="E9" s="138">
        <v>20.981000000000002</v>
      </c>
      <c r="F9" s="139">
        <v>27.718</v>
      </c>
      <c r="G9" s="5" t="s">
        <v>668</v>
      </c>
      <c r="H9" s="5" t="s">
        <v>669</v>
      </c>
      <c r="I9" s="15" t="s">
        <v>670</v>
      </c>
      <c r="J9" s="104">
        <v>7</v>
      </c>
      <c r="K9" s="5"/>
    </row>
    <row r="10" spans="1:11" x14ac:dyDescent="0.2">
      <c r="A10" s="53">
        <v>3</v>
      </c>
      <c r="B10" s="53" t="s">
        <v>29</v>
      </c>
      <c r="C10" s="53" t="s">
        <v>26</v>
      </c>
      <c r="D10" s="143">
        <v>27.399000000000001</v>
      </c>
      <c r="E10" s="144">
        <v>21.103000000000002</v>
      </c>
      <c r="F10" s="145">
        <v>27.704999999999998</v>
      </c>
      <c r="G10" s="7" t="s">
        <v>671</v>
      </c>
      <c r="H10" s="7" t="s">
        <v>672</v>
      </c>
      <c r="I10" s="17" t="s">
        <v>673</v>
      </c>
      <c r="J10" s="108">
        <v>8</v>
      </c>
      <c r="K10" s="7"/>
    </row>
    <row r="11" spans="1:11" x14ac:dyDescent="0.2">
      <c r="A11" s="51">
        <v>55</v>
      </c>
      <c r="B11" s="51" t="s">
        <v>37</v>
      </c>
      <c r="C11" s="51" t="s">
        <v>22</v>
      </c>
      <c r="D11" s="134">
        <v>27.402000000000001</v>
      </c>
      <c r="E11" s="135">
        <v>21.001000000000001</v>
      </c>
      <c r="F11" s="136">
        <v>28.029</v>
      </c>
      <c r="G11" s="4" t="s">
        <v>674</v>
      </c>
      <c r="H11" s="4" t="s">
        <v>675</v>
      </c>
      <c r="I11" s="14" t="s">
        <v>676</v>
      </c>
      <c r="J11" s="265">
        <v>7</v>
      </c>
      <c r="K11" s="4"/>
    </row>
    <row r="12" spans="1:11" x14ac:dyDescent="0.2">
      <c r="A12" s="53">
        <v>31</v>
      </c>
      <c r="B12" s="53" t="s">
        <v>38</v>
      </c>
      <c r="C12" s="53" t="s">
        <v>26</v>
      </c>
      <c r="D12" s="143">
        <v>27.317</v>
      </c>
      <c r="E12" s="144">
        <v>20.994</v>
      </c>
      <c r="F12" s="145">
        <v>27.942</v>
      </c>
      <c r="G12" s="7" t="s">
        <v>677</v>
      </c>
      <c r="H12" s="7" t="s">
        <v>678</v>
      </c>
      <c r="I12" s="17" t="s">
        <v>181</v>
      </c>
      <c r="J12" s="108">
        <v>4</v>
      </c>
      <c r="K12" s="7" t="s">
        <v>679</v>
      </c>
    </row>
    <row r="13" spans="1:11" x14ac:dyDescent="0.2">
      <c r="A13" s="51">
        <v>4</v>
      </c>
      <c r="B13" s="51" t="s">
        <v>23</v>
      </c>
      <c r="C13" s="51" t="s">
        <v>22</v>
      </c>
      <c r="D13" s="134">
        <v>27.52</v>
      </c>
      <c r="E13" s="135">
        <v>20.974</v>
      </c>
      <c r="F13" s="136">
        <v>28.042000000000002</v>
      </c>
      <c r="G13" s="4" t="s">
        <v>680</v>
      </c>
      <c r="H13" s="4" t="s">
        <v>681</v>
      </c>
      <c r="I13" s="14" t="s">
        <v>145</v>
      </c>
      <c r="J13" s="265">
        <v>2</v>
      </c>
      <c r="K13" s="4"/>
    </row>
    <row r="14" spans="1:11" x14ac:dyDescent="0.2">
      <c r="A14" s="77">
        <v>23</v>
      </c>
      <c r="B14" s="77" t="s">
        <v>41</v>
      </c>
      <c r="C14" s="77" t="s">
        <v>30</v>
      </c>
      <c r="D14" s="146">
        <v>27.553999999999998</v>
      </c>
      <c r="E14" s="147">
        <v>21.14</v>
      </c>
      <c r="F14" s="148">
        <v>28.068999999999999</v>
      </c>
      <c r="G14" s="79" t="s">
        <v>682</v>
      </c>
      <c r="H14" s="79" t="s">
        <v>683</v>
      </c>
      <c r="I14" s="80" t="s">
        <v>145</v>
      </c>
      <c r="J14" s="110">
        <v>4</v>
      </c>
      <c r="K14" s="79"/>
    </row>
    <row r="15" spans="1:11" x14ac:dyDescent="0.2">
      <c r="A15" s="54">
        <v>7</v>
      </c>
      <c r="B15" s="54" t="s">
        <v>43</v>
      </c>
      <c r="C15" s="54" t="s">
        <v>32</v>
      </c>
      <c r="D15" s="155">
        <v>27.45</v>
      </c>
      <c r="E15" s="156">
        <v>21.280999999999999</v>
      </c>
      <c r="F15" s="157">
        <v>28.111999999999998</v>
      </c>
      <c r="G15" s="10" t="s">
        <v>684</v>
      </c>
      <c r="H15" s="10" t="s">
        <v>683</v>
      </c>
      <c r="I15" s="20" t="s">
        <v>145</v>
      </c>
      <c r="J15" s="112">
        <v>4</v>
      </c>
      <c r="K15" s="10"/>
    </row>
    <row r="16" spans="1:11" x14ac:dyDescent="0.2">
      <c r="A16" s="49">
        <v>5</v>
      </c>
      <c r="B16" s="49" t="s">
        <v>39</v>
      </c>
      <c r="C16" s="49" t="s">
        <v>28</v>
      </c>
      <c r="D16" s="140">
        <v>27.574999999999999</v>
      </c>
      <c r="E16" s="141">
        <v>21.082999999999998</v>
      </c>
      <c r="F16" s="142">
        <v>27.984999999999999</v>
      </c>
      <c r="G16" s="6" t="s">
        <v>685</v>
      </c>
      <c r="H16" s="6" t="s">
        <v>686</v>
      </c>
      <c r="I16" s="16" t="s">
        <v>145</v>
      </c>
      <c r="J16" s="106">
        <v>2</v>
      </c>
      <c r="K16" s="6"/>
    </row>
    <row r="17" spans="1:11" x14ac:dyDescent="0.2">
      <c r="A17" s="55">
        <v>8</v>
      </c>
      <c r="B17" s="55" t="s">
        <v>46</v>
      </c>
      <c r="C17" s="55" t="s">
        <v>34</v>
      </c>
      <c r="D17" s="149">
        <v>27.698</v>
      </c>
      <c r="E17" s="150">
        <v>21.268999999999998</v>
      </c>
      <c r="F17" s="151">
        <v>28.085999999999999</v>
      </c>
      <c r="G17" s="8" t="s">
        <v>687</v>
      </c>
      <c r="H17" s="8" t="s">
        <v>688</v>
      </c>
      <c r="I17" s="18" t="s">
        <v>145</v>
      </c>
      <c r="J17" s="114">
        <v>4</v>
      </c>
      <c r="K17" s="8"/>
    </row>
    <row r="18" spans="1:11" x14ac:dyDescent="0.2">
      <c r="A18" s="77">
        <v>10</v>
      </c>
      <c r="B18" s="77" t="s">
        <v>35</v>
      </c>
      <c r="C18" s="77" t="s">
        <v>30</v>
      </c>
      <c r="D18" s="146">
        <v>27.696000000000002</v>
      </c>
      <c r="E18" s="147">
        <v>21.202999999999999</v>
      </c>
      <c r="F18" s="148">
        <v>28.225999999999999</v>
      </c>
      <c r="G18" s="79" t="s">
        <v>689</v>
      </c>
      <c r="H18" s="79" t="s">
        <v>145</v>
      </c>
      <c r="I18" s="80" t="s">
        <v>145</v>
      </c>
      <c r="J18" s="110">
        <v>1</v>
      </c>
      <c r="K18" s="79"/>
    </row>
    <row r="19" spans="1:11" x14ac:dyDescent="0.2">
      <c r="A19" s="54">
        <v>99</v>
      </c>
      <c r="B19" s="54" t="s">
        <v>44</v>
      </c>
      <c r="C19" s="54" t="s">
        <v>32</v>
      </c>
      <c r="D19" s="155">
        <v>27.728999999999999</v>
      </c>
      <c r="E19" s="156">
        <v>21.361000000000001</v>
      </c>
      <c r="F19" s="157">
        <v>28.111999999999998</v>
      </c>
      <c r="G19" s="10" t="s">
        <v>690</v>
      </c>
      <c r="H19" s="10" t="s">
        <v>145</v>
      </c>
      <c r="I19" s="20" t="s">
        <v>145</v>
      </c>
      <c r="J19" s="112">
        <v>1</v>
      </c>
      <c r="K19" s="10"/>
    </row>
    <row r="20" spans="1:11" x14ac:dyDescent="0.2">
      <c r="A20" s="56">
        <v>63</v>
      </c>
      <c r="B20" s="56" t="s">
        <v>47</v>
      </c>
      <c r="C20" s="56" t="s">
        <v>36</v>
      </c>
      <c r="D20" s="152">
        <v>27.591000000000001</v>
      </c>
      <c r="E20" s="153">
        <v>21.349</v>
      </c>
      <c r="F20" s="154">
        <v>28.192</v>
      </c>
      <c r="G20" s="9" t="s">
        <v>691</v>
      </c>
      <c r="H20" s="9" t="s">
        <v>145</v>
      </c>
      <c r="I20" s="19" t="s">
        <v>145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27.771999999999998</v>
      </c>
      <c r="E21" s="153">
        <v>21.349</v>
      </c>
      <c r="F21" s="154">
        <v>28.192</v>
      </c>
      <c r="G21" s="9" t="s">
        <v>692</v>
      </c>
      <c r="H21" s="9" t="s">
        <v>145</v>
      </c>
      <c r="I21" s="19" t="s">
        <v>145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45</v>
      </c>
      <c r="C22" s="73" t="s">
        <v>34</v>
      </c>
      <c r="D22" s="161">
        <v>27.797000000000001</v>
      </c>
      <c r="E22" s="162">
        <v>21.379000000000001</v>
      </c>
      <c r="F22" s="163">
        <v>28.172000000000001</v>
      </c>
      <c r="G22" s="74" t="s">
        <v>693</v>
      </c>
      <c r="H22" s="74" t="s">
        <v>145</v>
      </c>
      <c r="I22" s="75" t="s">
        <v>145</v>
      </c>
      <c r="J22" s="76">
        <v>1</v>
      </c>
      <c r="K22" s="74"/>
    </row>
  </sheetData>
  <autoFilter ref="A2:K22" xr:uid="{00000000-0009-0000-0000-000014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2"/>
  <sheetViews>
    <sheetView zoomScale="130" zoomScaleNormal="130" workbookViewId="0">
      <selection activeCell="G6" sqref="G6"/>
    </sheetView>
  </sheetViews>
  <sheetFormatPr baseColWidth="10" defaultRowHeight="16" x14ac:dyDescent="0.2"/>
  <cols>
    <col min="9" max="9" width="27.1640625" style="250" customWidth="1"/>
  </cols>
  <sheetData>
    <row r="1" spans="1:9" ht="17" customHeight="1" thickBot="1" x14ac:dyDescent="0.25"/>
    <row r="2" spans="1:9" ht="17" customHeight="1" thickBot="1" x14ac:dyDescent="0.25">
      <c r="A2" s="399" t="s">
        <v>105</v>
      </c>
      <c r="B2" s="399" t="s">
        <v>159</v>
      </c>
      <c r="C2" s="399" t="s">
        <v>1</v>
      </c>
      <c r="D2" s="399" t="s">
        <v>0</v>
      </c>
      <c r="E2" s="399" t="s">
        <v>160</v>
      </c>
      <c r="F2" s="399" t="s">
        <v>161</v>
      </c>
      <c r="G2" s="399" t="s">
        <v>112</v>
      </c>
      <c r="H2" s="399" t="s">
        <v>162</v>
      </c>
      <c r="I2" s="261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694</v>
      </c>
      <c r="F3" s="255">
        <v>59</v>
      </c>
      <c r="G3" s="255">
        <v>34</v>
      </c>
      <c r="H3" s="255">
        <v>26</v>
      </c>
      <c r="I3" s="255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695</v>
      </c>
      <c r="F4" s="117">
        <v>59</v>
      </c>
      <c r="G4" s="117">
        <v>29</v>
      </c>
      <c r="H4" s="117">
        <v>18</v>
      </c>
      <c r="I4" s="117"/>
    </row>
    <row r="5" spans="1:9" x14ac:dyDescent="0.2">
      <c r="A5" s="50">
        <v>23</v>
      </c>
      <c r="B5" s="50">
        <v>3</v>
      </c>
      <c r="C5" s="50" t="s">
        <v>25</v>
      </c>
      <c r="D5" s="50" t="s">
        <v>20</v>
      </c>
      <c r="E5" s="60" t="s">
        <v>696</v>
      </c>
      <c r="F5" s="102">
        <v>59</v>
      </c>
      <c r="G5" s="102">
        <v>26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697</v>
      </c>
      <c r="F6" s="108">
        <v>59</v>
      </c>
      <c r="G6" s="108">
        <v>24</v>
      </c>
      <c r="H6" s="108">
        <v>12</v>
      </c>
      <c r="I6" s="108"/>
    </row>
    <row r="7" spans="1:9" x14ac:dyDescent="0.2">
      <c r="A7" s="52">
        <v>11</v>
      </c>
      <c r="B7" s="52">
        <v>5</v>
      </c>
      <c r="C7" s="52" t="s">
        <v>33</v>
      </c>
      <c r="D7" s="52" t="s">
        <v>24</v>
      </c>
      <c r="E7" s="62" t="s">
        <v>698</v>
      </c>
      <c r="F7" s="104">
        <v>59</v>
      </c>
      <c r="G7" s="104">
        <v>33</v>
      </c>
      <c r="H7" s="104">
        <v>10</v>
      </c>
      <c r="I7" s="104"/>
    </row>
    <row r="8" spans="1:9" x14ac:dyDescent="0.2">
      <c r="A8" s="51">
        <v>4</v>
      </c>
      <c r="B8" s="51">
        <v>6</v>
      </c>
      <c r="C8" s="51" t="s">
        <v>23</v>
      </c>
      <c r="D8" s="51" t="s">
        <v>22</v>
      </c>
      <c r="E8" s="61" t="s">
        <v>699</v>
      </c>
      <c r="F8" s="265">
        <v>59</v>
      </c>
      <c r="G8" s="265">
        <v>22</v>
      </c>
      <c r="H8" s="265">
        <v>8</v>
      </c>
      <c r="I8" s="265"/>
    </row>
    <row r="9" spans="1:9" x14ac:dyDescent="0.2">
      <c r="A9" s="77">
        <v>23</v>
      </c>
      <c r="B9" s="77">
        <v>7</v>
      </c>
      <c r="C9" s="77" t="s">
        <v>41</v>
      </c>
      <c r="D9" s="77" t="s">
        <v>30</v>
      </c>
      <c r="E9" s="78" t="s">
        <v>700</v>
      </c>
      <c r="F9" s="110">
        <v>59</v>
      </c>
      <c r="G9" s="110">
        <v>20</v>
      </c>
      <c r="H9" s="110">
        <v>6</v>
      </c>
      <c r="I9" s="110"/>
    </row>
    <row r="10" spans="1:9" x14ac:dyDescent="0.2">
      <c r="A10" s="54">
        <v>7</v>
      </c>
      <c r="B10" s="54">
        <v>8</v>
      </c>
      <c r="C10" s="54" t="s">
        <v>43</v>
      </c>
      <c r="D10" s="54" t="s">
        <v>32</v>
      </c>
      <c r="E10" s="67" t="s">
        <v>701</v>
      </c>
      <c r="F10" s="112">
        <v>59</v>
      </c>
      <c r="G10" s="112">
        <v>14</v>
      </c>
      <c r="H10" s="112">
        <v>4</v>
      </c>
      <c r="I10" s="112" t="s">
        <v>702</v>
      </c>
    </row>
    <row r="11" spans="1:9" x14ac:dyDescent="0.2">
      <c r="A11" s="49">
        <v>16</v>
      </c>
      <c r="B11" s="49">
        <v>9</v>
      </c>
      <c r="C11" s="49" t="s">
        <v>31</v>
      </c>
      <c r="D11" s="49" t="s">
        <v>28</v>
      </c>
      <c r="E11" s="63" t="s">
        <v>703</v>
      </c>
      <c r="F11" s="106">
        <v>59</v>
      </c>
      <c r="G11" s="106">
        <v>2</v>
      </c>
      <c r="H11" s="106">
        <v>2</v>
      </c>
      <c r="I11" s="106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704</v>
      </c>
      <c r="F12" s="106">
        <v>59</v>
      </c>
      <c r="G12" s="106">
        <v>10</v>
      </c>
      <c r="H12" s="106">
        <v>1</v>
      </c>
      <c r="I12" s="106"/>
    </row>
    <row r="13" spans="1:9" x14ac:dyDescent="0.2">
      <c r="A13" s="56">
        <v>63</v>
      </c>
      <c r="B13" s="56">
        <v>11</v>
      </c>
      <c r="C13" s="56" t="s">
        <v>47</v>
      </c>
      <c r="D13" s="56" t="s">
        <v>36</v>
      </c>
      <c r="E13" s="66" t="s">
        <v>705</v>
      </c>
      <c r="F13" s="118">
        <v>59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706</v>
      </c>
      <c r="F14" s="114">
        <v>59</v>
      </c>
      <c r="G14" s="114">
        <v>10</v>
      </c>
      <c r="H14" s="114">
        <v>0</v>
      </c>
      <c r="I14" s="114"/>
    </row>
    <row r="15" spans="1:9" x14ac:dyDescent="0.2">
      <c r="A15" s="52">
        <v>18</v>
      </c>
      <c r="B15" s="52" t="s">
        <v>181</v>
      </c>
      <c r="C15" s="52" t="s">
        <v>27</v>
      </c>
      <c r="D15" s="52" t="s">
        <v>24</v>
      </c>
      <c r="E15" s="62" t="s">
        <v>707</v>
      </c>
      <c r="F15" s="104">
        <v>42</v>
      </c>
      <c r="G15" s="104">
        <v>-15</v>
      </c>
      <c r="H15" s="104">
        <v>0</v>
      </c>
      <c r="I15" s="104" t="s">
        <v>708</v>
      </c>
    </row>
    <row r="16" spans="1:9" x14ac:dyDescent="0.2">
      <c r="A16" s="53">
        <v>31</v>
      </c>
      <c r="B16" s="53" t="s">
        <v>181</v>
      </c>
      <c r="C16" s="53" t="s">
        <v>38</v>
      </c>
      <c r="D16" s="53" t="s">
        <v>26</v>
      </c>
      <c r="E16" s="64" t="s">
        <v>709</v>
      </c>
      <c r="F16" s="108">
        <v>7</v>
      </c>
      <c r="G16" s="108">
        <v>-15</v>
      </c>
      <c r="H16" s="108">
        <v>0</v>
      </c>
      <c r="I16" s="108" t="s">
        <v>710</v>
      </c>
    </row>
    <row r="17" spans="1:9" x14ac:dyDescent="0.2">
      <c r="A17" s="56">
        <v>6</v>
      </c>
      <c r="B17" s="56" t="s">
        <v>181</v>
      </c>
      <c r="C17" s="56" t="s">
        <v>48</v>
      </c>
      <c r="D17" s="56" t="s">
        <v>36</v>
      </c>
      <c r="E17" s="66" t="s">
        <v>711</v>
      </c>
      <c r="F17" s="118">
        <v>6</v>
      </c>
      <c r="G17" s="118">
        <v>-15</v>
      </c>
      <c r="H17" s="118">
        <v>0</v>
      </c>
      <c r="I17" s="118" t="s">
        <v>710</v>
      </c>
    </row>
    <row r="18" spans="1:9" x14ac:dyDescent="0.2">
      <c r="A18" s="54">
        <v>99</v>
      </c>
      <c r="B18" s="54" t="s">
        <v>181</v>
      </c>
      <c r="C18" s="54" t="s">
        <v>44</v>
      </c>
      <c r="D18" s="54" t="s">
        <v>32</v>
      </c>
      <c r="E18" s="67" t="s">
        <v>712</v>
      </c>
      <c r="F18" s="112">
        <v>5</v>
      </c>
      <c r="G18" s="112">
        <v>-15</v>
      </c>
      <c r="H18" s="112">
        <v>0</v>
      </c>
      <c r="I18" s="112" t="s">
        <v>710</v>
      </c>
    </row>
    <row r="19" spans="1:9" x14ac:dyDescent="0.2">
      <c r="A19" s="55">
        <v>20</v>
      </c>
      <c r="B19" s="55" t="s">
        <v>181</v>
      </c>
      <c r="C19" s="55" t="s">
        <v>45</v>
      </c>
      <c r="D19" s="55" t="s">
        <v>34</v>
      </c>
      <c r="E19" s="65" t="s">
        <v>713</v>
      </c>
      <c r="F19" s="114">
        <v>5</v>
      </c>
      <c r="G19" s="114">
        <v>-15</v>
      </c>
      <c r="H19" s="114">
        <v>0</v>
      </c>
      <c r="I19" s="114" t="s">
        <v>710</v>
      </c>
    </row>
    <row r="20" spans="1:9" x14ac:dyDescent="0.2">
      <c r="A20" s="51">
        <v>55</v>
      </c>
      <c r="B20" s="51" t="s">
        <v>386</v>
      </c>
      <c r="C20" s="51" t="s">
        <v>37</v>
      </c>
      <c r="D20" s="51" t="s">
        <v>22</v>
      </c>
      <c r="E20" s="61" t="s">
        <v>714</v>
      </c>
      <c r="F20" s="265">
        <v>5</v>
      </c>
      <c r="G20" s="265">
        <v>-15</v>
      </c>
      <c r="H20" s="265">
        <v>0</v>
      </c>
      <c r="I20" s="265" t="s">
        <v>710</v>
      </c>
    </row>
    <row r="21" spans="1:9" x14ac:dyDescent="0.2">
      <c r="A21" s="77">
        <v>10</v>
      </c>
      <c r="B21" s="77" t="s">
        <v>181</v>
      </c>
      <c r="C21" s="77" t="s">
        <v>35</v>
      </c>
      <c r="D21" s="77" t="s">
        <v>30</v>
      </c>
      <c r="E21" s="78"/>
      <c r="F21" s="110"/>
      <c r="G21" s="110">
        <v>-15</v>
      </c>
      <c r="H21" s="110">
        <v>0</v>
      </c>
      <c r="I21" s="110" t="s">
        <v>715</v>
      </c>
    </row>
    <row r="22" spans="1:9" ht="17" customHeight="1" thickBot="1" x14ac:dyDescent="0.25">
      <c r="A22" s="68">
        <v>33</v>
      </c>
      <c r="B22" s="68" t="s">
        <v>181</v>
      </c>
      <c r="C22" s="68" t="s">
        <v>21</v>
      </c>
      <c r="D22" s="68" t="s">
        <v>20</v>
      </c>
      <c r="E22" s="69"/>
      <c r="F22" s="70"/>
      <c r="G22" s="70">
        <v>-15</v>
      </c>
      <c r="H22" s="70">
        <v>0</v>
      </c>
      <c r="I22" s="70" t="s">
        <v>716</v>
      </c>
    </row>
  </sheetData>
  <autoFilter ref="A2:I22" xr:uid="{00000000-0009-0000-0000-000015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22"/>
  <sheetViews>
    <sheetView workbookViewId="0">
      <selection activeCell="W45" sqref="W45"/>
    </sheetView>
  </sheetViews>
  <sheetFormatPr baseColWidth="10" defaultRowHeight="16" x14ac:dyDescent="0.2"/>
  <cols>
    <col min="4" max="6" width="13" style="250" hidden="1" customWidth="1"/>
    <col min="11" max="11" width="24.33203125" style="250" customWidth="1"/>
  </cols>
  <sheetData>
    <row r="1" spans="1:11" ht="17" customHeight="1" thickBot="1" x14ac:dyDescent="0.25"/>
    <row r="2" spans="1:11" ht="17" customHeight="1" thickBot="1" x14ac:dyDescent="0.25">
      <c r="A2" s="238" t="s">
        <v>105</v>
      </c>
      <c r="B2" s="239" t="s">
        <v>1</v>
      </c>
      <c r="C2" s="239" t="s">
        <v>0</v>
      </c>
      <c r="D2" s="286" t="s">
        <v>106</v>
      </c>
      <c r="E2" s="286" t="s">
        <v>107</v>
      </c>
      <c r="F2" s="287" t="s">
        <v>108</v>
      </c>
      <c r="G2" s="238" t="s">
        <v>109</v>
      </c>
      <c r="H2" s="239" t="s">
        <v>110</v>
      </c>
      <c r="I2" s="287" t="s">
        <v>111</v>
      </c>
      <c r="J2" s="238" t="s">
        <v>112</v>
      </c>
      <c r="K2" s="239" t="s">
        <v>113</v>
      </c>
    </row>
    <row r="3" spans="1:11" x14ac:dyDescent="0.2">
      <c r="A3" s="288">
        <v>44</v>
      </c>
      <c r="B3" s="289" t="s">
        <v>18</v>
      </c>
      <c r="C3" s="289" t="s">
        <v>17</v>
      </c>
      <c r="D3" s="290"/>
      <c r="E3" s="290"/>
      <c r="F3" s="291"/>
      <c r="G3" s="292" t="s">
        <v>717</v>
      </c>
      <c r="H3" s="293" t="s">
        <v>718</v>
      </c>
      <c r="I3" s="294" t="s">
        <v>719</v>
      </c>
      <c r="J3" s="295">
        <v>15</v>
      </c>
      <c r="K3" s="293"/>
    </row>
    <row r="4" spans="1:11" x14ac:dyDescent="0.2">
      <c r="A4" s="296">
        <v>33</v>
      </c>
      <c r="B4" s="297" t="s">
        <v>21</v>
      </c>
      <c r="C4" s="297" t="s">
        <v>20</v>
      </c>
      <c r="D4" s="298"/>
      <c r="E4" s="298"/>
      <c r="F4" s="299"/>
      <c r="G4" s="300" t="s">
        <v>720</v>
      </c>
      <c r="H4" s="301" t="s">
        <v>721</v>
      </c>
      <c r="I4" s="302" t="s">
        <v>722</v>
      </c>
      <c r="J4" s="303">
        <v>14</v>
      </c>
      <c r="K4" s="301"/>
    </row>
    <row r="5" spans="1:11" x14ac:dyDescent="0.2">
      <c r="A5" s="288">
        <v>77</v>
      </c>
      <c r="B5" s="289" t="s">
        <v>19</v>
      </c>
      <c r="C5" s="289" t="s">
        <v>17</v>
      </c>
      <c r="D5" s="290"/>
      <c r="E5" s="290"/>
      <c r="F5" s="291"/>
      <c r="G5" s="292" t="s">
        <v>723</v>
      </c>
      <c r="H5" s="293" t="s">
        <v>724</v>
      </c>
      <c r="I5" s="294" t="s">
        <v>725</v>
      </c>
      <c r="J5" s="295">
        <v>11</v>
      </c>
      <c r="K5" s="293"/>
    </row>
    <row r="6" spans="1:11" x14ac:dyDescent="0.2">
      <c r="A6" s="312">
        <v>11</v>
      </c>
      <c r="B6" s="313" t="s">
        <v>33</v>
      </c>
      <c r="C6" s="313" t="s">
        <v>24</v>
      </c>
      <c r="D6" s="314"/>
      <c r="E6" s="314"/>
      <c r="F6" s="315"/>
      <c r="G6" s="316" t="s">
        <v>726</v>
      </c>
      <c r="H6" s="317" t="s">
        <v>727</v>
      </c>
      <c r="I6" s="318" t="s">
        <v>728</v>
      </c>
      <c r="J6" s="319">
        <v>12</v>
      </c>
      <c r="K6" s="317"/>
    </row>
    <row r="7" spans="1:11" x14ac:dyDescent="0.2">
      <c r="A7" s="320">
        <v>3</v>
      </c>
      <c r="B7" s="321" t="s">
        <v>29</v>
      </c>
      <c r="C7" s="321" t="s">
        <v>26</v>
      </c>
      <c r="D7" s="322"/>
      <c r="E7" s="322"/>
      <c r="F7" s="323"/>
      <c r="G7" s="324" t="s">
        <v>729</v>
      </c>
      <c r="H7" s="325" t="s">
        <v>730</v>
      </c>
      <c r="I7" s="326" t="s">
        <v>731</v>
      </c>
      <c r="J7" s="327">
        <v>11</v>
      </c>
      <c r="K7" s="325"/>
    </row>
    <row r="8" spans="1:11" x14ac:dyDescent="0.2">
      <c r="A8" s="328">
        <v>55</v>
      </c>
      <c r="B8" s="329" t="s">
        <v>37</v>
      </c>
      <c r="C8" s="329" t="s">
        <v>22</v>
      </c>
      <c r="D8" s="330"/>
      <c r="E8" s="330"/>
      <c r="F8" s="331"/>
      <c r="G8" s="332" t="s">
        <v>732</v>
      </c>
      <c r="H8" s="333" t="s">
        <v>733</v>
      </c>
      <c r="I8" s="334" t="s">
        <v>734</v>
      </c>
      <c r="J8" s="335">
        <v>10</v>
      </c>
      <c r="K8" s="333"/>
    </row>
    <row r="9" spans="1:11" x14ac:dyDescent="0.2">
      <c r="A9" s="320">
        <v>31</v>
      </c>
      <c r="B9" s="321" t="s">
        <v>38</v>
      </c>
      <c r="C9" s="321" t="s">
        <v>26</v>
      </c>
      <c r="D9" s="322"/>
      <c r="E9" s="322"/>
      <c r="F9" s="323"/>
      <c r="G9" s="324" t="s">
        <v>735</v>
      </c>
      <c r="H9" s="325" t="s">
        <v>736</v>
      </c>
      <c r="I9" s="326" t="s">
        <v>737</v>
      </c>
      <c r="J9" s="327">
        <v>7</v>
      </c>
      <c r="K9" s="325"/>
    </row>
    <row r="10" spans="1:11" x14ac:dyDescent="0.2">
      <c r="A10" s="328">
        <v>4</v>
      </c>
      <c r="B10" s="329" t="s">
        <v>23</v>
      </c>
      <c r="C10" s="329" t="s">
        <v>22</v>
      </c>
      <c r="D10" s="330"/>
      <c r="E10" s="330"/>
      <c r="F10" s="331"/>
      <c r="G10" s="332" t="s">
        <v>738</v>
      </c>
      <c r="H10" s="333" t="s">
        <v>739</v>
      </c>
      <c r="I10" s="334" t="s">
        <v>740</v>
      </c>
      <c r="J10" s="335">
        <v>6</v>
      </c>
      <c r="K10" s="333"/>
    </row>
    <row r="11" spans="1:11" x14ac:dyDescent="0.2">
      <c r="A11" s="336">
        <v>10</v>
      </c>
      <c r="B11" s="337" t="s">
        <v>35</v>
      </c>
      <c r="C11" s="337" t="s">
        <v>30</v>
      </c>
      <c r="D11" s="338"/>
      <c r="E11" s="338"/>
      <c r="F11" s="339"/>
      <c r="G11" s="340" t="s">
        <v>741</v>
      </c>
      <c r="H11" s="341" t="s">
        <v>742</v>
      </c>
      <c r="I11" s="342" t="s">
        <v>743</v>
      </c>
      <c r="J11" s="343">
        <v>7</v>
      </c>
      <c r="K11" s="341"/>
    </row>
    <row r="12" spans="1:11" x14ac:dyDescent="0.2">
      <c r="A12" s="296">
        <v>23</v>
      </c>
      <c r="B12" s="297" t="s">
        <v>25</v>
      </c>
      <c r="C12" s="297" t="s">
        <v>20</v>
      </c>
      <c r="D12" s="298"/>
      <c r="E12" s="298"/>
      <c r="F12" s="299"/>
      <c r="G12" s="300" t="s">
        <v>744</v>
      </c>
      <c r="H12" s="301" t="s">
        <v>745</v>
      </c>
      <c r="I12" s="302" t="s">
        <v>746</v>
      </c>
      <c r="J12" s="303">
        <v>4</v>
      </c>
      <c r="K12" s="301"/>
    </row>
    <row r="13" spans="1:11" x14ac:dyDescent="0.2">
      <c r="A13" s="304">
        <v>16</v>
      </c>
      <c r="B13" s="305" t="s">
        <v>31</v>
      </c>
      <c r="C13" s="305" t="s">
        <v>28</v>
      </c>
      <c r="D13" s="306"/>
      <c r="E13" s="306"/>
      <c r="F13" s="307"/>
      <c r="G13" s="308" t="s">
        <v>747</v>
      </c>
      <c r="H13" s="309" t="s">
        <v>748</v>
      </c>
      <c r="I13" s="310" t="s">
        <v>145</v>
      </c>
      <c r="J13" s="311">
        <v>4</v>
      </c>
      <c r="K13" s="309"/>
    </row>
    <row r="14" spans="1:11" x14ac:dyDescent="0.2">
      <c r="A14" s="336">
        <v>23</v>
      </c>
      <c r="B14" s="337" t="s">
        <v>41</v>
      </c>
      <c r="C14" s="337" t="s">
        <v>30</v>
      </c>
      <c r="D14" s="338"/>
      <c r="E14" s="338"/>
      <c r="F14" s="339"/>
      <c r="G14" s="340" t="s">
        <v>749</v>
      </c>
      <c r="H14" s="341" t="s">
        <v>750</v>
      </c>
      <c r="I14" s="342" t="s">
        <v>145</v>
      </c>
      <c r="J14" s="343">
        <v>2</v>
      </c>
      <c r="K14" s="341"/>
    </row>
    <row r="15" spans="1:11" x14ac:dyDescent="0.2">
      <c r="A15" s="312">
        <v>18</v>
      </c>
      <c r="B15" s="313" t="s">
        <v>27</v>
      </c>
      <c r="C15" s="313" t="s">
        <v>24</v>
      </c>
      <c r="D15" s="314"/>
      <c r="E15" s="314"/>
      <c r="F15" s="315"/>
      <c r="G15" s="316" t="s">
        <v>751</v>
      </c>
      <c r="H15" s="317" t="s">
        <v>752</v>
      </c>
      <c r="I15" s="318" t="s">
        <v>145</v>
      </c>
      <c r="J15" s="319">
        <v>2</v>
      </c>
      <c r="K15" s="317"/>
    </row>
    <row r="16" spans="1:11" x14ac:dyDescent="0.2">
      <c r="A16" s="360">
        <v>63</v>
      </c>
      <c r="B16" s="361" t="s">
        <v>47</v>
      </c>
      <c r="C16" s="361" t="s">
        <v>36</v>
      </c>
      <c r="D16" s="362"/>
      <c r="E16" s="362"/>
      <c r="F16" s="363"/>
      <c r="G16" s="364" t="s">
        <v>753</v>
      </c>
      <c r="H16" s="365" t="s">
        <v>754</v>
      </c>
      <c r="I16" s="366" t="s">
        <v>145</v>
      </c>
      <c r="J16" s="367">
        <v>4</v>
      </c>
      <c r="K16" s="365"/>
    </row>
    <row r="17" spans="1:11" x14ac:dyDescent="0.2">
      <c r="A17" s="304">
        <v>5</v>
      </c>
      <c r="B17" s="305" t="s">
        <v>39</v>
      </c>
      <c r="C17" s="305" t="s">
        <v>28</v>
      </c>
      <c r="D17" s="306"/>
      <c r="E17" s="306"/>
      <c r="F17" s="307"/>
      <c r="G17" s="308" t="s">
        <v>755</v>
      </c>
      <c r="H17" s="309" t="s">
        <v>756</v>
      </c>
      <c r="I17" s="310" t="s">
        <v>145</v>
      </c>
      <c r="J17" s="311">
        <v>2</v>
      </c>
      <c r="K17" s="309"/>
    </row>
    <row r="18" spans="1:11" x14ac:dyDescent="0.2">
      <c r="A18" s="352">
        <v>8</v>
      </c>
      <c r="B18" s="353" t="s">
        <v>46</v>
      </c>
      <c r="C18" s="353" t="s">
        <v>34</v>
      </c>
      <c r="D18" s="354"/>
      <c r="E18" s="354"/>
      <c r="F18" s="355"/>
      <c r="G18" s="356" t="s">
        <v>757</v>
      </c>
      <c r="H18" s="357" t="s">
        <v>145</v>
      </c>
      <c r="I18" s="358" t="s">
        <v>145</v>
      </c>
      <c r="J18" s="359">
        <v>3</v>
      </c>
      <c r="K18" s="357"/>
    </row>
    <row r="19" spans="1:11" x14ac:dyDescent="0.2">
      <c r="A19" s="344">
        <v>99</v>
      </c>
      <c r="B19" s="345" t="s">
        <v>44</v>
      </c>
      <c r="C19" s="345" t="s">
        <v>32</v>
      </c>
      <c r="D19" s="346"/>
      <c r="E19" s="346"/>
      <c r="F19" s="347"/>
      <c r="G19" s="348" t="s">
        <v>758</v>
      </c>
      <c r="H19" s="349" t="s">
        <v>145</v>
      </c>
      <c r="I19" s="350" t="s">
        <v>145</v>
      </c>
      <c r="J19" s="351">
        <v>3</v>
      </c>
      <c r="K19" s="349"/>
    </row>
    <row r="20" spans="1:11" x14ac:dyDescent="0.2">
      <c r="A20" s="352">
        <v>20</v>
      </c>
      <c r="B20" s="353" t="s">
        <v>45</v>
      </c>
      <c r="C20" s="353" t="s">
        <v>34</v>
      </c>
      <c r="D20" s="354"/>
      <c r="E20" s="354"/>
      <c r="F20" s="355"/>
      <c r="G20" s="356" t="s">
        <v>759</v>
      </c>
      <c r="H20" s="357" t="s">
        <v>145</v>
      </c>
      <c r="I20" s="358" t="s">
        <v>145</v>
      </c>
      <c r="J20" s="359">
        <v>1</v>
      </c>
      <c r="K20" s="357"/>
    </row>
    <row r="21" spans="1:11" x14ac:dyDescent="0.2">
      <c r="A21" s="360">
        <v>6</v>
      </c>
      <c r="B21" s="361" t="s">
        <v>48</v>
      </c>
      <c r="C21" s="361" t="s">
        <v>36</v>
      </c>
      <c r="D21" s="362"/>
      <c r="E21" s="362"/>
      <c r="F21" s="363"/>
      <c r="G21" s="364" t="s">
        <v>760</v>
      </c>
      <c r="H21" s="365" t="s">
        <v>145</v>
      </c>
      <c r="I21" s="366" t="s">
        <v>145</v>
      </c>
      <c r="J21" s="367">
        <v>1</v>
      </c>
      <c r="K21" s="365"/>
    </row>
    <row r="22" spans="1:11" ht="17" customHeight="1" thickBot="1" x14ac:dyDescent="0.25">
      <c r="A22" s="387">
        <v>7</v>
      </c>
      <c r="B22" s="388" t="s">
        <v>43</v>
      </c>
      <c r="C22" s="388" t="s">
        <v>32</v>
      </c>
      <c r="D22" s="389"/>
      <c r="E22" s="389"/>
      <c r="F22" s="390"/>
      <c r="G22" s="391" t="s">
        <v>761</v>
      </c>
      <c r="H22" s="392" t="s">
        <v>145</v>
      </c>
      <c r="I22" s="393" t="s">
        <v>145</v>
      </c>
      <c r="J22" s="394">
        <v>1</v>
      </c>
      <c r="K22" s="392"/>
    </row>
  </sheetData>
  <autoFilter ref="A2:K22" xr:uid="{00000000-0009-0000-0000-000016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2"/>
  <sheetViews>
    <sheetView workbookViewId="0">
      <selection activeCell="K28" sqref="K28"/>
    </sheetView>
  </sheetViews>
  <sheetFormatPr baseColWidth="10" defaultRowHeight="16" x14ac:dyDescent="0.2"/>
  <cols>
    <col min="5" max="5" width="11.83203125" style="250" customWidth="1"/>
    <col min="9" max="9" width="28.1640625" style="250" customWidth="1"/>
  </cols>
  <sheetData>
    <row r="1" spans="1:9" ht="17" customHeight="1" thickBot="1" x14ac:dyDescent="0.25"/>
    <row r="2" spans="1:9" ht="17" customHeight="1" thickBot="1" x14ac:dyDescent="0.25">
      <c r="A2" s="238" t="s">
        <v>105</v>
      </c>
      <c r="B2" s="239" t="s">
        <v>159</v>
      </c>
      <c r="C2" s="239" t="s">
        <v>1</v>
      </c>
      <c r="D2" s="239" t="s">
        <v>0</v>
      </c>
      <c r="E2" s="239" t="s">
        <v>160</v>
      </c>
      <c r="F2" s="239" t="s">
        <v>161</v>
      </c>
      <c r="G2" s="239" t="s">
        <v>112</v>
      </c>
      <c r="H2" s="239" t="s">
        <v>162</v>
      </c>
      <c r="I2" s="239" t="s">
        <v>113</v>
      </c>
    </row>
    <row r="3" spans="1:9" x14ac:dyDescent="0.2">
      <c r="A3" s="288">
        <v>77</v>
      </c>
      <c r="B3" s="289">
        <v>1</v>
      </c>
      <c r="C3" s="289" t="s">
        <v>19</v>
      </c>
      <c r="D3" s="289" t="s">
        <v>17</v>
      </c>
      <c r="E3" s="368" t="s">
        <v>762</v>
      </c>
      <c r="F3" s="232">
        <v>53</v>
      </c>
      <c r="G3" s="232">
        <v>43</v>
      </c>
      <c r="H3" s="232">
        <v>26</v>
      </c>
      <c r="I3" s="232"/>
    </row>
    <row r="4" spans="1:9" x14ac:dyDescent="0.2">
      <c r="A4" s="296">
        <v>33</v>
      </c>
      <c r="B4" s="297">
        <v>2</v>
      </c>
      <c r="C4" s="297" t="s">
        <v>21</v>
      </c>
      <c r="D4" s="297" t="s">
        <v>20</v>
      </c>
      <c r="E4" s="369" t="s">
        <v>763</v>
      </c>
      <c r="F4" s="370">
        <v>53</v>
      </c>
      <c r="G4" s="370">
        <v>27</v>
      </c>
      <c r="H4" s="370">
        <v>18</v>
      </c>
      <c r="I4" s="370"/>
    </row>
    <row r="5" spans="1:9" x14ac:dyDescent="0.2">
      <c r="A5" s="288">
        <v>44</v>
      </c>
      <c r="B5" s="289">
        <v>3</v>
      </c>
      <c r="C5" s="289" t="s">
        <v>18</v>
      </c>
      <c r="D5" s="289" t="s">
        <v>17</v>
      </c>
      <c r="E5" s="368" t="s">
        <v>764</v>
      </c>
      <c r="F5" s="232">
        <v>53</v>
      </c>
      <c r="G5" s="232">
        <v>27</v>
      </c>
      <c r="H5" s="232">
        <v>15</v>
      </c>
      <c r="I5" s="232"/>
    </row>
    <row r="6" spans="1:9" x14ac:dyDescent="0.2">
      <c r="A6" s="312">
        <v>11</v>
      </c>
      <c r="B6" s="313">
        <v>4</v>
      </c>
      <c r="C6" s="313" t="s">
        <v>33</v>
      </c>
      <c r="D6" s="313" t="s">
        <v>24</v>
      </c>
      <c r="E6" s="373" t="s">
        <v>765</v>
      </c>
      <c r="F6" s="374">
        <v>53</v>
      </c>
      <c r="G6" s="374">
        <v>16</v>
      </c>
      <c r="H6" s="374">
        <v>12</v>
      </c>
      <c r="I6" s="374"/>
    </row>
    <row r="7" spans="1:9" x14ac:dyDescent="0.2">
      <c r="A7" s="320">
        <v>3</v>
      </c>
      <c r="B7" s="321">
        <v>5</v>
      </c>
      <c r="C7" s="321" t="s">
        <v>29</v>
      </c>
      <c r="D7" s="321" t="s">
        <v>26</v>
      </c>
      <c r="E7" s="371" t="s">
        <v>766</v>
      </c>
      <c r="F7" s="372">
        <v>53</v>
      </c>
      <c r="G7" s="372">
        <v>14</v>
      </c>
      <c r="H7" s="372">
        <v>10</v>
      </c>
      <c r="I7" s="372"/>
    </row>
    <row r="8" spans="1:9" x14ac:dyDescent="0.2">
      <c r="A8" s="304">
        <v>16</v>
      </c>
      <c r="B8" s="305">
        <v>6</v>
      </c>
      <c r="C8" s="305" t="s">
        <v>31</v>
      </c>
      <c r="D8" s="305" t="s">
        <v>28</v>
      </c>
      <c r="E8" s="381" t="s">
        <v>767</v>
      </c>
      <c r="F8" s="382">
        <v>53</v>
      </c>
      <c r="G8" s="382">
        <v>22</v>
      </c>
      <c r="H8" s="382">
        <v>8</v>
      </c>
      <c r="I8" s="382"/>
    </row>
    <row r="9" spans="1:9" x14ac:dyDescent="0.2">
      <c r="A9" s="320">
        <v>31</v>
      </c>
      <c r="B9" s="321">
        <v>7</v>
      </c>
      <c r="C9" s="321" t="s">
        <v>38</v>
      </c>
      <c r="D9" s="321" t="s">
        <v>26</v>
      </c>
      <c r="E9" s="371" t="s">
        <v>768</v>
      </c>
      <c r="F9" s="372">
        <v>53</v>
      </c>
      <c r="G9" s="372">
        <v>7</v>
      </c>
      <c r="H9" s="372">
        <v>6</v>
      </c>
      <c r="I9" s="372"/>
    </row>
    <row r="10" spans="1:9" x14ac:dyDescent="0.2">
      <c r="A10" s="336">
        <v>23</v>
      </c>
      <c r="B10" s="337">
        <v>8</v>
      </c>
      <c r="C10" s="337" t="s">
        <v>41</v>
      </c>
      <c r="D10" s="337" t="s">
        <v>30</v>
      </c>
      <c r="E10" s="377" t="s">
        <v>769</v>
      </c>
      <c r="F10" s="378">
        <v>53</v>
      </c>
      <c r="G10" s="378">
        <v>16</v>
      </c>
      <c r="H10" s="378">
        <v>4</v>
      </c>
      <c r="I10" s="378"/>
    </row>
    <row r="11" spans="1:9" x14ac:dyDescent="0.2">
      <c r="A11" s="336">
        <v>10</v>
      </c>
      <c r="B11" s="337">
        <v>9</v>
      </c>
      <c r="C11" s="337" t="s">
        <v>35</v>
      </c>
      <c r="D11" s="337" t="s">
        <v>30</v>
      </c>
      <c r="E11" s="377" t="s">
        <v>770</v>
      </c>
      <c r="F11" s="378">
        <v>53</v>
      </c>
      <c r="G11" s="378">
        <v>3</v>
      </c>
      <c r="H11" s="378">
        <v>2</v>
      </c>
      <c r="I11" s="378"/>
    </row>
    <row r="12" spans="1:9" x14ac:dyDescent="0.2">
      <c r="A12" s="296">
        <v>23</v>
      </c>
      <c r="B12" s="297">
        <v>10</v>
      </c>
      <c r="C12" s="297" t="s">
        <v>25</v>
      </c>
      <c r="D12" s="297" t="s">
        <v>20</v>
      </c>
      <c r="E12" s="369" t="s">
        <v>771</v>
      </c>
      <c r="F12" s="370">
        <v>53</v>
      </c>
      <c r="G12" s="370">
        <v>2</v>
      </c>
      <c r="H12" s="370">
        <v>1</v>
      </c>
      <c r="I12" s="370"/>
    </row>
    <row r="13" spans="1:9" x14ac:dyDescent="0.2">
      <c r="A13" s="344">
        <v>99</v>
      </c>
      <c r="B13" s="345">
        <v>11</v>
      </c>
      <c r="C13" s="345" t="s">
        <v>44</v>
      </c>
      <c r="D13" s="345" t="s">
        <v>32</v>
      </c>
      <c r="E13" s="379" t="s">
        <v>772</v>
      </c>
      <c r="F13" s="380">
        <v>52</v>
      </c>
      <c r="G13" s="380">
        <v>14</v>
      </c>
      <c r="H13" s="380">
        <v>0</v>
      </c>
      <c r="I13" s="380"/>
    </row>
    <row r="14" spans="1:9" x14ac:dyDescent="0.2">
      <c r="A14" s="352">
        <v>20</v>
      </c>
      <c r="B14" s="353">
        <v>12</v>
      </c>
      <c r="C14" s="353" t="s">
        <v>45</v>
      </c>
      <c r="D14" s="353" t="s">
        <v>34</v>
      </c>
      <c r="E14" s="385" t="s">
        <v>773</v>
      </c>
      <c r="F14" s="386">
        <v>52</v>
      </c>
      <c r="G14" s="386">
        <v>14</v>
      </c>
      <c r="H14" s="386">
        <v>0</v>
      </c>
      <c r="I14" s="386"/>
    </row>
    <row r="15" spans="1:9" x14ac:dyDescent="0.2">
      <c r="A15" s="304">
        <v>5</v>
      </c>
      <c r="B15" s="305">
        <v>13</v>
      </c>
      <c r="C15" s="305" t="s">
        <v>39</v>
      </c>
      <c r="D15" s="305" t="s">
        <v>28</v>
      </c>
      <c r="E15" s="381" t="s">
        <v>774</v>
      </c>
      <c r="F15" s="382">
        <v>52</v>
      </c>
      <c r="G15" s="382">
        <v>5</v>
      </c>
      <c r="H15" s="382">
        <v>0</v>
      </c>
      <c r="I15" s="382"/>
    </row>
    <row r="16" spans="1:9" x14ac:dyDescent="0.2">
      <c r="A16" s="344">
        <v>7</v>
      </c>
      <c r="B16" s="345">
        <v>14</v>
      </c>
      <c r="C16" s="345" t="s">
        <v>43</v>
      </c>
      <c r="D16" s="345" t="s">
        <v>32</v>
      </c>
      <c r="E16" s="379" t="s">
        <v>775</v>
      </c>
      <c r="F16" s="380">
        <v>52</v>
      </c>
      <c r="G16" s="380">
        <v>11</v>
      </c>
      <c r="H16" s="380">
        <v>0</v>
      </c>
      <c r="I16" s="380"/>
    </row>
    <row r="17" spans="1:9" x14ac:dyDescent="0.2">
      <c r="A17" s="328">
        <v>4</v>
      </c>
      <c r="B17" s="329">
        <v>15</v>
      </c>
      <c r="C17" s="329" t="s">
        <v>23</v>
      </c>
      <c r="D17" s="329" t="s">
        <v>22</v>
      </c>
      <c r="E17" s="375" t="s">
        <v>776</v>
      </c>
      <c r="F17" s="376">
        <v>52</v>
      </c>
      <c r="G17" s="376">
        <v>-6</v>
      </c>
      <c r="H17" s="376">
        <v>0</v>
      </c>
      <c r="I17" s="376"/>
    </row>
    <row r="18" spans="1:9" x14ac:dyDescent="0.2">
      <c r="A18" s="360">
        <v>6</v>
      </c>
      <c r="B18" s="361">
        <v>16</v>
      </c>
      <c r="C18" s="361" t="s">
        <v>48</v>
      </c>
      <c r="D18" s="361" t="s">
        <v>36</v>
      </c>
      <c r="E18" s="383" t="s">
        <v>777</v>
      </c>
      <c r="F18" s="384">
        <v>52</v>
      </c>
      <c r="G18" s="384">
        <v>10</v>
      </c>
      <c r="H18" s="384">
        <v>0</v>
      </c>
      <c r="I18" s="384"/>
    </row>
    <row r="19" spans="1:9" x14ac:dyDescent="0.2">
      <c r="A19" s="352">
        <v>8</v>
      </c>
      <c r="B19" s="353">
        <v>17</v>
      </c>
      <c r="C19" s="353" t="s">
        <v>46</v>
      </c>
      <c r="D19" s="353" t="s">
        <v>34</v>
      </c>
      <c r="E19" s="385" t="s">
        <v>778</v>
      </c>
      <c r="F19" s="386">
        <v>52</v>
      </c>
      <c r="G19" s="386">
        <v>0</v>
      </c>
      <c r="H19" s="386">
        <v>0</v>
      </c>
      <c r="I19" s="386"/>
    </row>
    <row r="20" spans="1:9" x14ac:dyDescent="0.2">
      <c r="A20" s="360">
        <v>63</v>
      </c>
      <c r="B20" s="361">
        <v>18</v>
      </c>
      <c r="C20" s="361" t="s">
        <v>47</v>
      </c>
      <c r="D20" s="361" t="s">
        <v>36</v>
      </c>
      <c r="E20" s="383" t="s">
        <v>779</v>
      </c>
      <c r="F20" s="384">
        <v>52</v>
      </c>
      <c r="G20" s="384">
        <v>-4</v>
      </c>
      <c r="H20" s="384">
        <v>0</v>
      </c>
      <c r="I20" s="384"/>
    </row>
    <row r="21" spans="1:9" x14ac:dyDescent="0.2">
      <c r="A21" s="312">
        <v>18</v>
      </c>
      <c r="B21" s="313" t="s">
        <v>181</v>
      </c>
      <c r="C21" s="313" t="s">
        <v>27</v>
      </c>
      <c r="D21" s="313" t="s">
        <v>24</v>
      </c>
      <c r="E21" s="373"/>
      <c r="F21" s="374"/>
      <c r="G21" s="374">
        <v>-15</v>
      </c>
      <c r="H21" s="374">
        <v>0</v>
      </c>
      <c r="I21" s="374"/>
    </row>
    <row r="22" spans="1:9" ht="17" customHeight="1" thickBot="1" x14ac:dyDescent="0.25">
      <c r="A22" s="395">
        <v>55</v>
      </c>
      <c r="B22" s="396" t="s">
        <v>181</v>
      </c>
      <c r="C22" s="396" t="s">
        <v>37</v>
      </c>
      <c r="D22" s="396" t="s">
        <v>22</v>
      </c>
      <c r="E22" s="397"/>
      <c r="F22" s="398"/>
      <c r="G22" s="398">
        <v>-10</v>
      </c>
      <c r="H22" s="398">
        <v>0</v>
      </c>
      <c r="I22" s="398"/>
    </row>
  </sheetData>
  <autoFilter ref="A2:I22" xr:uid="{00000000-0009-0000-0000-000017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22"/>
  <sheetViews>
    <sheetView tabSelected="1" workbookViewId="0">
      <selection activeCell="T28" sqref="T28"/>
    </sheetView>
  </sheetViews>
  <sheetFormatPr baseColWidth="10" defaultRowHeight="16" x14ac:dyDescent="0.2"/>
  <cols>
    <col min="4" max="6" width="13" style="250" hidden="1" customWidth="1"/>
  </cols>
  <sheetData>
    <row r="1" spans="1:11" ht="17" customHeight="1" thickBot="1" x14ac:dyDescent="0.25"/>
    <row r="2" spans="1:11" ht="17" customHeight="1" thickBot="1" x14ac:dyDescent="0.25">
      <c r="A2" s="238" t="s">
        <v>105</v>
      </c>
      <c r="B2" s="239" t="s">
        <v>1</v>
      </c>
      <c r="C2" s="239" t="s">
        <v>0</v>
      </c>
      <c r="D2" s="286" t="s">
        <v>106</v>
      </c>
      <c r="E2" s="286" t="s">
        <v>107</v>
      </c>
      <c r="F2" s="287" t="s">
        <v>108</v>
      </c>
      <c r="G2" s="238" t="s">
        <v>109</v>
      </c>
      <c r="H2" s="239" t="s">
        <v>110</v>
      </c>
      <c r="I2" s="287" t="s">
        <v>111</v>
      </c>
      <c r="J2" s="238" t="s">
        <v>112</v>
      </c>
      <c r="K2" s="239" t="s">
        <v>113</v>
      </c>
    </row>
    <row r="3" spans="1:11" x14ac:dyDescent="0.2">
      <c r="A3" s="288">
        <v>77</v>
      </c>
      <c r="B3" s="289" t="s">
        <v>19</v>
      </c>
      <c r="C3" s="289" t="s">
        <v>17</v>
      </c>
      <c r="D3" s="290"/>
      <c r="E3" s="290"/>
      <c r="F3" s="291"/>
      <c r="G3" s="292" t="s">
        <v>786</v>
      </c>
      <c r="H3" s="293" t="s">
        <v>787</v>
      </c>
      <c r="I3" s="294" t="s">
        <v>788</v>
      </c>
      <c r="J3" s="295">
        <v>15</v>
      </c>
      <c r="K3" s="293"/>
    </row>
    <row r="4" spans="1:11" x14ac:dyDescent="0.2">
      <c r="A4" s="288">
        <v>44</v>
      </c>
      <c r="B4" s="289" t="s">
        <v>18</v>
      </c>
      <c r="C4" s="289" t="s">
        <v>17</v>
      </c>
      <c r="D4" s="290"/>
      <c r="E4" s="290"/>
      <c r="F4" s="291"/>
      <c r="G4" s="292" t="s">
        <v>780</v>
      </c>
      <c r="H4" s="293" t="s">
        <v>781</v>
      </c>
      <c r="I4" s="294" t="s">
        <v>782</v>
      </c>
      <c r="J4" s="295">
        <v>12</v>
      </c>
      <c r="K4" s="293"/>
    </row>
    <row r="5" spans="1:11" x14ac:dyDescent="0.2">
      <c r="A5" s="296">
        <v>33</v>
      </c>
      <c r="B5" s="297" t="s">
        <v>21</v>
      </c>
      <c r="C5" s="297" t="s">
        <v>20</v>
      </c>
      <c r="D5" s="298"/>
      <c r="E5" s="298"/>
      <c r="F5" s="299"/>
      <c r="G5" s="300" t="s">
        <v>783</v>
      </c>
      <c r="H5" s="301" t="s">
        <v>784</v>
      </c>
      <c r="I5" s="302" t="s">
        <v>785</v>
      </c>
      <c r="J5" s="303">
        <v>13</v>
      </c>
      <c r="K5" s="301"/>
    </row>
    <row r="6" spans="1:11" x14ac:dyDescent="0.2">
      <c r="A6" s="304">
        <v>16</v>
      </c>
      <c r="B6" s="305" t="s">
        <v>31</v>
      </c>
      <c r="C6" s="305" t="s">
        <v>28</v>
      </c>
      <c r="D6" s="306"/>
      <c r="E6" s="306"/>
      <c r="F6" s="307"/>
      <c r="G6" s="308" t="s">
        <v>808</v>
      </c>
      <c r="H6" s="309" t="s">
        <v>809</v>
      </c>
      <c r="I6" s="310" t="s">
        <v>810</v>
      </c>
      <c r="J6" s="311">
        <v>12</v>
      </c>
      <c r="K6" s="309"/>
    </row>
    <row r="7" spans="1:11" x14ac:dyDescent="0.2">
      <c r="A7" s="296">
        <v>23</v>
      </c>
      <c r="B7" s="297" t="s">
        <v>25</v>
      </c>
      <c r="C7" s="297" t="s">
        <v>20</v>
      </c>
      <c r="D7" s="298"/>
      <c r="E7" s="298"/>
      <c r="F7" s="299"/>
      <c r="G7" s="300" t="s">
        <v>805</v>
      </c>
      <c r="H7" s="301" t="s">
        <v>806</v>
      </c>
      <c r="I7" s="302" t="s">
        <v>807</v>
      </c>
      <c r="J7" s="303">
        <v>9</v>
      </c>
      <c r="K7" s="301"/>
    </row>
    <row r="8" spans="1:11" x14ac:dyDescent="0.2">
      <c r="A8" s="320">
        <v>3</v>
      </c>
      <c r="B8" s="321" t="s">
        <v>29</v>
      </c>
      <c r="C8" s="321" t="s">
        <v>26</v>
      </c>
      <c r="D8" s="322"/>
      <c r="E8" s="322"/>
      <c r="F8" s="323"/>
      <c r="G8" s="324" t="s">
        <v>792</v>
      </c>
      <c r="H8" s="325" t="s">
        <v>793</v>
      </c>
      <c r="I8" s="326" t="s">
        <v>794</v>
      </c>
      <c r="J8" s="327">
        <v>10</v>
      </c>
      <c r="K8" s="325"/>
    </row>
    <row r="9" spans="1:11" x14ac:dyDescent="0.2">
      <c r="A9" s="320">
        <v>31</v>
      </c>
      <c r="B9" s="321" t="s">
        <v>38</v>
      </c>
      <c r="C9" s="321" t="s">
        <v>26</v>
      </c>
      <c r="D9" s="322"/>
      <c r="E9" s="322"/>
      <c r="F9" s="323"/>
      <c r="G9" s="324" t="s">
        <v>797</v>
      </c>
      <c r="H9" s="325" t="s">
        <v>798</v>
      </c>
      <c r="I9" s="326" t="s">
        <v>799</v>
      </c>
      <c r="J9" s="327">
        <v>7</v>
      </c>
      <c r="K9" s="325"/>
    </row>
    <row r="10" spans="1:11" x14ac:dyDescent="0.2">
      <c r="A10" s="328">
        <v>4</v>
      </c>
      <c r="B10" s="329" t="s">
        <v>23</v>
      </c>
      <c r="C10" s="329" t="s">
        <v>22</v>
      </c>
      <c r="D10" s="330"/>
      <c r="E10" s="330"/>
      <c r="F10" s="331"/>
      <c r="G10" s="332" t="s">
        <v>800</v>
      </c>
      <c r="H10" s="333" t="s">
        <v>801</v>
      </c>
      <c r="I10" s="334" t="s">
        <v>802</v>
      </c>
      <c r="J10" s="335">
        <v>8</v>
      </c>
      <c r="K10" s="333"/>
    </row>
    <row r="11" spans="1:11" x14ac:dyDescent="0.2">
      <c r="A11" s="312">
        <v>27</v>
      </c>
      <c r="B11" s="313" t="s">
        <v>33</v>
      </c>
      <c r="C11" s="313" t="s">
        <v>24</v>
      </c>
      <c r="D11" s="314"/>
      <c r="E11" s="314"/>
      <c r="F11" s="315"/>
      <c r="G11" s="316" t="s">
        <v>789</v>
      </c>
      <c r="H11" s="317" t="s">
        <v>790</v>
      </c>
      <c r="I11" s="318" t="s">
        <v>791</v>
      </c>
      <c r="J11" s="319">
        <v>7</v>
      </c>
      <c r="K11" s="317"/>
    </row>
    <row r="12" spans="1:11" x14ac:dyDescent="0.2">
      <c r="A12" s="328">
        <v>55</v>
      </c>
      <c r="B12" s="329" t="s">
        <v>37</v>
      </c>
      <c r="C12" s="329" t="s">
        <v>22</v>
      </c>
      <c r="D12" s="330"/>
      <c r="E12" s="330"/>
      <c r="F12" s="331"/>
      <c r="G12" s="332" t="s">
        <v>795</v>
      </c>
      <c r="H12" s="333" t="s">
        <v>796</v>
      </c>
      <c r="I12" s="334" t="s">
        <v>409</v>
      </c>
      <c r="J12" s="335">
        <v>4</v>
      </c>
      <c r="K12" s="333"/>
    </row>
    <row r="13" spans="1:11" x14ac:dyDescent="0.2">
      <c r="A13" s="304">
        <v>5</v>
      </c>
      <c r="B13" s="305" t="s">
        <v>39</v>
      </c>
      <c r="C13" s="305" t="s">
        <v>28</v>
      </c>
      <c r="D13" s="306"/>
      <c r="E13" s="306"/>
      <c r="F13" s="307"/>
      <c r="G13" s="308" t="s">
        <v>815</v>
      </c>
      <c r="H13" s="309" t="s">
        <v>388</v>
      </c>
      <c r="I13" s="310" t="s">
        <v>145</v>
      </c>
      <c r="J13" s="311">
        <v>2</v>
      </c>
      <c r="K13" s="309"/>
    </row>
    <row r="14" spans="1:11" x14ac:dyDescent="0.2">
      <c r="A14" s="336">
        <v>10</v>
      </c>
      <c r="B14" s="337" t="s">
        <v>35</v>
      </c>
      <c r="C14" s="337" t="s">
        <v>30</v>
      </c>
      <c r="D14" s="338"/>
      <c r="E14" s="338"/>
      <c r="F14" s="339"/>
      <c r="G14" s="340" t="s">
        <v>803</v>
      </c>
      <c r="H14" s="341" t="s">
        <v>804</v>
      </c>
      <c r="I14" s="342" t="s">
        <v>145</v>
      </c>
      <c r="J14" s="343">
        <v>4</v>
      </c>
      <c r="K14" s="341"/>
    </row>
    <row r="15" spans="1:11" x14ac:dyDescent="0.2">
      <c r="A15" s="336">
        <v>23</v>
      </c>
      <c r="B15" s="337" t="s">
        <v>41</v>
      </c>
      <c r="C15" s="337" t="s">
        <v>30</v>
      </c>
      <c r="D15" s="338"/>
      <c r="E15" s="338"/>
      <c r="F15" s="339"/>
      <c r="G15" s="340" t="s">
        <v>811</v>
      </c>
      <c r="H15" s="341" t="s">
        <v>812</v>
      </c>
      <c r="I15" s="342" t="s">
        <v>145</v>
      </c>
      <c r="J15" s="343">
        <v>2</v>
      </c>
      <c r="K15" s="341"/>
    </row>
    <row r="16" spans="1:11" x14ac:dyDescent="0.2">
      <c r="A16" s="344">
        <v>99</v>
      </c>
      <c r="B16" s="345" t="s">
        <v>44</v>
      </c>
      <c r="C16" s="345" t="s">
        <v>32</v>
      </c>
      <c r="D16" s="346"/>
      <c r="E16" s="346"/>
      <c r="F16" s="347"/>
      <c r="G16" s="348" t="s">
        <v>817</v>
      </c>
      <c r="H16" s="349" t="s">
        <v>818</v>
      </c>
      <c r="I16" s="350" t="s">
        <v>145</v>
      </c>
      <c r="J16" s="351">
        <v>3</v>
      </c>
      <c r="K16" s="349"/>
    </row>
    <row r="17" spans="1:11" x14ac:dyDescent="0.2">
      <c r="A17" s="352">
        <v>20</v>
      </c>
      <c r="B17" s="353" t="s">
        <v>45</v>
      </c>
      <c r="C17" s="353" t="s">
        <v>34</v>
      </c>
      <c r="D17" s="354"/>
      <c r="E17" s="354"/>
      <c r="F17" s="355"/>
      <c r="G17" s="356" t="s">
        <v>819</v>
      </c>
      <c r="H17" s="357" t="s">
        <v>820</v>
      </c>
      <c r="I17" s="358" t="s">
        <v>145</v>
      </c>
      <c r="J17" s="359">
        <v>4</v>
      </c>
      <c r="K17" s="357"/>
    </row>
    <row r="18" spans="1:11" x14ac:dyDescent="0.2">
      <c r="A18" s="352">
        <v>8</v>
      </c>
      <c r="B18" s="353" t="s">
        <v>46</v>
      </c>
      <c r="C18" s="353" t="s">
        <v>34</v>
      </c>
      <c r="D18" s="354"/>
      <c r="E18" s="354"/>
      <c r="F18" s="355"/>
      <c r="G18" s="356" t="s">
        <v>816</v>
      </c>
      <c r="H18" s="357" t="s">
        <v>145</v>
      </c>
      <c r="I18" s="358" t="s">
        <v>145</v>
      </c>
      <c r="J18" s="359">
        <v>1</v>
      </c>
      <c r="K18" s="357"/>
    </row>
    <row r="19" spans="1:11" x14ac:dyDescent="0.2">
      <c r="A19" s="360">
        <v>63</v>
      </c>
      <c r="B19" s="361" t="s">
        <v>47</v>
      </c>
      <c r="C19" s="361" t="s">
        <v>36</v>
      </c>
      <c r="D19" s="362"/>
      <c r="E19" s="362"/>
      <c r="F19" s="363"/>
      <c r="G19" s="364" t="s">
        <v>814</v>
      </c>
      <c r="H19" s="365" t="s">
        <v>145</v>
      </c>
      <c r="I19" s="366" t="s">
        <v>145</v>
      </c>
      <c r="J19" s="367">
        <v>3</v>
      </c>
      <c r="K19" s="365"/>
    </row>
    <row r="20" spans="1:11" x14ac:dyDescent="0.2">
      <c r="A20" s="360">
        <v>6</v>
      </c>
      <c r="B20" s="361" t="s">
        <v>48</v>
      </c>
      <c r="C20" s="361" t="s">
        <v>36</v>
      </c>
      <c r="D20" s="362"/>
      <c r="E20" s="362"/>
      <c r="F20" s="363"/>
      <c r="G20" s="364" t="s">
        <v>821</v>
      </c>
      <c r="H20" s="365" t="s">
        <v>145</v>
      </c>
      <c r="I20" s="366" t="s">
        <v>145</v>
      </c>
      <c r="J20" s="367">
        <v>1</v>
      </c>
      <c r="K20" s="365"/>
    </row>
    <row r="21" spans="1:11" x14ac:dyDescent="0.2">
      <c r="A21" s="344">
        <v>7</v>
      </c>
      <c r="B21" s="345" t="s">
        <v>43</v>
      </c>
      <c r="C21" s="345" t="s">
        <v>32</v>
      </c>
      <c r="D21" s="346"/>
      <c r="E21" s="346"/>
      <c r="F21" s="347"/>
      <c r="G21" s="348" t="s">
        <v>822</v>
      </c>
      <c r="H21" s="349" t="s">
        <v>145</v>
      </c>
      <c r="I21" s="350" t="s">
        <v>145</v>
      </c>
      <c r="J21" s="351">
        <v>1</v>
      </c>
      <c r="K21" s="349"/>
    </row>
    <row r="22" spans="1:11" ht="17" customHeight="1" thickBot="1" x14ac:dyDescent="0.25">
      <c r="A22" s="403">
        <v>18</v>
      </c>
      <c r="B22" s="404" t="s">
        <v>27</v>
      </c>
      <c r="C22" s="404" t="s">
        <v>24</v>
      </c>
      <c r="D22" s="405"/>
      <c r="E22" s="405"/>
      <c r="F22" s="406"/>
      <c r="G22" s="407" t="s">
        <v>813</v>
      </c>
      <c r="H22" s="408" t="s">
        <v>145</v>
      </c>
      <c r="I22" s="409" t="s">
        <v>145</v>
      </c>
      <c r="J22" s="410">
        <v>1</v>
      </c>
      <c r="K22" s="408"/>
    </row>
  </sheetData>
  <autoFilter ref="A2:K22" xr:uid="{BC37E651-4148-9943-A77B-F7803F400124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22"/>
  <sheetViews>
    <sheetView workbookViewId="0">
      <selection activeCell="J2" sqref="J2"/>
    </sheetView>
  </sheetViews>
  <sheetFormatPr baseColWidth="10" defaultRowHeight="16" x14ac:dyDescent="0.2"/>
  <cols>
    <col min="9" max="9" width="21.5" style="250" customWidth="1"/>
  </cols>
  <sheetData>
    <row r="1" spans="1:9" ht="17" customHeight="1" thickBot="1" x14ac:dyDescent="0.25"/>
    <row r="2" spans="1:9" ht="17" customHeight="1" thickBot="1" x14ac:dyDescent="0.25">
      <c r="A2" s="238" t="s">
        <v>105</v>
      </c>
      <c r="B2" s="239" t="s">
        <v>159</v>
      </c>
      <c r="C2" s="239" t="s">
        <v>1</v>
      </c>
      <c r="D2" s="239" t="s">
        <v>0</v>
      </c>
      <c r="E2" s="239" t="s">
        <v>160</v>
      </c>
      <c r="F2" s="239" t="s">
        <v>161</v>
      </c>
      <c r="G2" s="239" t="s">
        <v>112</v>
      </c>
      <c r="H2" s="239" t="s">
        <v>162</v>
      </c>
      <c r="I2" s="239" t="s">
        <v>113</v>
      </c>
    </row>
    <row r="3" spans="1:9" x14ac:dyDescent="0.2">
      <c r="A3" s="288">
        <v>77</v>
      </c>
      <c r="B3" s="289">
        <v>1</v>
      </c>
      <c r="C3" s="289" t="s">
        <v>19</v>
      </c>
      <c r="D3" s="289" t="s">
        <v>17</v>
      </c>
      <c r="E3" s="368"/>
      <c r="F3" s="232"/>
      <c r="G3" s="232"/>
      <c r="H3" s="232"/>
      <c r="I3" s="232"/>
    </row>
    <row r="4" spans="1:9" x14ac:dyDescent="0.2">
      <c r="A4" s="296">
        <v>33</v>
      </c>
      <c r="B4" s="297">
        <v>2</v>
      </c>
      <c r="C4" s="297" t="s">
        <v>21</v>
      </c>
      <c r="D4" s="297" t="s">
        <v>20</v>
      </c>
      <c r="E4" s="369"/>
      <c r="F4" s="370"/>
      <c r="G4" s="370"/>
      <c r="H4" s="370"/>
      <c r="I4" s="370"/>
    </row>
    <row r="5" spans="1:9" x14ac:dyDescent="0.2">
      <c r="A5" s="288">
        <v>44</v>
      </c>
      <c r="B5" s="289">
        <v>3</v>
      </c>
      <c r="C5" s="289" t="s">
        <v>18</v>
      </c>
      <c r="D5" s="289" t="s">
        <v>17</v>
      </c>
      <c r="E5" s="368"/>
      <c r="F5" s="232"/>
      <c r="G5" s="232"/>
      <c r="H5" s="232"/>
      <c r="I5" s="232"/>
    </row>
    <row r="6" spans="1:9" x14ac:dyDescent="0.2">
      <c r="A6" s="312">
        <v>11</v>
      </c>
      <c r="B6" s="313">
        <v>4</v>
      </c>
      <c r="C6" s="313" t="s">
        <v>33</v>
      </c>
      <c r="D6" s="313" t="s">
        <v>24</v>
      </c>
      <c r="E6" s="373"/>
      <c r="F6" s="374"/>
      <c r="G6" s="374"/>
      <c r="H6" s="374"/>
      <c r="I6" s="374"/>
    </row>
    <row r="7" spans="1:9" x14ac:dyDescent="0.2">
      <c r="A7" s="320">
        <v>3</v>
      </c>
      <c r="B7" s="321">
        <v>5</v>
      </c>
      <c r="C7" s="321" t="s">
        <v>29</v>
      </c>
      <c r="D7" s="321" t="s">
        <v>26</v>
      </c>
      <c r="E7" s="371"/>
      <c r="F7" s="372"/>
      <c r="G7" s="372"/>
      <c r="H7" s="372"/>
      <c r="I7" s="372"/>
    </row>
    <row r="8" spans="1:9" x14ac:dyDescent="0.2">
      <c r="A8" s="304">
        <v>16</v>
      </c>
      <c r="B8" s="305">
        <v>6</v>
      </c>
      <c r="C8" s="305" t="s">
        <v>31</v>
      </c>
      <c r="D8" s="305" t="s">
        <v>28</v>
      </c>
      <c r="E8" s="381"/>
      <c r="F8" s="382"/>
      <c r="G8" s="382"/>
      <c r="H8" s="382"/>
      <c r="I8" s="382"/>
    </row>
    <row r="9" spans="1:9" x14ac:dyDescent="0.2">
      <c r="A9" s="320">
        <v>31</v>
      </c>
      <c r="B9" s="321">
        <v>7</v>
      </c>
      <c r="C9" s="321" t="s">
        <v>38</v>
      </c>
      <c r="D9" s="321" t="s">
        <v>26</v>
      </c>
      <c r="E9" s="371"/>
      <c r="F9" s="372"/>
      <c r="G9" s="372"/>
      <c r="H9" s="372"/>
      <c r="I9" s="372"/>
    </row>
    <row r="10" spans="1:9" x14ac:dyDescent="0.2">
      <c r="A10" s="336">
        <v>23</v>
      </c>
      <c r="B10" s="337">
        <v>8</v>
      </c>
      <c r="C10" s="337" t="s">
        <v>41</v>
      </c>
      <c r="D10" s="337" t="s">
        <v>30</v>
      </c>
      <c r="E10" s="377"/>
      <c r="F10" s="378"/>
      <c r="G10" s="378"/>
      <c r="H10" s="378"/>
      <c r="I10" s="378"/>
    </row>
    <row r="11" spans="1:9" x14ac:dyDescent="0.2">
      <c r="A11" s="336">
        <v>10</v>
      </c>
      <c r="B11" s="337">
        <v>9</v>
      </c>
      <c r="C11" s="337" t="s">
        <v>35</v>
      </c>
      <c r="D11" s="337" t="s">
        <v>30</v>
      </c>
      <c r="E11" s="377"/>
      <c r="F11" s="378"/>
      <c r="G11" s="378"/>
      <c r="H11" s="378"/>
      <c r="I11" s="378"/>
    </row>
    <row r="12" spans="1:9" x14ac:dyDescent="0.2">
      <c r="A12" s="296">
        <v>23</v>
      </c>
      <c r="B12" s="297">
        <v>10</v>
      </c>
      <c r="C12" s="297" t="s">
        <v>25</v>
      </c>
      <c r="D12" s="297" t="s">
        <v>20</v>
      </c>
      <c r="E12" s="369"/>
      <c r="F12" s="370"/>
      <c r="G12" s="370"/>
      <c r="H12" s="370"/>
      <c r="I12" s="370"/>
    </row>
    <row r="13" spans="1:9" x14ac:dyDescent="0.2">
      <c r="A13" s="344">
        <v>99</v>
      </c>
      <c r="B13" s="345">
        <v>11</v>
      </c>
      <c r="C13" s="345" t="s">
        <v>44</v>
      </c>
      <c r="D13" s="345" t="s">
        <v>32</v>
      </c>
      <c r="E13" s="379"/>
      <c r="F13" s="380"/>
      <c r="G13" s="380"/>
      <c r="H13" s="380"/>
      <c r="I13" s="380"/>
    </row>
    <row r="14" spans="1:9" x14ac:dyDescent="0.2">
      <c r="A14" s="352">
        <v>20</v>
      </c>
      <c r="B14" s="353">
        <v>12</v>
      </c>
      <c r="C14" s="353" t="s">
        <v>45</v>
      </c>
      <c r="D14" s="353" t="s">
        <v>34</v>
      </c>
      <c r="E14" s="385"/>
      <c r="F14" s="386"/>
      <c r="G14" s="386"/>
      <c r="H14" s="386"/>
      <c r="I14" s="386"/>
    </row>
    <row r="15" spans="1:9" x14ac:dyDescent="0.2">
      <c r="A15" s="304">
        <v>5</v>
      </c>
      <c r="B15" s="305">
        <v>13</v>
      </c>
      <c r="C15" s="305" t="s">
        <v>39</v>
      </c>
      <c r="D15" s="305" t="s">
        <v>28</v>
      </c>
      <c r="E15" s="381"/>
      <c r="F15" s="382"/>
      <c r="G15" s="382"/>
      <c r="H15" s="382"/>
      <c r="I15" s="382"/>
    </row>
    <row r="16" spans="1:9" x14ac:dyDescent="0.2">
      <c r="A16" s="344">
        <v>7</v>
      </c>
      <c r="B16" s="345">
        <v>14</v>
      </c>
      <c r="C16" s="345" t="s">
        <v>43</v>
      </c>
      <c r="D16" s="345" t="s">
        <v>32</v>
      </c>
      <c r="E16" s="379"/>
      <c r="F16" s="380"/>
      <c r="G16" s="380"/>
      <c r="H16" s="380"/>
      <c r="I16" s="380"/>
    </row>
    <row r="17" spans="1:9" x14ac:dyDescent="0.2">
      <c r="A17" s="328">
        <v>4</v>
      </c>
      <c r="B17" s="329">
        <v>15</v>
      </c>
      <c r="C17" s="329" t="s">
        <v>23</v>
      </c>
      <c r="D17" s="329" t="s">
        <v>22</v>
      </c>
      <c r="E17" s="375"/>
      <c r="F17" s="376"/>
      <c r="G17" s="376"/>
      <c r="H17" s="376"/>
      <c r="I17" s="376"/>
    </row>
    <row r="18" spans="1:9" x14ac:dyDescent="0.2">
      <c r="A18" s="360">
        <v>6</v>
      </c>
      <c r="B18" s="361">
        <v>16</v>
      </c>
      <c r="C18" s="361" t="s">
        <v>48</v>
      </c>
      <c r="D18" s="361" t="s">
        <v>36</v>
      </c>
      <c r="E18" s="383"/>
      <c r="F18" s="384"/>
      <c r="G18" s="384"/>
      <c r="H18" s="384"/>
      <c r="I18" s="384"/>
    </row>
    <row r="19" spans="1:9" x14ac:dyDescent="0.2">
      <c r="A19" s="352">
        <v>8</v>
      </c>
      <c r="B19" s="353">
        <v>17</v>
      </c>
      <c r="C19" s="353" t="s">
        <v>46</v>
      </c>
      <c r="D19" s="353" t="s">
        <v>34</v>
      </c>
      <c r="E19" s="385"/>
      <c r="F19" s="386"/>
      <c r="G19" s="386"/>
      <c r="H19" s="386"/>
      <c r="I19" s="386"/>
    </row>
    <row r="20" spans="1:9" x14ac:dyDescent="0.2">
      <c r="A20" s="360">
        <v>63</v>
      </c>
      <c r="B20" s="361">
        <v>18</v>
      </c>
      <c r="C20" s="361" t="s">
        <v>47</v>
      </c>
      <c r="D20" s="361" t="s">
        <v>36</v>
      </c>
      <c r="E20" s="383"/>
      <c r="F20" s="384"/>
      <c r="G20" s="384"/>
      <c r="H20" s="384"/>
      <c r="I20" s="384"/>
    </row>
    <row r="21" spans="1:9" x14ac:dyDescent="0.2">
      <c r="A21" s="312">
        <v>18</v>
      </c>
      <c r="B21" s="313" t="s">
        <v>181</v>
      </c>
      <c r="C21" s="313" t="s">
        <v>27</v>
      </c>
      <c r="D21" s="313" t="s">
        <v>24</v>
      </c>
      <c r="E21" s="373"/>
      <c r="F21" s="374"/>
      <c r="G21" s="374"/>
      <c r="H21" s="374"/>
      <c r="I21" s="374"/>
    </row>
    <row r="22" spans="1:9" ht="17" customHeight="1" thickBot="1" x14ac:dyDescent="0.25">
      <c r="A22" s="395">
        <v>55</v>
      </c>
      <c r="B22" s="396" t="s">
        <v>181</v>
      </c>
      <c r="C22" s="396" t="s">
        <v>37</v>
      </c>
      <c r="D22" s="396" t="s">
        <v>22</v>
      </c>
      <c r="E22" s="397"/>
      <c r="F22" s="398"/>
      <c r="G22" s="398"/>
      <c r="H22" s="398"/>
      <c r="I22" s="39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R34"/>
  <sheetViews>
    <sheetView zoomScale="130" zoomScaleNormal="130" workbookViewId="0">
      <selection activeCell="S7" sqref="S7"/>
    </sheetView>
  </sheetViews>
  <sheetFormatPr baseColWidth="10" defaultRowHeight="16" x14ac:dyDescent="0.2"/>
  <cols>
    <col min="2" max="2" width="10.83203125" style="250" customWidth="1"/>
    <col min="4" max="10" width="13" style="250" hidden="1" customWidth="1"/>
    <col min="11" max="15" width="13" style="250" customWidth="1"/>
    <col min="16" max="16" width="13" style="250" hidden="1" customWidth="1"/>
  </cols>
  <sheetData>
    <row r="1" spans="2:18" ht="17" customHeight="1" thickBot="1" x14ac:dyDescent="0.25"/>
    <row r="2" spans="2:18" ht="17" customHeight="1" thickBot="1" x14ac:dyDescent="0.25">
      <c r="B2" s="399" t="s">
        <v>66</v>
      </c>
      <c r="C2" s="399" t="s">
        <v>67</v>
      </c>
      <c r="D2" s="399" t="s">
        <v>68</v>
      </c>
      <c r="E2" s="399" t="s">
        <v>69</v>
      </c>
      <c r="F2" s="399" t="s">
        <v>70</v>
      </c>
      <c r="G2" s="399" t="s">
        <v>71</v>
      </c>
      <c r="H2" s="399" t="s">
        <v>72</v>
      </c>
      <c r="I2" s="399" t="s">
        <v>73</v>
      </c>
      <c r="J2" s="399" t="s">
        <v>74</v>
      </c>
      <c r="K2" s="399" t="s">
        <v>75</v>
      </c>
      <c r="L2" s="399" t="s">
        <v>76</v>
      </c>
      <c r="M2" s="399" t="s">
        <v>77</v>
      </c>
      <c r="N2" s="399" t="s">
        <v>78</v>
      </c>
      <c r="O2" s="399" t="s">
        <v>79</v>
      </c>
      <c r="P2" s="399" t="s">
        <v>80</v>
      </c>
      <c r="Q2" s="399" t="s">
        <v>81</v>
      </c>
      <c r="R2" s="399" t="s">
        <v>82</v>
      </c>
    </row>
    <row r="3" spans="2:18" x14ac:dyDescent="0.2">
      <c r="B3" s="281" t="s">
        <v>27</v>
      </c>
      <c r="C3" s="282">
        <v>8.1999999999999993</v>
      </c>
      <c r="D3" s="282">
        <v>0.40000000000000041</v>
      </c>
      <c r="E3" s="282">
        <v>0.5</v>
      </c>
      <c r="F3" s="282">
        <v>0.6</v>
      </c>
      <c r="G3" s="282">
        <v>0.7</v>
      </c>
      <c r="H3" s="282">
        <v>0</v>
      </c>
      <c r="I3" s="282">
        <v>0.1</v>
      </c>
      <c r="J3" s="282">
        <v>0.1</v>
      </c>
      <c r="K3" s="282">
        <v>0</v>
      </c>
      <c r="L3" s="282"/>
      <c r="M3" s="282"/>
      <c r="N3" s="282"/>
      <c r="O3" s="282"/>
      <c r="P3" s="282"/>
      <c r="Q3" s="283">
        <f t="shared" ref="Q3:Q22" si="0">C3+SUM(D3:M3)</f>
        <v>10.6</v>
      </c>
      <c r="R3" s="284">
        <f>+VLOOKUP($B3,F!$C$4:$Q$23,15,)/Q3</f>
        <v>12.735849056603774</v>
      </c>
    </row>
    <row r="4" spans="2:18" x14ac:dyDescent="0.2">
      <c r="B4" s="51" t="s">
        <v>23</v>
      </c>
      <c r="C4" s="265">
        <v>12</v>
      </c>
      <c r="D4" s="265">
        <v>0.4</v>
      </c>
      <c r="E4" s="265">
        <v>0.3</v>
      </c>
      <c r="F4" s="265">
        <v>0.1</v>
      </c>
      <c r="G4" s="265">
        <v>0.2</v>
      </c>
      <c r="H4" s="265">
        <v>0</v>
      </c>
      <c r="I4" s="265">
        <v>0</v>
      </c>
      <c r="J4" s="265">
        <v>0</v>
      </c>
      <c r="K4" s="265">
        <v>0</v>
      </c>
      <c r="L4" s="265"/>
      <c r="M4" s="265"/>
      <c r="N4" s="265"/>
      <c r="O4" s="265"/>
      <c r="P4" s="265"/>
      <c r="Q4" s="271">
        <f t="shared" si="0"/>
        <v>13</v>
      </c>
      <c r="R4" s="124">
        <f>+VLOOKUP($B4,F!$C$4:$Q$23,15,)/Q4</f>
        <v>14.76923076923077</v>
      </c>
    </row>
    <row r="5" spans="2:18" x14ac:dyDescent="0.2">
      <c r="B5" s="77" t="s">
        <v>35</v>
      </c>
      <c r="C5" s="110">
        <v>9.8000000000000007</v>
      </c>
      <c r="D5" s="110">
        <v>0.59999999999999964</v>
      </c>
      <c r="E5" s="110">
        <v>-0.1</v>
      </c>
      <c r="F5" s="110">
        <v>-0.1</v>
      </c>
      <c r="G5" s="110">
        <v>0</v>
      </c>
      <c r="H5" s="110">
        <v>0.1</v>
      </c>
      <c r="I5" s="110">
        <v>0</v>
      </c>
      <c r="J5" s="110">
        <v>0.1</v>
      </c>
      <c r="K5" s="110">
        <v>0.3</v>
      </c>
      <c r="L5" s="110"/>
      <c r="M5" s="110"/>
      <c r="N5" s="110"/>
      <c r="O5" s="110"/>
      <c r="P5" s="110"/>
      <c r="Q5" s="273">
        <f t="shared" si="0"/>
        <v>10.700000000000001</v>
      </c>
      <c r="R5" s="121">
        <f>+VLOOKUP($B5,F!$C$4:$Q$23,15,)/Q5</f>
        <v>10.373831775700934</v>
      </c>
    </row>
    <row r="6" spans="2:18" x14ac:dyDescent="0.2">
      <c r="B6" s="48" t="s">
        <v>18</v>
      </c>
      <c r="C6" s="117">
        <v>31.3</v>
      </c>
      <c r="D6" s="117">
        <v>-0.10000000000000139</v>
      </c>
      <c r="E6" s="117">
        <v>0</v>
      </c>
      <c r="F6" s="117">
        <v>0</v>
      </c>
      <c r="G6" s="117">
        <v>0.1</v>
      </c>
      <c r="H6" s="117">
        <v>0</v>
      </c>
      <c r="I6" s="117">
        <v>0.1</v>
      </c>
      <c r="J6" s="117">
        <v>0</v>
      </c>
      <c r="K6" s="117">
        <v>0</v>
      </c>
      <c r="L6" s="117"/>
      <c r="M6" s="117"/>
      <c r="N6" s="117"/>
      <c r="O6" s="117"/>
      <c r="P6" s="117"/>
      <c r="Q6" s="268">
        <f t="shared" si="0"/>
        <v>31.4</v>
      </c>
      <c r="R6" s="172">
        <f>+VLOOKUP($B6,F!$C$4:$Q$23,15,)/Q6</f>
        <v>13.184713375796179</v>
      </c>
    </row>
    <row r="7" spans="2:18" x14ac:dyDescent="0.2">
      <c r="B7" s="50" t="s">
        <v>21</v>
      </c>
      <c r="C7" s="102">
        <v>26.1</v>
      </c>
      <c r="D7" s="102">
        <v>0</v>
      </c>
      <c r="E7" s="102">
        <v>0</v>
      </c>
      <c r="F7" s="102">
        <v>0</v>
      </c>
      <c r="G7" s="102">
        <v>-0.1</v>
      </c>
      <c r="H7" s="102">
        <v>0</v>
      </c>
      <c r="I7" s="102">
        <v>0.1</v>
      </c>
      <c r="J7" s="102">
        <v>0</v>
      </c>
      <c r="K7" s="102">
        <v>0</v>
      </c>
      <c r="L7" s="102"/>
      <c r="M7" s="102"/>
      <c r="N7" s="102"/>
      <c r="O7" s="102"/>
      <c r="P7" s="102"/>
      <c r="Q7" s="269">
        <f t="shared" si="0"/>
        <v>26.1</v>
      </c>
      <c r="R7" s="119">
        <f>+VLOOKUP($B7,F!$C$4:$Q$23,15,)/Q7</f>
        <v>10.651340996168582</v>
      </c>
    </row>
    <row r="8" spans="2:18" x14ac:dyDescent="0.2">
      <c r="B8" s="53" t="s">
        <v>29</v>
      </c>
      <c r="C8" s="108">
        <v>14</v>
      </c>
      <c r="D8" s="108">
        <v>-9.9999999999999645E-2</v>
      </c>
      <c r="E8" s="108">
        <v>-0.1</v>
      </c>
      <c r="F8" s="108">
        <v>-0.1</v>
      </c>
      <c r="G8" s="108">
        <v>0</v>
      </c>
      <c r="H8" s="108">
        <v>0.1</v>
      </c>
      <c r="I8" s="108">
        <v>0</v>
      </c>
      <c r="J8" s="108">
        <v>0</v>
      </c>
      <c r="K8" s="108">
        <v>0.2</v>
      </c>
      <c r="L8" s="108"/>
      <c r="M8" s="108"/>
      <c r="N8" s="108"/>
      <c r="O8" s="108"/>
      <c r="P8" s="108"/>
      <c r="Q8" s="272">
        <f t="shared" si="0"/>
        <v>14</v>
      </c>
      <c r="R8" s="122">
        <f>+VLOOKUP($B8,F!$C$4:$Q$23,15,)/Q8</f>
        <v>12.928571428571429</v>
      </c>
    </row>
    <row r="9" spans="2:18" x14ac:dyDescent="0.2">
      <c r="B9" s="52" t="s">
        <v>33</v>
      </c>
      <c r="C9" s="104">
        <v>9.5</v>
      </c>
      <c r="D9" s="104">
        <v>9.9999999999999645E-2</v>
      </c>
      <c r="E9" s="104">
        <v>0.1</v>
      </c>
      <c r="F9" s="104">
        <v>0.2</v>
      </c>
      <c r="G9" s="104">
        <v>-0.1</v>
      </c>
      <c r="H9" s="104">
        <v>0</v>
      </c>
      <c r="I9" s="104">
        <v>0.1</v>
      </c>
      <c r="J9" s="104">
        <v>0</v>
      </c>
      <c r="K9" s="104">
        <v>0</v>
      </c>
      <c r="L9" s="104"/>
      <c r="M9" s="104"/>
      <c r="N9" s="104"/>
      <c r="O9" s="104"/>
      <c r="P9" s="104"/>
      <c r="Q9" s="274">
        <f t="shared" si="0"/>
        <v>9.9</v>
      </c>
      <c r="R9" s="208">
        <f>+VLOOKUP($B9,F!$C$4:$Q$23,15,)/Q9</f>
        <v>15.959595959595958</v>
      </c>
    </row>
    <row r="10" spans="2:18" x14ac:dyDescent="0.2">
      <c r="B10" s="56" t="s">
        <v>48</v>
      </c>
      <c r="C10" s="118">
        <v>5.8</v>
      </c>
      <c r="D10" s="118">
        <v>0</v>
      </c>
      <c r="E10" s="118">
        <v>0</v>
      </c>
      <c r="F10" s="118">
        <v>0.3</v>
      </c>
      <c r="G10" s="118">
        <v>0.3</v>
      </c>
      <c r="H10" s="118">
        <v>0.3</v>
      </c>
      <c r="I10" s="118">
        <v>0</v>
      </c>
      <c r="J10" s="118">
        <v>0</v>
      </c>
      <c r="K10" s="118">
        <v>0</v>
      </c>
      <c r="L10" s="118"/>
      <c r="M10" s="118"/>
      <c r="N10" s="118"/>
      <c r="O10" s="118"/>
      <c r="P10" s="118"/>
      <c r="Q10" s="277">
        <f t="shared" si="0"/>
        <v>6.6999999999999993</v>
      </c>
      <c r="R10" s="173">
        <f>+VLOOKUP($B10,F!$C$4:$Q$23,15,)/Q10</f>
        <v>8.0597014925373145</v>
      </c>
    </row>
    <row r="11" spans="2:18" x14ac:dyDescent="0.2">
      <c r="B11" s="53" t="s">
        <v>38</v>
      </c>
      <c r="C11" s="108">
        <v>12.4</v>
      </c>
      <c r="D11" s="108">
        <v>-9.9999999999999645E-2</v>
      </c>
      <c r="E11" s="108">
        <v>0</v>
      </c>
      <c r="F11" s="108">
        <v>-0.1</v>
      </c>
      <c r="G11" s="108">
        <v>-0.1</v>
      </c>
      <c r="H11" s="108">
        <v>0</v>
      </c>
      <c r="I11" s="108">
        <v>0</v>
      </c>
      <c r="J11" s="108">
        <v>0</v>
      </c>
      <c r="K11" s="108">
        <v>0.1</v>
      </c>
      <c r="L11" s="108"/>
      <c r="M11" s="108"/>
      <c r="N11" s="108"/>
      <c r="O11" s="108"/>
      <c r="P11" s="108"/>
      <c r="Q11" s="272">
        <f t="shared" si="0"/>
        <v>12.200000000000001</v>
      </c>
      <c r="R11" s="122">
        <f>+VLOOKUP($B11,F!$C$4:$Q$23,15,)/Q11</f>
        <v>8.6065573770491799</v>
      </c>
    </row>
    <row r="12" spans="2:18" x14ac:dyDescent="0.2">
      <c r="B12" s="55" t="s">
        <v>46</v>
      </c>
      <c r="C12" s="114">
        <v>5.9</v>
      </c>
      <c r="D12" s="114">
        <v>-9.9999999999999645E-2</v>
      </c>
      <c r="E12" s="114">
        <v>-0.1</v>
      </c>
      <c r="F12" s="114">
        <v>0</v>
      </c>
      <c r="G12" s="114">
        <v>0</v>
      </c>
      <c r="H12" s="114">
        <v>0</v>
      </c>
      <c r="I12" s="114">
        <v>0</v>
      </c>
      <c r="J12" s="114">
        <v>0</v>
      </c>
      <c r="K12" s="114">
        <v>0</v>
      </c>
      <c r="L12" s="114"/>
      <c r="M12" s="114"/>
      <c r="N12" s="114"/>
      <c r="O12" s="114"/>
      <c r="P12" s="114"/>
      <c r="Q12" s="276">
        <f t="shared" si="0"/>
        <v>5.7000000000000011</v>
      </c>
      <c r="R12" s="120">
        <f>+VLOOKUP($B12,F!$C$4:$Q$23,15,)/Q12</f>
        <v>9.4736842105263133</v>
      </c>
    </row>
    <row r="13" spans="2:18" x14ac:dyDescent="0.2">
      <c r="B13" s="48" t="s">
        <v>19</v>
      </c>
      <c r="C13" s="117">
        <v>29.1</v>
      </c>
      <c r="D13" s="117">
        <v>0.2</v>
      </c>
      <c r="E13" s="117">
        <v>0.3</v>
      </c>
      <c r="F13" s="117">
        <v>0.1</v>
      </c>
      <c r="G13" s="117">
        <v>0</v>
      </c>
      <c r="H13" s="117">
        <v>-0.1</v>
      </c>
      <c r="I13" s="117">
        <v>-0.1</v>
      </c>
      <c r="J13" s="117">
        <v>0</v>
      </c>
      <c r="K13" s="117">
        <v>-0.1</v>
      </c>
      <c r="L13" s="117"/>
      <c r="M13" s="117"/>
      <c r="N13" s="117"/>
      <c r="O13" s="117"/>
      <c r="P13" s="117"/>
      <c r="Q13" s="268">
        <f t="shared" si="0"/>
        <v>29.400000000000002</v>
      </c>
      <c r="R13" s="172">
        <f>+VLOOKUP($B13,F!$C$4:$Q$23,15,)/Q13</f>
        <v>10.714285714285714</v>
      </c>
    </row>
    <row r="14" spans="2:18" x14ac:dyDescent="0.2">
      <c r="B14" s="54" t="s">
        <v>43</v>
      </c>
      <c r="C14" s="112">
        <v>10</v>
      </c>
      <c r="D14" s="112">
        <v>-9.9999999999999645E-2</v>
      </c>
      <c r="E14" s="112">
        <v>-0.1</v>
      </c>
      <c r="F14" s="112">
        <v>-0.1</v>
      </c>
      <c r="G14" s="112">
        <v>-0.1</v>
      </c>
      <c r="H14" s="112">
        <v>-0.1</v>
      </c>
      <c r="I14" s="112">
        <v>0</v>
      </c>
      <c r="J14" s="112">
        <v>0</v>
      </c>
      <c r="K14" s="112">
        <v>0</v>
      </c>
      <c r="L14" s="112"/>
      <c r="M14" s="112"/>
      <c r="N14" s="112"/>
      <c r="O14" s="112"/>
      <c r="P14" s="112"/>
      <c r="Q14" s="275">
        <f t="shared" si="0"/>
        <v>9.5</v>
      </c>
      <c r="R14" s="123">
        <f>+VLOOKUP($B14,F!$C$4:$Q$23,15,)/Q14</f>
        <v>10.210526315789474</v>
      </c>
    </row>
    <row r="15" spans="2:18" x14ac:dyDescent="0.2">
      <c r="B15" s="54" t="s">
        <v>44</v>
      </c>
      <c r="C15" s="112">
        <v>7.8</v>
      </c>
      <c r="D15" s="112">
        <v>0.20000000000000021</v>
      </c>
      <c r="E15" s="112">
        <v>0.4</v>
      </c>
      <c r="F15" s="112">
        <v>0.2</v>
      </c>
      <c r="G15" s="112">
        <v>0.3</v>
      </c>
      <c r="H15" s="112">
        <v>0</v>
      </c>
      <c r="I15" s="112">
        <v>0</v>
      </c>
      <c r="J15" s="112">
        <v>0</v>
      </c>
      <c r="K15" s="112">
        <v>-0.1</v>
      </c>
      <c r="L15" s="112"/>
      <c r="M15" s="112"/>
      <c r="N15" s="112"/>
      <c r="O15" s="112"/>
      <c r="P15" s="112"/>
      <c r="Q15" s="275">
        <f t="shared" si="0"/>
        <v>8.8000000000000007</v>
      </c>
      <c r="R15" s="123">
        <f>+VLOOKUP($B15,F!$C$4:$Q$23,15,)/Q15</f>
        <v>6.9318181818181817</v>
      </c>
    </row>
    <row r="16" spans="2:18" x14ac:dyDescent="0.2">
      <c r="B16" s="50" t="s">
        <v>25</v>
      </c>
      <c r="C16" s="102">
        <v>20.100000000000001</v>
      </c>
      <c r="D16" s="102">
        <v>0.60000000000000142</v>
      </c>
      <c r="E16" s="102">
        <v>0.2</v>
      </c>
      <c r="F16" s="102">
        <v>0</v>
      </c>
      <c r="G16" s="102">
        <v>-0.1</v>
      </c>
      <c r="H16" s="102">
        <v>-0.1</v>
      </c>
      <c r="I16" s="102">
        <v>0</v>
      </c>
      <c r="J16" s="102">
        <v>0</v>
      </c>
      <c r="K16" s="102">
        <v>-0.1</v>
      </c>
      <c r="L16" s="102"/>
      <c r="M16" s="102"/>
      <c r="N16" s="102"/>
      <c r="O16" s="102"/>
      <c r="P16" s="102"/>
      <c r="Q16" s="269">
        <f t="shared" si="0"/>
        <v>20.6</v>
      </c>
      <c r="R16" s="119">
        <f>+VLOOKUP($B16,F!$C$4:$Q$23,15,)/Q16</f>
        <v>8.0097087378640772</v>
      </c>
    </row>
    <row r="17" spans="2:18" x14ac:dyDescent="0.2">
      <c r="B17" s="51" t="s">
        <v>37</v>
      </c>
      <c r="C17" s="265">
        <v>15.5</v>
      </c>
      <c r="D17" s="265">
        <v>0</v>
      </c>
      <c r="E17" s="265">
        <v>0</v>
      </c>
      <c r="F17" s="265">
        <v>0</v>
      </c>
      <c r="G17" s="265">
        <v>-0.1</v>
      </c>
      <c r="H17" s="265">
        <v>-0.1</v>
      </c>
      <c r="I17" s="265">
        <v>0</v>
      </c>
      <c r="J17" s="265">
        <v>0</v>
      </c>
      <c r="K17" s="265">
        <v>0</v>
      </c>
      <c r="L17" s="265"/>
      <c r="M17" s="265"/>
      <c r="N17" s="265"/>
      <c r="O17" s="265"/>
      <c r="P17" s="265"/>
      <c r="Q17" s="271">
        <f t="shared" si="0"/>
        <v>15.3</v>
      </c>
      <c r="R17" s="124">
        <f>+VLOOKUP($B17,F!$C$4:$Q$23,15,)/Q17</f>
        <v>5.9477124183006529</v>
      </c>
    </row>
    <row r="18" spans="2:18" x14ac:dyDescent="0.2">
      <c r="B18" s="77" t="s">
        <v>41</v>
      </c>
      <c r="C18" s="110">
        <v>9.9</v>
      </c>
      <c r="D18" s="110">
        <v>-0.2</v>
      </c>
      <c r="E18" s="110">
        <v>-0.1</v>
      </c>
      <c r="F18" s="110">
        <v>0</v>
      </c>
      <c r="G18" s="110">
        <v>0</v>
      </c>
      <c r="H18" s="110">
        <v>-0.1</v>
      </c>
      <c r="I18" s="110">
        <v>0</v>
      </c>
      <c r="J18" s="110">
        <v>0</v>
      </c>
      <c r="K18" s="110">
        <v>0</v>
      </c>
      <c r="L18" s="110"/>
      <c r="M18" s="110"/>
      <c r="N18" s="110"/>
      <c r="O18" s="110"/>
      <c r="P18" s="110"/>
      <c r="Q18" s="273">
        <f t="shared" si="0"/>
        <v>9.5</v>
      </c>
      <c r="R18" s="121">
        <f>+VLOOKUP($B18,F!$C$4:$Q$23,15,)/Q18</f>
        <v>10</v>
      </c>
    </row>
    <row r="19" spans="2:18" x14ac:dyDescent="0.2">
      <c r="B19" s="56" t="s">
        <v>47</v>
      </c>
      <c r="C19" s="118">
        <v>5.9</v>
      </c>
      <c r="D19" s="118">
        <v>0</v>
      </c>
      <c r="E19" s="118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/>
      <c r="M19" s="118"/>
      <c r="N19" s="118"/>
      <c r="O19" s="118"/>
      <c r="P19" s="118"/>
      <c r="Q19" s="277">
        <f t="shared" si="0"/>
        <v>5.9</v>
      </c>
      <c r="R19" s="173">
        <f>+VLOOKUP($B19,F!$C$4:$Q$23,15,)/Q19</f>
        <v>7.7966101694915251</v>
      </c>
    </row>
    <row r="20" spans="2:18" x14ac:dyDescent="0.2">
      <c r="B20" s="49" t="s">
        <v>31</v>
      </c>
      <c r="C20" s="106">
        <v>24.1</v>
      </c>
      <c r="D20" s="106">
        <v>0</v>
      </c>
      <c r="E20" s="106">
        <v>-0.2</v>
      </c>
      <c r="F20" s="106">
        <v>-0.2</v>
      </c>
      <c r="G20" s="106">
        <v>-0.1</v>
      </c>
      <c r="H20" s="106">
        <v>0</v>
      </c>
      <c r="I20" s="106">
        <v>0</v>
      </c>
      <c r="J20" s="106">
        <v>-0.1</v>
      </c>
      <c r="K20" s="106">
        <v>-0.1</v>
      </c>
      <c r="L20" s="106"/>
      <c r="M20" s="106"/>
      <c r="N20" s="106"/>
      <c r="O20" s="106"/>
      <c r="P20" s="106"/>
      <c r="Q20" s="270">
        <f t="shared" si="0"/>
        <v>23.400000000000002</v>
      </c>
      <c r="R20" s="209">
        <f>+VLOOKUP($B20,F!$C$4:$Q$23,15,)/Q20</f>
        <v>4.9572649572649565</v>
      </c>
    </row>
    <row r="21" spans="2:18" x14ac:dyDescent="0.2">
      <c r="B21" s="49" t="s">
        <v>39</v>
      </c>
      <c r="C21" s="106">
        <v>21.3</v>
      </c>
      <c r="D21" s="106">
        <v>-0.19999999999999929</v>
      </c>
      <c r="E21" s="106">
        <v>-0.1</v>
      </c>
      <c r="F21" s="106">
        <v>-0.1</v>
      </c>
      <c r="G21" s="106">
        <v>-0.1</v>
      </c>
      <c r="H21" s="106">
        <v>-0.1</v>
      </c>
      <c r="I21" s="106">
        <v>-0.1</v>
      </c>
      <c r="J21" s="106">
        <v>0</v>
      </c>
      <c r="K21" s="106">
        <v>-0.1</v>
      </c>
      <c r="L21" s="106"/>
      <c r="M21" s="106"/>
      <c r="N21" s="106"/>
      <c r="O21" s="106"/>
      <c r="P21" s="106"/>
      <c r="Q21" s="270">
        <f t="shared" si="0"/>
        <v>20.5</v>
      </c>
      <c r="R21" s="209">
        <f>+VLOOKUP($B21,F!$C$4:$Q$23,15,)/Q21</f>
        <v>2.8780487804878048</v>
      </c>
    </row>
    <row r="22" spans="2:18" ht="17" customHeight="1" thickBot="1" x14ac:dyDescent="0.25">
      <c r="B22" s="73" t="s">
        <v>45</v>
      </c>
      <c r="C22" s="76">
        <v>8</v>
      </c>
      <c r="D22" s="76">
        <v>-9.9999999999999645E-2</v>
      </c>
      <c r="E22" s="76">
        <v>-0.1</v>
      </c>
      <c r="F22" s="76">
        <v>0</v>
      </c>
      <c r="G22" s="76">
        <v>0</v>
      </c>
      <c r="H22" s="76">
        <v>-0.1</v>
      </c>
      <c r="I22" s="76">
        <v>0</v>
      </c>
      <c r="J22" s="76">
        <v>0</v>
      </c>
      <c r="K22" s="76">
        <v>-0.1</v>
      </c>
      <c r="L22" s="76"/>
      <c r="M22" s="76"/>
      <c r="N22" s="76"/>
      <c r="O22" s="76"/>
      <c r="P22" s="76"/>
      <c r="Q22" s="278">
        <f t="shared" si="0"/>
        <v>7.6000000000000005</v>
      </c>
      <c r="R22" s="240">
        <f>+VLOOKUP($B22,F!$C$4:$Q$23,15,)/Q22</f>
        <v>-0.13157894736842105</v>
      </c>
    </row>
    <row r="23" spans="2:18" ht="17" customHeight="1" thickBot="1" x14ac:dyDescent="0.25"/>
    <row r="24" spans="2:18" ht="17" customHeight="1" thickBot="1" x14ac:dyDescent="0.25">
      <c r="B24" s="399" t="s">
        <v>66</v>
      </c>
      <c r="C24" s="399" t="s">
        <v>67</v>
      </c>
      <c r="D24" s="261" t="s">
        <v>68</v>
      </c>
      <c r="E24" s="261" t="s">
        <v>69</v>
      </c>
      <c r="F24" s="261" t="s">
        <v>70</v>
      </c>
      <c r="G24" s="261" t="s">
        <v>71</v>
      </c>
      <c r="H24" s="261" t="s">
        <v>72</v>
      </c>
      <c r="I24" s="261" t="s">
        <v>73</v>
      </c>
      <c r="J24" s="261" t="s">
        <v>74</v>
      </c>
      <c r="K24" s="261" t="s">
        <v>75</v>
      </c>
      <c r="L24" s="261" t="s">
        <v>76</v>
      </c>
      <c r="M24" s="399" t="s">
        <v>77</v>
      </c>
      <c r="N24" s="399" t="s">
        <v>78</v>
      </c>
      <c r="O24" s="399" t="s">
        <v>79</v>
      </c>
      <c r="P24" s="399" t="s">
        <v>80</v>
      </c>
      <c r="Q24" s="399" t="s">
        <v>81</v>
      </c>
      <c r="R24" s="399" t="s">
        <v>82</v>
      </c>
    </row>
    <row r="25" spans="2:18" x14ac:dyDescent="0.2">
      <c r="B25" s="38" t="s">
        <v>17</v>
      </c>
      <c r="C25" s="230">
        <v>32.200000000000003</v>
      </c>
      <c r="D25" s="98">
        <v>0</v>
      </c>
      <c r="E25" s="98">
        <v>0</v>
      </c>
      <c r="F25" s="98">
        <v>0</v>
      </c>
      <c r="G25" s="98">
        <v>0.1</v>
      </c>
      <c r="H25" s="98">
        <v>0</v>
      </c>
      <c r="I25" s="98">
        <v>0</v>
      </c>
      <c r="J25" s="98">
        <v>0</v>
      </c>
      <c r="K25" s="98">
        <v>0</v>
      </c>
      <c r="L25" s="98"/>
      <c r="M25" s="99"/>
      <c r="N25" s="99"/>
      <c r="O25" s="99"/>
      <c r="P25" s="99"/>
      <c r="Q25" s="279">
        <f t="shared" ref="Q25:Q34" si="1">C25+SUM(D25:M25)</f>
        <v>32.300000000000004</v>
      </c>
      <c r="R25" s="231">
        <f>+VLOOKUP($B25,F!$S$4:$AG$13,15,)/Q25</f>
        <v>19.938080495356033</v>
      </c>
    </row>
    <row r="26" spans="2:18" x14ac:dyDescent="0.2">
      <c r="B26" s="40" t="s">
        <v>28</v>
      </c>
      <c r="C26" s="105">
        <v>27</v>
      </c>
      <c r="D26" s="105">
        <v>-0.10000000000000139</v>
      </c>
      <c r="E26" s="105">
        <v>-0.4</v>
      </c>
      <c r="F26" s="105">
        <v>-0.2</v>
      </c>
      <c r="G26" s="105">
        <v>-0.1</v>
      </c>
      <c r="H26" s="105">
        <v>-0.1</v>
      </c>
      <c r="I26" s="105">
        <v>-0.1</v>
      </c>
      <c r="J26" s="105">
        <v>0</v>
      </c>
      <c r="K26" s="105">
        <v>-0.1</v>
      </c>
      <c r="L26" s="105"/>
      <c r="M26" s="106"/>
      <c r="N26" s="106"/>
      <c r="O26" s="106"/>
      <c r="P26" s="106"/>
      <c r="Q26" s="270">
        <f t="shared" si="1"/>
        <v>25.9</v>
      </c>
      <c r="R26" s="209">
        <f>+VLOOKUP($B26,F!$S$4:$AG$13,15,)/Q26</f>
        <v>7.7992277992277996</v>
      </c>
    </row>
    <row r="27" spans="2:18" x14ac:dyDescent="0.2">
      <c r="B27" s="44" t="s">
        <v>20</v>
      </c>
      <c r="C27" s="101">
        <v>24.6</v>
      </c>
      <c r="D27" s="101">
        <v>-0.1</v>
      </c>
      <c r="E27" s="101">
        <v>-0.1</v>
      </c>
      <c r="F27" s="101">
        <v>-0.1</v>
      </c>
      <c r="G27" s="101">
        <v>-0.1</v>
      </c>
      <c r="H27" s="101">
        <v>0</v>
      </c>
      <c r="I27" s="101">
        <v>0</v>
      </c>
      <c r="J27" s="101">
        <v>0</v>
      </c>
      <c r="K27" s="101">
        <v>0</v>
      </c>
      <c r="L27" s="101"/>
      <c r="M27" s="102"/>
      <c r="N27" s="102"/>
      <c r="O27" s="102"/>
      <c r="P27" s="102"/>
      <c r="Q27" s="269">
        <f t="shared" si="1"/>
        <v>24.200000000000003</v>
      </c>
      <c r="R27" s="119">
        <f>+VLOOKUP($B27,F!$S$4:$AG$13,15,)/Q27</f>
        <v>18.099173553719005</v>
      </c>
    </row>
    <row r="28" spans="2:18" x14ac:dyDescent="0.2">
      <c r="B28" s="39" t="s">
        <v>22</v>
      </c>
      <c r="C28" s="100">
        <v>15.1</v>
      </c>
      <c r="D28" s="100">
        <v>0.6</v>
      </c>
      <c r="E28" s="100">
        <v>0.2</v>
      </c>
      <c r="F28" s="100">
        <v>0</v>
      </c>
      <c r="G28" s="100">
        <v>0</v>
      </c>
      <c r="H28" s="100">
        <v>-0.1</v>
      </c>
      <c r="I28" s="100">
        <v>0</v>
      </c>
      <c r="J28" s="100">
        <v>-0.1</v>
      </c>
      <c r="K28" s="100">
        <v>0</v>
      </c>
      <c r="L28" s="100"/>
      <c r="M28" s="265"/>
      <c r="N28" s="265"/>
      <c r="O28" s="265"/>
      <c r="P28" s="265"/>
      <c r="Q28" s="271">
        <f t="shared" si="1"/>
        <v>15.7</v>
      </c>
      <c r="R28" s="124">
        <f>+VLOOKUP($B28,F!$S$4:$AG$13,15,)/Q28</f>
        <v>16.433121019108281</v>
      </c>
    </row>
    <row r="29" spans="2:18" x14ac:dyDescent="0.2">
      <c r="B29" s="81" t="s">
        <v>30</v>
      </c>
      <c r="C29" s="109">
        <v>13</v>
      </c>
      <c r="D29" s="109">
        <v>-9.9999999999999645E-2</v>
      </c>
      <c r="E29" s="109">
        <v>-0.2</v>
      </c>
      <c r="F29" s="109">
        <v>-0.1</v>
      </c>
      <c r="G29" s="109">
        <v>0</v>
      </c>
      <c r="H29" s="109">
        <v>-0.1</v>
      </c>
      <c r="I29" s="109">
        <v>0</v>
      </c>
      <c r="J29" s="109">
        <v>0</v>
      </c>
      <c r="K29" s="109">
        <v>0.2</v>
      </c>
      <c r="L29" s="109"/>
      <c r="M29" s="110"/>
      <c r="N29" s="110"/>
      <c r="O29" s="110"/>
      <c r="P29" s="110"/>
      <c r="Q29" s="273">
        <f t="shared" si="1"/>
        <v>12.700000000000001</v>
      </c>
      <c r="R29" s="121">
        <f>+VLOOKUP($B29,F!$S$4:$AG$13,15,)/Q29</f>
        <v>15.669291338582676</v>
      </c>
    </row>
    <row r="30" spans="2:18" x14ac:dyDescent="0.2">
      <c r="B30" s="42" t="s">
        <v>26</v>
      </c>
      <c r="C30" s="107">
        <v>12.4</v>
      </c>
      <c r="D30" s="107">
        <v>-9.9999999999999645E-2</v>
      </c>
      <c r="E30" s="107">
        <v>-0.1</v>
      </c>
      <c r="F30" s="107">
        <v>-0.1</v>
      </c>
      <c r="G30" s="107">
        <v>0</v>
      </c>
      <c r="H30" s="107">
        <v>0.3</v>
      </c>
      <c r="I30" s="107">
        <v>-0.1</v>
      </c>
      <c r="J30" s="107">
        <v>0</v>
      </c>
      <c r="K30" s="107">
        <v>0</v>
      </c>
      <c r="L30" s="107"/>
      <c r="M30" s="108"/>
      <c r="N30" s="108"/>
      <c r="O30" s="108"/>
      <c r="P30" s="108"/>
      <c r="Q30" s="272">
        <f t="shared" si="1"/>
        <v>12.3</v>
      </c>
      <c r="R30" s="122">
        <f>+VLOOKUP($B30,F!$S$4:$AG$13,15,)/Q30</f>
        <v>22.113821138211382</v>
      </c>
    </row>
    <row r="31" spans="2:18" x14ac:dyDescent="0.2">
      <c r="B31" s="41" t="s">
        <v>24</v>
      </c>
      <c r="C31" s="103">
        <v>10.1</v>
      </c>
      <c r="D31" s="103">
        <v>0</v>
      </c>
      <c r="E31" s="103">
        <v>0.2</v>
      </c>
      <c r="F31" s="103">
        <v>0.5</v>
      </c>
      <c r="G31" s="103">
        <v>0.1</v>
      </c>
      <c r="H31" s="103">
        <v>0</v>
      </c>
      <c r="I31" s="103">
        <v>0.1</v>
      </c>
      <c r="J31" s="103">
        <v>0.1</v>
      </c>
      <c r="K31" s="103">
        <v>-0.1</v>
      </c>
      <c r="L31" s="103"/>
      <c r="M31" s="104"/>
      <c r="N31" s="104"/>
      <c r="O31" s="104"/>
      <c r="P31" s="104"/>
      <c r="Q31" s="274">
        <f t="shared" si="1"/>
        <v>11</v>
      </c>
      <c r="R31" s="208">
        <f>+VLOOKUP($B31,F!$S$4:$AG$13,15,)/Q31</f>
        <v>26.09090909090909</v>
      </c>
    </row>
    <row r="32" spans="2:18" x14ac:dyDescent="0.2">
      <c r="B32" s="43" t="s">
        <v>32</v>
      </c>
      <c r="C32" s="111">
        <v>8.6</v>
      </c>
      <c r="D32" s="111">
        <v>-9.9999999999999645E-2</v>
      </c>
      <c r="E32" s="111">
        <v>0</v>
      </c>
      <c r="F32" s="111">
        <v>-0.1</v>
      </c>
      <c r="G32" s="111">
        <v>0</v>
      </c>
      <c r="H32" s="111">
        <v>-0.1</v>
      </c>
      <c r="I32" s="111">
        <v>-0.1</v>
      </c>
      <c r="J32" s="111">
        <v>0</v>
      </c>
      <c r="K32" s="111">
        <v>0</v>
      </c>
      <c r="L32" s="111"/>
      <c r="M32" s="112"/>
      <c r="N32" s="112"/>
      <c r="O32" s="112"/>
      <c r="P32" s="112"/>
      <c r="Q32" s="275">
        <f t="shared" si="1"/>
        <v>8.1999999999999993</v>
      </c>
      <c r="R32" s="123">
        <f>+VLOOKUP($B32,F!$S$4:$AG$13,15,)/Q32</f>
        <v>18.658536585365855</v>
      </c>
    </row>
    <row r="33" spans="2:18" x14ac:dyDescent="0.2">
      <c r="B33" s="45" t="s">
        <v>34</v>
      </c>
      <c r="C33" s="113">
        <v>7.6</v>
      </c>
      <c r="D33" s="113">
        <v>0</v>
      </c>
      <c r="E33" s="113">
        <v>-0.1</v>
      </c>
      <c r="F33" s="113">
        <v>-0.1</v>
      </c>
      <c r="G33" s="113">
        <v>0.2</v>
      </c>
      <c r="H33" s="113">
        <v>0.4</v>
      </c>
      <c r="I33" s="113">
        <v>-0.1</v>
      </c>
      <c r="J33" s="113">
        <v>0</v>
      </c>
      <c r="K33" s="113">
        <v>-0.1</v>
      </c>
      <c r="L33" s="113"/>
      <c r="M33" s="114"/>
      <c r="N33" s="114"/>
      <c r="O33" s="114"/>
      <c r="P33" s="114"/>
      <c r="Q33" s="276">
        <f t="shared" si="1"/>
        <v>7.8</v>
      </c>
      <c r="R33" s="120">
        <f>+VLOOKUP($B33,F!$S$4:$AG$13,15,)/Q33</f>
        <v>12.948717948717949</v>
      </c>
    </row>
    <row r="34" spans="2:18" ht="17" customHeight="1" thickBot="1" x14ac:dyDescent="0.25">
      <c r="B34" s="46" t="s">
        <v>36</v>
      </c>
      <c r="C34" s="115">
        <v>6.5</v>
      </c>
      <c r="D34" s="115">
        <v>0</v>
      </c>
      <c r="E34" s="115">
        <v>-0.1</v>
      </c>
      <c r="F34" s="115">
        <v>0</v>
      </c>
      <c r="G34" s="115">
        <v>0</v>
      </c>
      <c r="H34" s="115">
        <v>0</v>
      </c>
      <c r="I34" s="115">
        <v>-0.1</v>
      </c>
      <c r="J34" s="115">
        <v>0</v>
      </c>
      <c r="K34" s="115">
        <v>0</v>
      </c>
      <c r="L34" s="115"/>
      <c r="M34" s="116"/>
      <c r="N34" s="116"/>
      <c r="O34" s="116"/>
      <c r="P34" s="116"/>
      <c r="Q34" s="280">
        <f t="shared" si="1"/>
        <v>6.3</v>
      </c>
      <c r="R34" s="210">
        <f>+VLOOKUP($B34,F!$S$4:$AG$13,15,)/Q34</f>
        <v>15.396825396825397</v>
      </c>
    </row>
  </sheetData>
  <autoFilter ref="B2:R22" xr:uid="{00000000-0009-0000-0000-000002000000}">
    <sortState xmlns:xlrd2="http://schemas.microsoft.com/office/spreadsheetml/2017/richdata2" ref="B3:R22">
      <sortCondition descending="1" ref="R2:R2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31"/>
  <sheetViews>
    <sheetView zoomScale="140" zoomScaleNormal="140" workbookViewId="0">
      <selection activeCell="P12" sqref="P12"/>
    </sheetView>
  </sheetViews>
  <sheetFormatPr baseColWidth="10" defaultRowHeight="16" x14ac:dyDescent="0.2"/>
  <cols>
    <col min="3" max="5" width="13" style="250" hidden="1" customWidth="1"/>
    <col min="6" max="8" width="10.83203125" style="250" hidden="1" customWidth="1"/>
    <col min="9" max="9" width="10.5" style="250" customWidth="1"/>
    <col min="10" max="14" width="10.83203125" style="250" customWidth="1"/>
    <col min="15" max="15" width="11.33203125" style="250" customWidth="1"/>
    <col min="18" max="20" width="13" style="250" hidden="1" customWidth="1"/>
    <col min="21" max="22" width="10.83203125" style="250" hidden="1" customWidth="1"/>
    <col min="23" max="23" width="13" style="250" hidden="1" customWidth="1"/>
    <col min="25" max="25" width="10.83203125" style="250" customWidth="1"/>
    <col min="26" max="26" width="13" style="250" customWidth="1"/>
    <col min="27" max="27" width="10.6640625" style="250" customWidth="1"/>
    <col min="28" max="29" width="10.83203125" style="250" hidden="1" customWidth="1"/>
    <col min="30" max="30" width="13" style="250" hidden="1" customWidth="1"/>
  </cols>
  <sheetData>
    <row r="1" spans="2:32" ht="17" customHeight="1" thickBot="1" x14ac:dyDescent="0.25"/>
    <row r="2" spans="2:32" ht="17" customHeight="1" thickBot="1" x14ac:dyDescent="0.25">
      <c r="B2" s="207"/>
      <c r="C2" s="399" t="s">
        <v>83</v>
      </c>
      <c r="D2" s="399" t="s">
        <v>84</v>
      </c>
      <c r="E2" s="399" t="s">
        <v>85</v>
      </c>
      <c r="F2" s="399" t="s">
        <v>86</v>
      </c>
      <c r="G2" s="399" t="s">
        <v>87</v>
      </c>
      <c r="H2" s="399" t="s">
        <v>88</v>
      </c>
      <c r="I2" s="399" t="s">
        <v>89</v>
      </c>
      <c r="J2" s="399" t="s">
        <v>90</v>
      </c>
      <c r="K2" s="399" t="s">
        <v>91</v>
      </c>
      <c r="L2" s="399" t="s">
        <v>92</v>
      </c>
      <c r="M2" s="399" t="s">
        <v>93</v>
      </c>
      <c r="N2" s="399" t="s">
        <v>94</v>
      </c>
      <c r="O2" s="399" t="s">
        <v>95</v>
      </c>
      <c r="Q2" s="207"/>
      <c r="R2" s="399" t="s">
        <v>83</v>
      </c>
      <c r="S2" s="399" t="s">
        <v>84</v>
      </c>
      <c r="T2" s="399" t="s">
        <v>85</v>
      </c>
      <c r="U2" s="399" t="s">
        <v>86</v>
      </c>
      <c r="V2" s="399" t="s">
        <v>87</v>
      </c>
      <c r="W2" s="399" t="s">
        <v>88</v>
      </c>
      <c r="X2" s="399" t="s">
        <v>89</v>
      </c>
      <c r="Y2" s="399" t="s">
        <v>90</v>
      </c>
      <c r="Z2" s="399" t="s">
        <v>91</v>
      </c>
      <c r="AA2" s="399" t="s">
        <v>92</v>
      </c>
      <c r="AB2" s="399" t="s">
        <v>93</v>
      </c>
      <c r="AC2" s="399" t="s">
        <v>94</v>
      </c>
      <c r="AD2" s="399" t="s">
        <v>95</v>
      </c>
      <c r="AE2" s="399" t="s">
        <v>40</v>
      </c>
      <c r="AF2" s="399" t="s">
        <v>96</v>
      </c>
    </row>
    <row r="3" spans="2:32" x14ac:dyDescent="0.2">
      <c r="B3" s="206" t="s">
        <v>97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>
        <v>2710</v>
      </c>
      <c r="K3" s="83">
        <v>3089</v>
      </c>
      <c r="L3" s="83">
        <v>3527</v>
      </c>
      <c r="M3" s="83"/>
      <c r="N3" s="83"/>
      <c r="O3" s="83"/>
      <c r="Q3" s="206" t="s">
        <v>97</v>
      </c>
      <c r="R3" s="83">
        <v>117</v>
      </c>
      <c r="S3" s="83">
        <v>319</v>
      </c>
      <c r="T3" s="83">
        <v>302</v>
      </c>
      <c r="U3" s="83">
        <v>253</v>
      </c>
      <c r="V3" s="83">
        <v>589</v>
      </c>
      <c r="W3" s="83">
        <v>445</v>
      </c>
      <c r="X3" s="83">
        <v>339</v>
      </c>
      <c r="Y3" s="83">
        <v>346</v>
      </c>
      <c r="Z3" s="83">
        <v>379</v>
      </c>
      <c r="AA3" s="83">
        <v>438</v>
      </c>
      <c r="AB3" s="83"/>
      <c r="AC3" s="83"/>
      <c r="AD3" s="83"/>
      <c r="AE3" s="83">
        <f t="shared" ref="AE3:AE9" si="0">SUM(R3:AD3)</f>
        <v>3527</v>
      </c>
      <c r="AF3" s="226">
        <f t="shared" ref="AF3:AF9" si="1">AVERAGE(R3:AD3)</f>
        <v>352.7</v>
      </c>
    </row>
    <row r="4" spans="2:32" x14ac:dyDescent="0.2">
      <c r="B4" s="95" t="s">
        <v>98</v>
      </c>
      <c r="C4" s="256">
        <v>324</v>
      </c>
      <c r="D4" s="256">
        <v>638</v>
      </c>
      <c r="E4" s="256">
        <v>904</v>
      </c>
      <c r="F4" s="256">
        <v>1088</v>
      </c>
      <c r="G4" s="256">
        <v>1509</v>
      </c>
      <c r="H4" s="256">
        <v>1877</v>
      </c>
      <c r="I4" s="256">
        <v>2225</v>
      </c>
      <c r="J4" s="256">
        <v>2532</v>
      </c>
      <c r="K4" s="256">
        <v>3031</v>
      </c>
      <c r="L4" s="256">
        <v>3499</v>
      </c>
      <c r="M4" s="256"/>
      <c r="N4" s="256"/>
      <c r="O4" s="256"/>
      <c r="Q4" s="95" t="s">
        <v>98</v>
      </c>
      <c r="R4" s="256">
        <v>324</v>
      </c>
      <c r="S4" s="256">
        <v>314</v>
      </c>
      <c r="T4" s="256">
        <v>266</v>
      </c>
      <c r="U4" s="256">
        <v>184</v>
      </c>
      <c r="V4" s="256">
        <v>421</v>
      </c>
      <c r="W4" s="256">
        <v>368</v>
      </c>
      <c r="X4" s="256">
        <v>348</v>
      </c>
      <c r="Y4" s="256">
        <v>307</v>
      </c>
      <c r="Z4" s="256">
        <v>499</v>
      </c>
      <c r="AA4" s="256">
        <v>468</v>
      </c>
      <c r="AB4" s="256"/>
      <c r="AC4" s="256"/>
      <c r="AD4" s="256"/>
      <c r="AE4" s="256">
        <f t="shared" si="0"/>
        <v>3499</v>
      </c>
      <c r="AF4" s="227">
        <f t="shared" si="1"/>
        <v>349.9</v>
      </c>
    </row>
    <row r="5" spans="2:32" x14ac:dyDescent="0.2">
      <c r="B5" s="95" t="s">
        <v>99</v>
      </c>
      <c r="C5" s="256">
        <v>232</v>
      </c>
      <c r="D5" s="256">
        <v>566</v>
      </c>
      <c r="E5" s="256">
        <v>851</v>
      </c>
      <c r="F5" s="256">
        <v>1136</v>
      </c>
      <c r="G5" s="256">
        <v>1423</v>
      </c>
      <c r="H5" s="256">
        <v>1817</v>
      </c>
      <c r="I5" s="256">
        <v>2129</v>
      </c>
      <c r="J5" s="256">
        <v>2486</v>
      </c>
      <c r="K5" s="256">
        <v>2903</v>
      </c>
      <c r="L5" s="256">
        <v>3155</v>
      </c>
      <c r="M5" s="256"/>
      <c r="N5" s="256"/>
      <c r="O5" s="256"/>
      <c r="Q5" s="95" t="s">
        <v>99</v>
      </c>
      <c r="R5" s="256">
        <v>232</v>
      </c>
      <c r="S5" s="256">
        <v>334</v>
      </c>
      <c r="T5" s="256">
        <v>285</v>
      </c>
      <c r="U5" s="256">
        <v>285</v>
      </c>
      <c r="V5" s="256">
        <v>287</v>
      </c>
      <c r="W5" s="256">
        <v>394</v>
      </c>
      <c r="X5" s="256">
        <v>312</v>
      </c>
      <c r="Y5" s="256">
        <v>357</v>
      </c>
      <c r="Z5" s="256">
        <v>417</v>
      </c>
      <c r="AA5" s="256">
        <v>252</v>
      </c>
      <c r="AB5" s="256"/>
      <c r="AC5" s="256"/>
      <c r="AD5" s="256"/>
      <c r="AE5" s="256">
        <f t="shared" si="0"/>
        <v>3155</v>
      </c>
      <c r="AF5" s="227">
        <f t="shared" si="1"/>
        <v>315.5</v>
      </c>
    </row>
    <row r="6" spans="2:32" x14ac:dyDescent="0.2">
      <c r="B6" s="95" t="s">
        <v>100</v>
      </c>
      <c r="C6" s="256">
        <v>192</v>
      </c>
      <c r="D6" s="256">
        <v>499</v>
      </c>
      <c r="E6" s="256">
        <v>759</v>
      </c>
      <c r="F6" s="256">
        <v>1086</v>
      </c>
      <c r="G6" s="256">
        <v>1409</v>
      </c>
      <c r="H6" s="256">
        <v>1775</v>
      </c>
      <c r="I6" s="256">
        <v>2110</v>
      </c>
      <c r="J6" s="256">
        <v>2432</v>
      </c>
      <c r="K6" s="256">
        <v>2789</v>
      </c>
      <c r="L6" s="256">
        <v>3067</v>
      </c>
      <c r="M6" s="256"/>
      <c r="N6" s="256"/>
      <c r="O6" s="256"/>
      <c r="Q6" s="95" t="s">
        <v>100</v>
      </c>
      <c r="R6" s="256">
        <v>192</v>
      </c>
      <c r="S6" s="256">
        <v>307</v>
      </c>
      <c r="T6" s="256">
        <v>260</v>
      </c>
      <c r="U6" s="256">
        <v>327</v>
      </c>
      <c r="V6" s="256">
        <v>323</v>
      </c>
      <c r="W6" s="256">
        <v>366</v>
      </c>
      <c r="X6" s="256">
        <v>335</v>
      </c>
      <c r="Y6" s="256">
        <v>322</v>
      </c>
      <c r="Z6" s="256">
        <v>357</v>
      </c>
      <c r="AA6" s="256">
        <v>278</v>
      </c>
      <c r="AB6" s="256"/>
      <c r="AC6" s="256"/>
      <c r="AD6" s="256"/>
      <c r="AE6" s="256">
        <f t="shared" si="0"/>
        <v>3067</v>
      </c>
      <c r="AF6" s="227">
        <f t="shared" si="1"/>
        <v>306.7</v>
      </c>
    </row>
    <row r="7" spans="2:32" x14ac:dyDescent="0.2">
      <c r="B7" s="95" t="s">
        <v>101</v>
      </c>
      <c r="C7" s="256">
        <v>182</v>
      </c>
      <c r="D7" s="256">
        <v>469</v>
      </c>
      <c r="E7" s="256">
        <v>682</v>
      </c>
      <c r="F7" s="256">
        <v>823</v>
      </c>
      <c r="G7" s="256">
        <v>1092</v>
      </c>
      <c r="H7" s="256">
        <v>1488</v>
      </c>
      <c r="I7" s="256">
        <v>1785</v>
      </c>
      <c r="J7" s="256">
        <v>2154</v>
      </c>
      <c r="K7" s="256">
        <v>2491</v>
      </c>
      <c r="L7" s="256">
        <v>2741</v>
      </c>
      <c r="M7" s="256"/>
      <c r="N7" s="256"/>
      <c r="O7" s="256"/>
      <c r="Q7" s="95" t="s">
        <v>101</v>
      </c>
      <c r="R7" s="256">
        <v>182</v>
      </c>
      <c r="S7" s="256">
        <v>287</v>
      </c>
      <c r="T7" s="256">
        <v>213</v>
      </c>
      <c r="U7" s="256">
        <v>141</v>
      </c>
      <c r="V7" s="256">
        <v>269</v>
      </c>
      <c r="W7" s="256">
        <v>396</v>
      </c>
      <c r="X7" s="256">
        <v>297</v>
      </c>
      <c r="Y7" s="256">
        <v>369</v>
      </c>
      <c r="Z7" s="256">
        <v>337</v>
      </c>
      <c r="AA7" s="256">
        <v>250</v>
      </c>
      <c r="AB7" s="256"/>
      <c r="AC7" s="256"/>
      <c r="AD7" s="256"/>
      <c r="AE7" s="256">
        <f t="shared" si="0"/>
        <v>2741</v>
      </c>
      <c r="AF7" s="227">
        <f t="shared" si="1"/>
        <v>274.10000000000002</v>
      </c>
    </row>
    <row r="8" spans="2:32" x14ac:dyDescent="0.2">
      <c r="B8" s="95" t="s">
        <v>102</v>
      </c>
      <c r="C8" s="256"/>
      <c r="D8" s="256">
        <v>256</v>
      </c>
      <c r="E8" s="256">
        <v>493</v>
      </c>
      <c r="F8" s="256">
        <v>688</v>
      </c>
      <c r="G8" s="256">
        <v>930</v>
      </c>
      <c r="H8" s="256">
        <v>1208</v>
      </c>
      <c r="I8" s="256">
        <v>1533</v>
      </c>
      <c r="J8" s="256">
        <v>1852</v>
      </c>
      <c r="K8" s="256">
        <v>2161</v>
      </c>
      <c r="L8" s="256">
        <v>2391</v>
      </c>
      <c r="M8" s="256"/>
      <c r="N8" s="256"/>
      <c r="O8" s="256"/>
      <c r="Q8" s="95" t="s">
        <v>102</v>
      </c>
      <c r="R8" s="256"/>
      <c r="S8" s="256">
        <v>256</v>
      </c>
      <c r="T8" s="256">
        <v>237</v>
      </c>
      <c r="U8" s="256">
        <v>195</v>
      </c>
      <c r="V8" s="256">
        <v>242</v>
      </c>
      <c r="W8" s="256">
        <v>278</v>
      </c>
      <c r="X8" s="256">
        <v>325</v>
      </c>
      <c r="Y8" s="256">
        <v>319</v>
      </c>
      <c r="Z8" s="256">
        <v>309</v>
      </c>
      <c r="AA8" s="256">
        <v>230</v>
      </c>
      <c r="AB8" s="256"/>
      <c r="AC8" s="256"/>
      <c r="AD8" s="256"/>
      <c r="AE8" s="256">
        <f t="shared" si="0"/>
        <v>2391</v>
      </c>
      <c r="AF8" s="227">
        <f t="shared" si="1"/>
        <v>265.66666666666669</v>
      </c>
    </row>
    <row r="9" spans="2:32" ht="17" customHeight="1" thickBot="1" x14ac:dyDescent="0.25">
      <c r="B9" s="96" t="s">
        <v>103</v>
      </c>
      <c r="C9" s="249">
        <v>98</v>
      </c>
      <c r="D9" s="249">
        <v>331</v>
      </c>
      <c r="E9" s="249">
        <v>492</v>
      </c>
      <c r="F9" s="249">
        <v>692</v>
      </c>
      <c r="G9" s="249">
        <v>971</v>
      </c>
      <c r="H9" s="249">
        <v>1187</v>
      </c>
      <c r="I9" s="249">
        <v>1412</v>
      </c>
      <c r="J9" s="249">
        <v>1637</v>
      </c>
      <c r="K9" s="249">
        <v>1941</v>
      </c>
      <c r="L9" s="249">
        <v>2198</v>
      </c>
      <c r="M9" s="249"/>
      <c r="N9" s="249"/>
      <c r="O9" s="249"/>
      <c r="Q9" s="96" t="s">
        <v>103</v>
      </c>
      <c r="R9" s="249">
        <v>98</v>
      </c>
      <c r="S9" s="249">
        <v>233</v>
      </c>
      <c r="T9" s="249">
        <v>161</v>
      </c>
      <c r="U9" s="249">
        <v>200</v>
      </c>
      <c r="V9" s="249">
        <v>279</v>
      </c>
      <c r="W9" s="249">
        <v>216</v>
      </c>
      <c r="X9" s="249">
        <v>225</v>
      </c>
      <c r="Y9" s="249">
        <v>225</v>
      </c>
      <c r="Z9" s="249">
        <v>304</v>
      </c>
      <c r="AA9" s="249">
        <v>257</v>
      </c>
      <c r="AB9" s="249"/>
      <c r="AC9" s="249"/>
      <c r="AD9" s="249"/>
      <c r="AE9" s="249">
        <f t="shared" si="0"/>
        <v>2198</v>
      </c>
      <c r="AF9" s="228">
        <f t="shared" si="1"/>
        <v>219.8</v>
      </c>
    </row>
    <row r="27" spans="2:32" ht="17" customHeight="1" thickBot="1" x14ac:dyDescent="0.25"/>
    <row r="28" spans="2:32" ht="17" customHeight="1" thickBot="1" x14ac:dyDescent="0.25">
      <c r="B28" s="207"/>
      <c r="C28" s="399" t="s">
        <v>83</v>
      </c>
      <c r="D28" s="399" t="s">
        <v>84</v>
      </c>
      <c r="E28" s="399" t="s">
        <v>85</v>
      </c>
      <c r="F28" s="399" t="s">
        <v>86</v>
      </c>
      <c r="G28" s="399" t="s">
        <v>87</v>
      </c>
      <c r="H28" s="399" t="s">
        <v>88</v>
      </c>
      <c r="I28" s="399" t="s">
        <v>89</v>
      </c>
      <c r="J28" s="399" t="s">
        <v>90</v>
      </c>
      <c r="K28" s="399" t="s">
        <v>91</v>
      </c>
      <c r="L28" s="399" t="s">
        <v>92</v>
      </c>
      <c r="M28" s="399" t="s">
        <v>93</v>
      </c>
      <c r="N28" s="399" t="s">
        <v>94</v>
      </c>
      <c r="O28" s="399" t="s">
        <v>95</v>
      </c>
      <c r="Q28" s="207"/>
      <c r="R28" s="399" t="s">
        <v>83</v>
      </c>
      <c r="S28" s="399" t="s">
        <v>84</v>
      </c>
      <c r="T28" s="399" t="s">
        <v>85</v>
      </c>
      <c r="U28" s="399" t="s">
        <v>86</v>
      </c>
      <c r="V28" s="399" t="s">
        <v>87</v>
      </c>
      <c r="W28" s="399" t="s">
        <v>88</v>
      </c>
      <c r="X28" s="399" t="s">
        <v>89</v>
      </c>
      <c r="Y28" s="399" t="s">
        <v>90</v>
      </c>
      <c r="Z28" s="399" t="s">
        <v>91</v>
      </c>
      <c r="AA28" s="399" t="s">
        <v>92</v>
      </c>
      <c r="AB28" s="399" t="s">
        <v>93</v>
      </c>
      <c r="AC28" s="399" t="s">
        <v>94</v>
      </c>
      <c r="AD28" s="399" t="s">
        <v>95</v>
      </c>
      <c r="AE28" s="399" t="s">
        <v>40</v>
      </c>
      <c r="AF28" s="399" t="s">
        <v>96</v>
      </c>
    </row>
    <row r="29" spans="2:32" x14ac:dyDescent="0.2">
      <c r="B29" s="206" t="s">
        <v>97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>
        <v>4061</v>
      </c>
      <c r="K29" s="83">
        <v>4584</v>
      </c>
      <c r="L29" s="83">
        <v>5279</v>
      </c>
      <c r="M29" s="83"/>
      <c r="N29" s="83"/>
      <c r="O29" s="83"/>
      <c r="Q29" s="206" t="s">
        <v>97</v>
      </c>
      <c r="R29" s="83">
        <v>226</v>
      </c>
      <c r="S29" s="83">
        <v>462</v>
      </c>
      <c r="T29" s="83">
        <v>393</v>
      </c>
      <c r="U29" s="83">
        <v>395</v>
      </c>
      <c r="V29" s="83">
        <v>882</v>
      </c>
      <c r="W29" s="83">
        <v>667</v>
      </c>
      <c r="X29" s="83">
        <v>523</v>
      </c>
      <c r="Y29" s="83">
        <v>513</v>
      </c>
      <c r="Z29" s="83">
        <v>523</v>
      </c>
      <c r="AA29" s="83">
        <v>695</v>
      </c>
      <c r="AB29" s="83"/>
      <c r="AC29" s="83"/>
      <c r="AD29" s="83"/>
      <c r="AE29" s="83">
        <f>SUM(R29:AD29)</f>
        <v>5279</v>
      </c>
      <c r="AF29" s="226">
        <f>AE29/COUNT(R29:AD29)</f>
        <v>527.9</v>
      </c>
    </row>
    <row r="30" spans="2:32" x14ac:dyDescent="0.2">
      <c r="B30" s="95" t="s">
        <v>100</v>
      </c>
      <c r="C30" s="256">
        <v>309</v>
      </c>
      <c r="D30" s="256">
        <v>743</v>
      </c>
      <c r="E30" s="256">
        <v>1095</v>
      </c>
      <c r="F30" s="256">
        <v>1679</v>
      </c>
      <c r="G30" s="256">
        <v>2185</v>
      </c>
      <c r="H30" s="256">
        <v>2708</v>
      </c>
      <c r="I30" s="256">
        <v>3208</v>
      </c>
      <c r="J30" s="256">
        <v>3726</v>
      </c>
      <c r="K30" s="256">
        <v>4183</v>
      </c>
      <c r="L30" s="256">
        <v>4575</v>
      </c>
      <c r="M30" s="256"/>
      <c r="N30" s="256"/>
      <c r="O30" s="256"/>
      <c r="Q30" s="95" t="s">
        <v>100</v>
      </c>
      <c r="R30" s="256">
        <v>309</v>
      </c>
      <c r="S30" s="256">
        <v>434</v>
      </c>
      <c r="T30" s="256">
        <v>352</v>
      </c>
      <c r="U30" s="256">
        <v>584</v>
      </c>
      <c r="V30" s="256">
        <v>506</v>
      </c>
      <c r="W30" s="256">
        <v>523</v>
      </c>
      <c r="X30" s="256">
        <v>500</v>
      </c>
      <c r="Y30" s="256">
        <v>518</v>
      </c>
      <c r="Z30" s="256">
        <v>457</v>
      </c>
      <c r="AA30" s="256">
        <v>392</v>
      </c>
      <c r="AB30" s="256"/>
      <c r="AC30" s="256"/>
      <c r="AD30" s="256"/>
      <c r="AE30" s="256">
        <f>SUM(R30:AD30)</f>
        <v>4575</v>
      </c>
      <c r="AF30" s="227">
        <f>AE30/COUNT(R30:AD30)</f>
        <v>457.5</v>
      </c>
    </row>
    <row r="31" spans="2:32" x14ac:dyDescent="0.2">
      <c r="B31" s="95" t="s">
        <v>104</v>
      </c>
      <c r="C31" s="256">
        <v>397</v>
      </c>
      <c r="D31" s="256">
        <v>802</v>
      </c>
      <c r="E31" s="256">
        <v>1089</v>
      </c>
      <c r="F31" s="256">
        <v>1425</v>
      </c>
      <c r="G31" s="256">
        <v>1845</v>
      </c>
      <c r="H31" s="256">
        <v>2305</v>
      </c>
      <c r="I31" s="256">
        <v>2947</v>
      </c>
      <c r="J31" s="256">
        <v>3318</v>
      </c>
      <c r="K31" s="256">
        <v>3622</v>
      </c>
      <c r="L31" s="256">
        <v>4138</v>
      </c>
      <c r="M31" s="256"/>
      <c r="N31" s="256"/>
      <c r="O31" s="256"/>
      <c r="Q31" s="95" t="s">
        <v>104</v>
      </c>
      <c r="R31" s="256">
        <v>397</v>
      </c>
      <c r="S31" s="256">
        <v>405</v>
      </c>
      <c r="T31" s="256">
        <v>287</v>
      </c>
      <c r="U31" s="256">
        <v>330</v>
      </c>
      <c r="V31" s="256">
        <v>426</v>
      </c>
      <c r="W31" s="256">
        <v>460</v>
      </c>
      <c r="X31" s="256">
        <v>642</v>
      </c>
      <c r="Y31" s="256">
        <v>371</v>
      </c>
      <c r="Z31" s="256">
        <v>304</v>
      </c>
      <c r="AA31" s="256">
        <v>516</v>
      </c>
      <c r="AB31" s="256"/>
      <c r="AC31" s="256"/>
      <c r="AD31" s="256"/>
      <c r="AE31" s="256">
        <f>SUM(R31:AD31)</f>
        <v>4138</v>
      </c>
      <c r="AF31" s="227">
        <f>AE31/COUNT(R31:AD31)</f>
        <v>413.8</v>
      </c>
    </row>
  </sheetData>
  <autoFilter ref="Q2:AF9" xr:uid="{00000000-0009-0000-0000-000003000000}">
    <sortState xmlns:xlrd2="http://schemas.microsoft.com/office/spreadsheetml/2017/richdata2" ref="Q3:AF9">
      <sortCondition descending="1" ref="AE2:AE9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50" customWidth="1"/>
    <col min="3" max="3" width="12.1640625" style="250" customWidth="1"/>
    <col min="4" max="6" width="8.1640625" style="250" customWidth="1"/>
    <col min="11" max="11" width="32.1640625" style="250" customWidth="1"/>
  </cols>
  <sheetData>
    <row r="1" spans="1:11" ht="17" customHeight="1" thickBot="1" x14ac:dyDescent="0.25"/>
    <row r="2" spans="1:11" ht="17" customHeight="1" thickBot="1" x14ac:dyDescent="0.25">
      <c r="A2" s="399" t="s">
        <v>105</v>
      </c>
      <c r="B2" s="399" t="s">
        <v>1</v>
      </c>
      <c r="C2" s="399" t="s">
        <v>0</v>
      </c>
      <c r="D2" s="24" t="s">
        <v>106</v>
      </c>
      <c r="E2" s="25" t="s">
        <v>107</v>
      </c>
      <c r="F2" s="26" t="s">
        <v>108</v>
      </c>
      <c r="G2" s="399" t="s">
        <v>109</v>
      </c>
      <c r="H2" s="399" t="s">
        <v>110</v>
      </c>
      <c r="I2" s="260" t="s">
        <v>111</v>
      </c>
      <c r="J2" s="399" t="s">
        <v>112</v>
      </c>
      <c r="K2" s="399" t="s">
        <v>113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16.010999999999999</v>
      </c>
      <c r="E3" s="126">
        <v>27.905000000000001</v>
      </c>
      <c r="F3" s="127">
        <v>18.984000000000002</v>
      </c>
      <c r="G3" s="22" t="s">
        <v>114</v>
      </c>
      <c r="H3" s="22" t="s">
        <v>115</v>
      </c>
      <c r="I3" s="23" t="s">
        <v>116</v>
      </c>
      <c r="J3" s="255">
        <v>15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15.898</v>
      </c>
      <c r="E4" s="129">
        <v>27.934000000000001</v>
      </c>
      <c r="F4" s="130">
        <v>19.024000000000001</v>
      </c>
      <c r="G4" s="2" t="s">
        <v>117</v>
      </c>
      <c r="H4" s="2" t="s">
        <v>118</v>
      </c>
      <c r="I4" s="12" t="s">
        <v>119</v>
      </c>
      <c r="J4" s="117">
        <v>12</v>
      </c>
      <c r="K4" s="2" t="s">
        <v>120</v>
      </c>
    </row>
    <row r="5" spans="1:11" x14ac:dyDescent="0.2">
      <c r="A5" s="50">
        <v>33</v>
      </c>
      <c r="B5" s="50" t="s">
        <v>21</v>
      </c>
      <c r="C5" s="50" t="s">
        <v>20</v>
      </c>
      <c r="D5" s="131">
        <v>16.093</v>
      </c>
      <c r="E5" s="132">
        <v>28.045000000000002</v>
      </c>
      <c r="F5" s="133">
        <v>19.256</v>
      </c>
      <c r="G5" s="3" t="s">
        <v>121</v>
      </c>
      <c r="H5" s="3" t="s">
        <v>122</v>
      </c>
      <c r="I5" s="13" t="s">
        <v>123</v>
      </c>
      <c r="J5" s="102">
        <v>13</v>
      </c>
      <c r="K5" s="3"/>
    </row>
    <row r="6" spans="1:11" x14ac:dyDescent="0.2">
      <c r="A6" s="51">
        <v>4</v>
      </c>
      <c r="B6" s="51" t="s">
        <v>23</v>
      </c>
      <c r="C6" s="51" t="s">
        <v>22</v>
      </c>
      <c r="D6" s="134">
        <v>16.161999999999999</v>
      </c>
      <c r="E6" s="135">
        <v>28.158999999999999</v>
      </c>
      <c r="F6" s="136">
        <v>19.305</v>
      </c>
      <c r="G6" s="4" t="s">
        <v>124</v>
      </c>
      <c r="H6" s="4" t="s">
        <v>125</v>
      </c>
      <c r="I6" s="14" t="s">
        <v>126</v>
      </c>
      <c r="J6" s="265">
        <v>12</v>
      </c>
      <c r="K6" s="4"/>
    </row>
    <row r="7" spans="1:11" x14ac:dyDescent="0.2">
      <c r="A7" s="50">
        <v>23</v>
      </c>
      <c r="B7" s="50" t="s">
        <v>25</v>
      </c>
      <c r="C7" s="50" t="s">
        <v>20</v>
      </c>
      <c r="D7" s="131">
        <v>16.164999999999999</v>
      </c>
      <c r="E7" s="132">
        <v>28.231999999999999</v>
      </c>
      <c r="F7" s="133">
        <v>19.347000000000001</v>
      </c>
      <c r="G7" s="3" t="s">
        <v>127</v>
      </c>
      <c r="H7" s="3" t="s">
        <v>128</v>
      </c>
      <c r="I7" s="13" t="s">
        <v>129</v>
      </c>
      <c r="J7" s="102">
        <v>9</v>
      </c>
      <c r="K7" s="3"/>
    </row>
    <row r="8" spans="1:11" x14ac:dyDescent="0.2">
      <c r="A8" s="52">
        <v>11</v>
      </c>
      <c r="B8" s="52" t="s">
        <v>33</v>
      </c>
      <c r="C8" s="52" t="s">
        <v>24</v>
      </c>
      <c r="D8" s="137">
        <v>16.12</v>
      </c>
      <c r="E8" s="138">
        <v>28.18</v>
      </c>
      <c r="F8" s="139">
        <v>19.361999999999998</v>
      </c>
      <c r="G8" s="5" t="s">
        <v>130</v>
      </c>
      <c r="H8" s="5" t="s">
        <v>131</v>
      </c>
      <c r="I8" s="15" t="s">
        <v>129</v>
      </c>
      <c r="J8" s="104">
        <v>10</v>
      </c>
      <c r="K8" s="5"/>
    </row>
    <row r="9" spans="1:11" x14ac:dyDescent="0.2">
      <c r="A9" s="49">
        <v>16</v>
      </c>
      <c r="B9" s="49" t="s">
        <v>31</v>
      </c>
      <c r="C9" s="49" t="s">
        <v>28</v>
      </c>
      <c r="D9" s="140">
        <v>16.437999999999999</v>
      </c>
      <c r="E9" s="141">
        <v>28.215</v>
      </c>
      <c r="F9" s="142">
        <v>19.260000000000002</v>
      </c>
      <c r="G9" s="6" t="s">
        <v>132</v>
      </c>
      <c r="H9" s="6" t="s">
        <v>133</v>
      </c>
      <c r="I9" s="16" t="s">
        <v>134</v>
      </c>
      <c r="J9" s="106">
        <v>9</v>
      </c>
      <c r="K9" s="6"/>
    </row>
    <row r="10" spans="1:11" x14ac:dyDescent="0.2">
      <c r="A10" s="51">
        <v>55</v>
      </c>
      <c r="B10" s="51" t="s">
        <v>37</v>
      </c>
      <c r="C10" s="51" t="s">
        <v>22</v>
      </c>
      <c r="D10" s="134">
        <v>16.134</v>
      </c>
      <c r="E10" s="135">
        <v>28.292999999999999</v>
      </c>
      <c r="F10" s="136">
        <v>19.446000000000002</v>
      </c>
      <c r="G10" s="4" t="s">
        <v>135</v>
      </c>
      <c r="H10" s="4" t="s">
        <v>136</v>
      </c>
      <c r="I10" s="14" t="s">
        <v>136</v>
      </c>
      <c r="J10" s="265">
        <v>6</v>
      </c>
      <c r="K10" s="4"/>
    </row>
    <row r="11" spans="1:11" x14ac:dyDescent="0.2">
      <c r="A11" s="52">
        <v>18</v>
      </c>
      <c r="B11" s="52" t="s">
        <v>27</v>
      </c>
      <c r="C11" s="52" t="s">
        <v>24</v>
      </c>
      <c r="D11" s="137">
        <v>16.190000000000001</v>
      </c>
      <c r="E11" s="138">
        <v>28.277999999999999</v>
      </c>
      <c r="F11" s="139">
        <v>19.451000000000001</v>
      </c>
      <c r="G11" s="5" t="s">
        <v>137</v>
      </c>
      <c r="H11" s="5" t="s">
        <v>138</v>
      </c>
      <c r="I11" s="15" t="s">
        <v>139</v>
      </c>
      <c r="J11" s="104">
        <v>5</v>
      </c>
      <c r="K11" s="5"/>
    </row>
    <row r="12" spans="1:11" x14ac:dyDescent="0.2">
      <c r="A12" s="53">
        <v>3</v>
      </c>
      <c r="B12" s="53" t="s">
        <v>29</v>
      </c>
      <c r="C12" s="53" t="s">
        <v>26</v>
      </c>
      <c r="D12" s="143">
        <v>16.085000000000001</v>
      </c>
      <c r="E12" s="144">
        <v>28.436</v>
      </c>
      <c r="F12" s="145">
        <v>19.478000000000002</v>
      </c>
      <c r="G12" s="7" t="s">
        <v>140</v>
      </c>
      <c r="H12" s="7" t="s">
        <v>141</v>
      </c>
      <c r="I12" s="17" t="s">
        <v>142</v>
      </c>
      <c r="J12" s="108">
        <v>6</v>
      </c>
      <c r="K12" s="7"/>
    </row>
    <row r="13" spans="1:11" x14ac:dyDescent="0.2">
      <c r="A13" s="49">
        <v>5</v>
      </c>
      <c r="B13" s="49" t="s">
        <v>39</v>
      </c>
      <c r="C13" s="49" t="s">
        <v>28</v>
      </c>
      <c r="D13" s="140">
        <v>16.271999999999998</v>
      </c>
      <c r="E13" s="141">
        <v>28.4</v>
      </c>
      <c r="F13" s="142">
        <v>19.381</v>
      </c>
      <c r="G13" s="6" t="s">
        <v>143</v>
      </c>
      <c r="H13" s="6" t="s">
        <v>144</v>
      </c>
      <c r="I13" s="16" t="s">
        <v>145</v>
      </c>
      <c r="J13" s="106">
        <v>2</v>
      </c>
      <c r="K13" s="6"/>
    </row>
    <row r="14" spans="1:11" x14ac:dyDescent="0.2">
      <c r="A14" s="77">
        <v>10</v>
      </c>
      <c r="B14" s="77" t="s">
        <v>35</v>
      </c>
      <c r="C14" s="77" t="s">
        <v>30</v>
      </c>
      <c r="D14" s="146">
        <v>16.239000000000001</v>
      </c>
      <c r="E14" s="147">
        <v>28.456</v>
      </c>
      <c r="F14" s="148">
        <v>19.565000000000001</v>
      </c>
      <c r="G14" s="79" t="s">
        <v>146</v>
      </c>
      <c r="H14" s="79" t="s">
        <v>147</v>
      </c>
      <c r="I14" s="80" t="s">
        <v>145</v>
      </c>
      <c r="J14" s="110">
        <v>4</v>
      </c>
      <c r="K14" s="79"/>
    </row>
    <row r="15" spans="1:11" x14ac:dyDescent="0.2">
      <c r="A15" s="77">
        <v>23</v>
      </c>
      <c r="B15" s="77" t="s">
        <v>41</v>
      </c>
      <c r="C15" s="77" t="s">
        <v>30</v>
      </c>
      <c r="D15" s="146">
        <v>16.199000000000002</v>
      </c>
      <c r="E15" s="147">
        <v>28.454999999999998</v>
      </c>
      <c r="F15" s="148">
        <v>19.53</v>
      </c>
      <c r="G15" s="79" t="s">
        <v>148</v>
      </c>
      <c r="H15" s="79" t="s">
        <v>149</v>
      </c>
      <c r="I15" s="80" t="s">
        <v>145</v>
      </c>
      <c r="J15" s="110">
        <v>2</v>
      </c>
      <c r="K15" s="79"/>
    </row>
    <row r="16" spans="1:11" x14ac:dyDescent="0.2">
      <c r="A16" s="53">
        <v>31</v>
      </c>
      <c r="B16" s="53" t="s">
        <v>38</v>
      </c>
      <c r="C16" s="53" t="s">
        <v>26</v>
      </c>
      <c r="D16" s="143">
        <v>16.402000000000001</v>
      </c>
      <c r="E16" s="144">
        <v>28.646999999999998</v>
      </c>
      <c r="F16" s="145">
        <v>19.576000000000001</v>
      </c>
      <c r="G16" s="7" t="s">
        <v>150</v>
      </c>
      <c r="H16" s="7" t="s">
        <v>151</v>
      </c>
      <c r="I16" s="17" t="s">
        <v>145</v>
      </c>
      <c r="J16" s="108">
        <v>2</v>
      </c>
      <c r="K16" s="7"/>
    </row>
    <row r="17" spans="1:11" x14ac:dyDescent="0.2">
      <c r="A17" s="55">
        <v>8</v>
      </c>
      <c r="B17" s="55" t="s">
        <v>46</v>
      </c>
      <c r="C17" s="55" t="s">
        <v>34</v>
      </c>
      <c r="D17" s="149">
        <v>16.222000000000001</v>
      </c>
      <c r="E17" s="150">
        <v>28.719000000000001</v>
      </c>
      <c r="F17" s="151">
        <v>19.739999999999998</v>
      </c>
      <c r="G17" s="8" t="s">
        <v>152</v>
      </c>
      <c r="H17" s="8" t="s">
        <v>153</v>
      </c>
      <c r="I17" s="18" t="s">
        <v>145</v>
      </c>
      <c r="J17" s="114">
        <v>4</v>
      </c>
      <c r="K17" s="8"/>
    </row>
    <row r="18" spans="1:11" x14ac:dyDescent="0.2">
      <c r="A18" s="55">
        <v>20</v>
      </c>
      <c r="B18" s="55" t="s">
        <v>45</v>
      </c>
      <c r="C18" s="55" t="s">
        <v>34</v>
      </c>
      <c r="D18" s="149">
        <v>16.437999999999999</v>
      </c>
      <c r="E18" s="150">
        <v>28.756</v>
      </c>
      <c r="F18" s="151">
        <v>19.97</v>
      </c>
      <c r="G18" s="8" t="s">
        <v>154</v>
      </c>
      <c r="H18" s="8" t="s">
        <v>145</v>
      </c>
      <c r="I18" s="18" t="s">
        <v>145</v>
      </c>
      <c r="J18" s="114">
        <v>1</v>
      </c>
      <c r="K18" s="8"/>
    </row>
    <row r="19" spans="1:11" x14ac:dyDescent="0.2">
      <c r="A19" s="56">
        <v>63</v>
      </c>
      <c r="B19" s="56" t="s">
        <v>47</v>
      </c>
      <c r="C19" s="56" t="s">
        <v>36</v>
      </c>
      <c r="D19" s="152">
        <v>16.395</v>
      </c>
      <c r="E19" s="153">
        <v>28.945</v>
      </c>
      <c r="F19" s="154">
        <v>19.716999999999999</v>
      </c>
      <c r="G19" s="9" t="s">
        <v>155</v>
      </c>
      <c r="H19" s="9" t="s">
        <v>145</v>
      </c>
      <c r="I19" s="19" t="s">
        <v>145</v>
      </c>
      <c r="J19" s="118">
        <v>3</v>
      </c>
      <c r="K19" s="9"/>
    </row>
    <row r="20" spans="1:11" x14ac:dyDescent="0.2">
      <c r="A20" s="54">
        <v>99</v>
      </c>
      <c r="B20" s="54" t="s">
        <v>44</v>
      </c>
      <c r="C20" s="54" t="s">
        <v>32</v>
      </c>
      <c r="D20" s="155">
        <v>16.331</v>
      </c>
      <c r="E20" s="156">
        <v>28.891999999999999</v>
      </c>
      <c r="F20" s="157">
        <v>19.952000000000002</v>
      </c>
      <c r="G20" s="10" t="s">
        <v>156</v>
      </c>
      <c r="H20" s="10" t="s">
        <v>145</v>
      </c>
      <c r="I20" s="20" t="s">
        <v>145</v>
      </c>
      <c r="J20" s="112">
        <v>3</v>
      </c>
      <c r="K20" s="10"/>
    </row>
    <row r="21" spans="1:11" x14ac:dyDescent="0.2">
      <c r="A21" s="54">
        <v>7</v>
      </c>
      <c r="B21" s="54" t="s">
        <v>43</v>
      </c>
      <c r="C21" s="54" t="s">
        <v>32</v>
      </c>
      <c r="D21" s="155">
        <v>16.291</v>
      </c>
      <c r="E21" s="156">
        <v>28.948</v>
      </c>
      <c r="F21" s="157">
        <v>19.917999999999999</v>
      </c>
      <c r="G21" s="10" t="s">
        <v>157</v>
      </c>
      <c r="H21" s="10" t="s">
        <v>145</v>
      </c>
      <c r="I21" s="20" t="s">
        <v>145</v>
      </c>
      <c r="J21" s="112">
        <v>1</v>
      </c>
      <c r="K21" s="10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16.475999999999999</v>
      </c>
      <c r="E22" s="159">
        <v>29.378</v>
      </c>
      <c r="F22" s="160">
        <v>19.902999999999999</v>
      </c>
      <c r="G22" s="11" t="s">
        <v>158</v>
      </c>
      <c r="H22" s="11" t="s">
        <v>145</v>
      </c>
      <c r="I22" s="21" t="s">
        <v>145</v>
      </c>
      <c r="J22" s="116">
        <v>1</v>
      </c>
      <c r="K22" s="11"/>
    </row>
  </sheetData>
  <autoFilter ref="A2:K22" xr:uid="{00000000-0009-0000-0000-000004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22"/>
  <sheetViews>
    <sheetView zoomScaleNormal="100" workbookViewId="0">
      <selection activeCell="I32" sqref="I32"/>
    </sheetView>
  </sheetViews>
  <sheetFormatPr baseColWidth="10" defaultRowHeight="16" x14ac:dyDescent="0.2"/>
  <cols>
    <col min="1" max="1" width="8.6640625" style="250" customWidth="1"/>
    <col min="2" max="2" width="7.6640625" style="250" customWidth="1"/>
    <col min="5" max="5" width="12.33203125" style="250" customWidth="1"/>
    <col min="9" max="9" width="31.6640625" style="250" customWidth="1"/>
  </cols>
  <sheetData>
    <row r="1" spans="1:9" ht="17" customHeight="1" thickBot="1" x14ac:dyDescent="0.25"/>
    <row r="2" spans="1:9" ht="17" customHeight="1" thickBot="1" x14ac:dyDescent="0.25">
      <c r="A2" s="399" t="s">
        <v>105</v>
      </c>
      <c r="B2" s="399" t="s">
        <v>159</v>
      </c>
      <c r="C2" s="399" t="s">
        <v>1</v>
      </c>
      <c r="D2" s="399" t="s">
        <v>0</v>
      </c>
      <c r="E2" s="399" t="s">
        <v>160</v>
      </c>
      <c r="F2" s="399" t="s">
        <v>161</v>
      </c>
      <c r="G2" s="399" t="s">
        <v>112</v>
      </c>
      <c r="H2" s="399" t="s">
        <v>162</v>
      </c>
      <c r="I2" s="261" t="s">
        <v>113</v>
      </c>
    </row>
    <row r="3" spans="1:9" x14ac:dyDescent="0.2">
      <c r="A3" s="47">
        <v>77</v>
      </c>
      <c r="B3" s="47">
        <v>1</v>
      </c>
      <c r="C3" s="47" t="s">
        <v>19</v>
      </c>
      <c r="D3" s="47" t="s">
        <v>17</v>
      </c>
      <c r="E3" s="58" t="s">
        <v>163</v>
      </c>
      <c r="F3" s="255">
        <v>71</v>
      </c>
      <c r="G3" s="255">
        <v>29</v>
      </c>
      <c r="H3" s="255">
        <v>25</v>
      </c>
      <c r="I3" s="255"/>
    </row>
    <row r="4" spans="1:9" x14ac:dyDescent="0.2">
      <c r="A4" s="49">
        <v>16</v>
      </c>
      <c r="B4" s="49">
        <v>2</v>
      </c>
      <c r="C4" s="49" t="s">
        <v>31</v>
      </c>
      <c r="D4" s="49" t="s">
        <v>28</v>
      </c>
      <c r="E4" s="63" t="s">
        <v>164</v>
      </c>
      <c r="F4" s="106">
        <v>71</v>
      </c>
      <c r="G4" s="106">
        <v>32</v>
      </c>
      <c r="H4" s="106">
        <v>18</v>
      </c>
      <c r="I4" s="106"/>
    </row>
    <row r="5" spans="1:9" x14ac:dyDescent="0.2">
      <c r="A5" s="51">
        <v>4</v>
      </c>
      <c r="B5" s="51">
        <v>3</v>
      </c>
      <c r="C5" s="51" t="s">
        <v>23</v>
      </c>
      <c r="D5" s="51" t="s">
        <v>22</v>
      </c>
      <c r="E5" s="61" t="s">
        <v>165</v>
      </c>
      <c r="F5" s="265">
        <v>71</v>
      </c>
      <c r="G5" s="265">
        <v>24</v>
      </c>
      <c r="H5" s="265">
        <v>16</v>
      </c>
      <c r="I5" s="265" t="s">
        <v>166</v>
      </c>
    </row>
    <row r="6" spans="1:9" x14ac:dyDescent="0.2">
      <c r="A6" s="48">
        <v>44</v>
      </c>
      <c r="B6" s="48">
        <v>4</v>
      </c>
      <c r="C6" s="48" t="s">
        <v>18</v>
      </c>
      <c r="D6" s="48" t="s">
        <v>17</v>
      </c>
      <c r="E6" s="59" t="s">
        <v>167</v>
      </c>
      <c r="F6" s="117">
        <v>71</v>
      </c>
      <c r="G6" s="117">
        <v>15</v>
      </c>
      <c r="H6" s="117">
        <v>12</v>
      </c>
      <c r="I6" s="117" t="s">
        <v>168</v>
      </c>
    </row>
    <row r="7" spans="1:9" x14ac:dyDescent="0.2">
      <c r="A7" s="51">
        <v>55</v>
      </c>
      <c r="B7" s="51">
        <v>5</v>
      </c>
      <c r="C7" s="51" t="s">
        <v>37</v>
      </c>
      <c r="D7" s="51" t="s">
        <v>22</v>
      </c>
      <c r="E7" s="61" t="s">
        <v>169</v>
      </c>
      <c r="F7" s="265">
        <v>71</v>
      </c>
      <c r="G7" s="265">
        <v>17</v>
      </c>
      <c r="H7" s="265">
        <v>10</v>
      </c>
      <c r="I7" s="265"/>
    </row>
    <row r="8" spans="1:9" x14ac:dyDescent="0.2">
      <c r="A8" s="52">
        <v>11</v>
      </c>
      <c r="B8" s="52">
        <v>6</v>
      </c>
      <c r="C8" s="52" t="s">
        <v>33</v>
      </c>
      <c r="D8" s="52" t="s">
        <v>24</v>
      </c>
      <c r="E8" s="62" t="s">
        <v>170</v>
      </c>
      <c r="F8" s="104">
        <v>71</v>
      </c>
      <c r="G8" s="104">
        <v>12</v>
      </c>
      <c r="H8" s="104">
        <v>8</v>
      </c>
      <c r="I8" s="104" t="s">
        <v>171</v>
      </c>
    </row>
    <row r="9" spans="1:9" x14ac:dyDescent="0.2">
      <c r="A9" s="77">
        <v>10</v>
      </c>
      <c r="B9" s="77">
        <v>7</v>
      </c>
      <c r="C9" s="77" t="s">
        <v>35</v>
      </c>
      <c r="D9" s="77" t="s">
        <v>30</v>
      </c>
      <c r="E9" s="78" t="s">
        <v>172</v>
      </c>
      <c r="F9" s="110">
        <v>71</v>
      </c>
      <c r="G9" s="110">
        <v>20</v>
      </c>
      <c r="H9" s="110">
        <v>6</v>
      </c>
      <c r="I9" s="110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173</v>
      </c>
      <c r="F10" s="108">
        <v>71</v>
      </c>
      <c r="G10" s="108">
        <v>18</v>
      </c>
      <c r="H10" s="108">
        <v>4</v>
      </c>
      <c r="I10" s="108"/>
    </row>
    <row r="11" spans="1:9" x14ac:dyDescent="0.2">
      <c r="A11" s="54">
        <v>99</v>
      </c>
      <c r="B11" s="54">
        <v>9</v>
      </c>
      <c r="C11" s="54" t="s">
        <v>44</v>
      </c>
      <c r="D11" s="54" t="s">
        <v>32</v>
      </c>
      <c r="E11" s="67" t="s">
        <v>174</v>
      </c>
      <c r="F11" s="112">
        <v>71</v>
      </c>
      <c r="G11" s="112">
        <v>16</v>
      </c>
      <c r="H11" s="112">
        <v>2</v>
      </c>
      <c r="I11" s="112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175</v>
      </c>
      <c r="F12" s="106">
        <v>71</v>
      </c>
      <c r="G12" s="106">
        <v>4</v>
      </c>
      <c r="H12" s="106">
        <v>1</v>
      </c>
      <c r="I12" s="106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176</v>
      </c>
      <c r="F13" s="118">
        <v>71</v>
      </c>
      <c r="G13" s="118">
        <v>14</v>
      </c>
      <c r="H13" s="118">
        <v>0</v>
      </c>
      <c r="I13" s="11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177</v>
      </c>
      <c r="F14" s="110">
        <v>69</v>
      </c>
      <c r="G14" s="110">
        <v>3</v>
      </c>
      <c r="H14" s="110">
        <v>0</v>
      </c>
      <c r="I14" s="110" t="s">
        <v>178</v>
      </c>
    </row>
    <row r="15" spans="1:9" x14ac:dyDescent="0.2">
      <c r="A15" s="50">
        <v>23</v>
      </c>
      <c r="B15" s="50">
        <v>13</v>
      </c>
      <c r="C15" s="50" t="s">
        <v>25</v>
      </c>
      <c r="D15" s="50" t="s">
        <v>20</v>
      </c>
      <c r="E15" s="60" t="s">
        <v>179</v>
      </c>
      <c r="F15" s="102">
        <v>67</v>
      </c>
      <c r="G15" s="102">
        <v>-6</v>
      </c>
      <c r="H15" s="102">
        <v>0</v>
      </c>
      <c r="I15" s="102" t="s">
        <v>180</v>
      </c>
    </row>
    <row r="16" spans="1:9" x14ac:dyDescent="0.2">
      <c r="A16" s="54">
        <v>7</v>
      </c>
      <c r="B16" s="54" t="s">
        <v>181</v>
      </c>
      <c r="C16" s="54" t="s">
        <v>43</v>
      </c>
      <c r="D16" s="54" t="s">
        <v>32</v>
      </c>
      <c r="E16" s="67" t="s">
        <v>182</v>
      </c>
      <c r="F16" s="112">
        <v>53</v>
      </c>
      <c r="G16" s="112">
        <v>-15</v>
      </c>
      <c r="H16" s="112">
        <v>0</v>
      </c>
      <c r="I16" s="112" t="s">
        <v>183</v>
      </c>
    </row>
    <row r="17" spans="1:9" x14ac:dyDescent="0.2">
      <c r="A17" s="55">
        <v>8</v>
      </c>
      <c r="B17" s="55" t="s">
        <v>181</v>
      </c>
      <c r="C17" s="55" t="s">
        <v>46</v>
      </c>
      <c r="D17" s="55" t="s">
        <v>34</v>
      </c>
      <c r="E17" s="65" t="s">
        <v>184</v>
      </c>
      <c r="F17" s="114">
        <v>49</v>
      </c>
      <c r="G17" s="114">
        <v>-15</v>
      </c>
      <c r="H17" s="114">
        <v>0</v>
      </c>
      <c r="I17" s="114" t="s">
        <v>185</v>
      </c>
    </row>
    <row r="18" spans="1:9" x14ac:dyDescent="0.2">
      <c r="A18" s="56">
        <v>63</v>
      </c>
      <c r="B18" s="56" t="s">
        <v>181</v>
      </c>
      <c r="C18" s="56" t="s">
        <v>47</v>
      </c>
      <c r="D18" s="56" t="s">
        <v>36</v>
      </c>
      <c r="E18" s="66" t="s">
        <v>186</v>
      </c>
      <c r="F18" s="118">
        <v>49</v>
      </c>
      <c r="G18" s="118">
        <v>-15</v>
      </c>
      <c r="H18" s="118">
        <v>0</v>
      </c>
      <c r="I18" s="118" t="s">
        <v>187</v>
      </c>
    </row>
    <row r="19" spans="1:9" x14ac:dyDescent="0.2">
      <c r="A19" s="55">
        <v>20</v>
      </c>
      <c r="B19" s="55" t="s">
        <v>181</v>
      </c>
      <c r="C19" s="55" t="s">
        <v>45</v>
      </c>
      <c r="D19" s="55" t="s">
        <v>34</v>
      </c>
      <c r="E19" s="65" t="s">
        <v>188</v>
      </c>
      <c r="F19" s="114">
        <v>24</v>
      </c>
      <c r="G19" s="114">
        <v>-15</v>
      </c>
      <c r="H19" s="114">
        <v>0</v>
      </c>
      <c r="I19" s="114" t="s">
        <v>185</v>
      </c>
    </row>
    <row r="20" spans="1:9" x14ac:dyDescent="0.2">
      <c r="A20" s="52">
        <v>18</v>
      </c>
      <c r="B20" s="52" t="s">
        <v>181</v>
      </c>
      <c r="C20" s="52" t="s">
        <v>27</v>
      </c>
      <c r="D20" s="52" t="s">
        <v>24</v>
      </c>
      <c r="E20" s="62" t="s">
        <v>189</v>
      </c>
      <c r="F20" s="104">
        <v>20</v>
      </c>
      <c r="G20" s="104">
        <v>-15</v>
      </c>
      <c r="H20" s="104">
        <v>0</v>
      </c>
      <c r="I20" s="104" t="s">
        <v>190</v>
      </c>
    </row>
    <row r="21" spans="1:9" x14ac:dyDescent="0.2">
      <c r="A21" s="53">
        <v>3</v>
      </c>
      <c r="B21" s="53" t="s">
        <v>181</v>
      </c>
      <c r="C21" s="53" t="s">
        <v>29</v>
      </c>
      <c r="D21" s="53" t="s">
        <v>26</v>
      </c>
      <c r="E21" s="64" t="s">
        <v>191</v>
      </c>
      <c r="F21" s="108">
        <v>17</v>
      </c>
      <c r="G21" s="108">
        <v>-15</v>
      </c>
      <c r="H21" s="108">
        <v>0</v>
      </c>
      <c r="I21" s="108" t="s">
        <v>192</v>
      </c>
    </row>
    <row r="22" spans="1:9" ht="17" customHeight="1" thickBot="1" x14ac:dyDescent="0.25">
      <c r="A22" s="68">
        <v>33</v>
      </c>
      <c r="B22" s="68" t="s">
        <v>181</v>
      </c>
      <c r="C22" s="68" t="s">
        <v>21</v>
      </c>
      <c r="D22" s="68" t="s">
        <v>20</v>
      </c>
      <c r="E22" s="69" t="s">
        <v>193</v>
      </c>
      <c r="F22" s="70">
        <v>11</v>
      </c>
      <c r="G22" s="70">
        <v>-15</v>
      </c>
      <c r="H22" s="70">
        <v>0</v>
      </c>
      <c r="I22" s="70" t="s">
        <v>194</v>
      </c>
    </row>
  </sheetData>
  <autoFilter ref="A2:I22" xr:uid="{00000000-0009-0000-0000-000005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K22"/>
  <sheetViews>
    <sheetView zoomScaleNormal="100" workbookViewId="0">
      <selection activeCell="J23" sqref="J23"/>
    </sheetView>
  </sheetViews>
  <sheetFormatPr baseColWidth="10" defaultRowHeight="16" x14ac:dyDescent="0.2"/>
  <cols>
    <col min="1" max="1" width="9.33203125" style="250" customWidth="1"/>
    <col min="4" max="4" width="8.1640625" style="250" customWidth="1"/>
    <col min="5" max="5" width="9.6640625" style="250" customWidth="1"/>
    <col min="6" max="6" width="8.1640625" style="250" customWidth="1"/>
    <col min="11" max="11" width="34.33203125" style="250" customWidth="1"/>
  </cols>
  <sheetData>
    <row r="1" spans="1:11" ht="17" customHeight="1" thickBot="1" x14ac:dyDescent="0.25"/>
    <row r="2" spans="1:11" ht="17" customHeight="1" thickBot="1" x14ac:dyDescent="0.25">
      <c r="A2" s="399" t="s">
        <v>105</v>
      </c>
      <c r="B2" s="399" t="s">
        <v>1</v>
      </c>
      <c r="C2" s="399" t="s">
        <v>0</v>
      </c>
      <c r="D2" s="24" t="s">
        <v>106</v>
      </c>
      <c r="E2" s="25" t="s">
        <v>107</v>
      </c>
      <c r="F2" s="26" t="s">
        <v>108</v>
      </c>
      <c r="G2" s="399" t="s">
        <v>109</v>
      </c>
      <c r="H2" s="399" t="s">
        <v>110</v>
      </c>
      <c r="I2" s="260" t="s">
        <v>111</v>
      </c>
      <c r="J2" s="399" t="s">
        <v>112</v>
      </c>
      <c r="K2" s="399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18.934999999999999</v>
      </c>
      <c r="E3" s="126">
        <v>34.573</v>
      </c>
      <c r="F3" s="127">
        <v>24.099</v>
      </c>
      <c r="G3" s="22">
        <v>9.0495370370370371E-4</v>
      </c>
      <c r="H3" s="22" t="s">
        <v>195</v>
      </c>
      <c r="I3" s="23" t="s">
        <v>196</v>
      </c>
      <c r="J3" s="255">
        <v>15</v>
      </c>
      <c r="K3" s="22"/>
    </row>
    <row r="4" spans="1:11" x14ac:dyDescent="0.2">
      <c r="A4" s="50">
        <v>33</v>
      </c>
      <c r="B4" s="50" t="s">
        <v>21</v>
      </c>
      <c r="C4" s="50" t="s">
        <v>20</v>
      </c>
      <c r="D4" s="131">
        <v>19.007000000000001</v>
      </c>
      <c r="E4" s="132">
        <v>34.692</v>
      </c>
      <c r="F4" s="133">
        <v>24.164000000000001</v>
      </c>
      <c r="G4" s="3">
        <v>9.062152777777777E-4</v>
      </c>
      <c r="H4" s="3" t="s">
        <v>197</v>
      </c>
      <c r="I4" s="13" t="s">
        <v>198</v>
      </c>
      <c r="J4" s="102">
        <v>14</v>
      </c>
      <c r="K4" s="3"/>
    </row>
    <row r="5" spans="1:11" x14ac:dyDescent="0.2">
      <c r="A5" s="51">
        <v>55</v>
      </c>
      <c r="B5" s="51" t="s">
        <v>37</v>
      </c>
      <c r="C5" s="51" t="s">
        <v>22</v>
      </c>
      <c r="D5" s="134">
        <v>19.161999999999999</v>
      </c>
      <c r="E5" s="135">
        <v>34.654000000000003</v>
      </c>
      <c r="F5" s="136">
        <v>24.242000000000001</v>
      </c>
      <c r="G5" s="4">
        <v>9.0960648148148151E-4</v>
      </c>
      <c r="H5" s="4" t="s">
        <v>199</v>
      </c>
      <c r="I5" s="14" t="s">
        <v>200</v>
      </c>
      <c r="J5" s="265">
        <v>13</v>
      </c>
      <c r="K5" s="4"/>
    </row>
    <row r="6" spans="1:11" x14ac:dyDescent="0.2">
      <c r="A6" s="48">
        <v>77</v>
      </c>
      <c r="B6" s="48" t="s">
        <v>19</v>
      </c>
      <c r="C6" s="48" t="s">
        <v>17</v>
      </c>
      <c r="D6" s="128">
        <v>19.097000000000001</v>
      </c>
      <c r="E6" s="129">
        <v>34.968000000000004</v>
      </c>
      <c r="F6" s="130">
        <v>24.295000000000002</v>
      </c>
      <c r="G6" s="2">
        <v>9.1193287037037035E-4</v>
      </c>
      <c r="H6" s="2" t="s">
        <v>201</v>
      </c>
      <c r="I6" s="12" t="s">
        <v>202</v>
      </c>
      <c r="J6" s="117">
        <v>10</v>
      </c>
      <c r="K6" s="2"/>
    </row>
    <row r="7" spans="1:11" x14ac:dyDescent="0.2">
      <c r="A7" s="53">
        <v>31</v>
      </c>
      <c r="B7" s="53" t="s">
        <v>38</v>
      </c>
      <c r="C7" s="53" t="s">
        <v>26</v>
      </c>
      <c r="D7" s="143">
        <v>19.321999999999999</v>
      </c>
      <c r="E7" s="144">
        <v>34.878999999999998</v>
      </c>
      <c r="F7" s="145">
        <v>24.469000000000001</v>
      </c>
      <c r="G7" s="7">
        <v>9.2195601851851846E-4</v>
      </c>
      <c r="H7" s="7" t="s">
        <v>203</v>
      </c>
      <c r="I7" s="17" t="s">
        <v>204</v>
      </c>
      <c r="J7" s="108">
        <v>11</v>
      </c>
      <c r="K7" s="7"/>
    </row>
    <row r="8" spans="1:11" x14ac:dyDescent="0.2">
      <c r="A8" s="51">
        <v>4</v>
      </c>
      <c r="B8" s="51" t="s">
        <v>23</v>
      </c>
      <c r="C8" s="51" t="s">
        <v>22</v>
      </c>
      <c r="D8" s="134">
        <v>19.163</v>
      </c>
      <c r="E8" s="135">
        <v>34.76</v>
      </c>
      <c r="F8" s="136">
        <v>24.266999999999999</v>
      </c>
      <c r="G8" s="4">
        <v>9.0861111111111112E-4</v>
      </c>
      <c r="H8" s="4" t="s">
        <v>205</v>
      </c>
      <c r="I8" s="14" t="s">
        <v>206</v>
      </c>
      <c r="J8" s="265">
        <v>8</v>
      </c>
      <c r="K8" s="4" t="s">
        <v>207</v>
      </c>
    </row>
    <row r="9" spans="1:11" x14ac:dyDescent="0.2">
      <c r="A9" s="50">
        <v>23</v>
      </c>
      <c r="B9" s="50" t="s">
        <v>25</v>
      </c>
      <c r="C9" s="50" t="s">
        <v>20</v>
      </c>
      <c r="D9" s="131">
        <v>19.132000000000001</v>
      </c>
      <c r="E9" s="132">
        <v>35.054000000000002</v>
      </c>
      <c r="F9" s="133">
        <v>24.539000000000001</v>
      </c>
      <c r="G9" s="3">
        <v>9.3613425925925928E-4</v>
      </c>
      <c r="H9" s="3" t="s">
        <v>208</v>
      </c>
      <c r="I9" s="13" t="s">
        <v>209</v>
      </c>
      <c r="J9" s="102">
        <v>7</v>
      </c>
      <c r="K9" s="3"/>
    </row>
    <row r="10" spans="1:11" x14ac:dyDescent="0.2">
      <c r="A10" s="77">
        <v>10</v>
      </c>
      <c r="B10" s="77" t="s">
        <v>35</v>
      </c>
      <c r="C10" s="77" t="s">
        <v>30</v>
      </c>
      <c r="D10" s="146">
        <v>19.244</v>
      </c>
      <c r="E10" s="147">
        <v>35.017000000000003</v>
      </c>
      <c r="F10" s="148">
        <v>24.457999999999998</v>
      </c>
      <c r="G10" s="79">
        <v>9.281481481481481E-4</v>
      </c>
      <c r="H10" s="79" t="s">
        <v>210</v>
      </c>
      <c r="I10" s="80" t="s">
        <v>211</v>
      </c>
      <c r="J10" s="110">
        <v>8</v>
      </c>
      <c r="K10" s="79"/>
    </row>
    <row r="11" spans="1:11" x14ac:dyDescent="0.2">
      <c r="A11" s="53">
        <v>3</v>
      </c>
      <c r="B11" s="53" t="s">
        <v>29</v>
      </c>
      <c r="C11" s="53" t="s">
        <v>26</v>
      </c>
      <c r="D11" s="143">
        <v>19.209</v>
      </c>
      <c r="E11" s="144">
        <v>35.246000000000002</v>
      </c>
      <c r="F11" s="145">
        <v>24.478000000000002</v>
      </c>
      <c r="G11" s="7">
        <v>9.2201388888888899E-4</v>
      </c>
      <c r="H11" s="7" t="s">
        <v>212</v>
      </c>
      <c r="I11" s="17" t="s">
        <v>213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19.405000000000001</v>
      </c>
      <c r="E12" s="141">
        <v>35.372</v>
      </c>
      <c r="F12" s="142">
        <v>24.751999999999999</v>
      </c>
      <c r="G12" s="6">
        <v>9.2873842592592585E-4</v>
      </c>
      <c r="H12" s="6" t="s">
        <v>214</v>
      </c>
      <c r="I12" s="16" t="s">
        <v>215</v>
      </c>
      <c r="J12" s="106">
        <v>6</v>
      </c>
      <c r="K12" s="6"/>
    </row>
    <row r="13" spans="1:11" x14ac:dyDescent="0.2">
      <c r="A13" s="49">
        <v>16</v>
      </c>
      <c r="B13" s="49" t="s">
        <v>31</v>
      </c>
      <c r="C13" s="49" t="s">
        <v>28</v>
      </c>
      <c r="D13" s="140">
        <v>19.350000000000001</v>
      </c>
      <c r="E13" s="141">
        <v>35.450000000000003</v>
      </c>
      <c r="F13" s="142">
        <v>24.677</v>
      </c>
      <c r="G13" s="6">
        <v>9.3600694444444439E-4</v>
      </c>
      <c r="H13" s="6" t="s">
        <v>216</v>
      </c>
      <c r="I13" s="16" t="s">
        <v>145</v>
      </c>
      <c r="J13" s="106">
        <v>2</v>
      </c>
      <c r="K13" s="6" t="s">
        <v>217</v>
      </c>
    </row>
    <row r="14" spans="1:11" x14ac:dyDescent="0.2">
      <c r="A14" s="56">
        <v>63</v>
      </c>
      <c r="B14" s="56" t="s">
        <v>47</v>
      </c>
      <c r="C14" s="56" t="s">
        <v>36</v>
      </c>
      <c r="D14" s="152">
        <v>19.506</v>
      </c>
      <c r="E14" s="153">
        <v>35.415999999999997</v>
      </c>
      <c r="F14" s="154">
        <v>24.524999999999999</v>
      </c>
      <c r="G14" s="9">
        <v>9.3034722222222227E-4</v>
      </c>
      <c r="H14" s="9" t="s">
        <v>218</v>
      </c>
      <c r="I14" s="19" t="s">
        <v>145</v>
      </c>
      <c r="J14" s="118">
        <v>4</v>
      </c>
      <c r="K14" s="9"/>
    </row>
    <row r="15" spans="1:11" x14ac:dyDescent="0.2">
      <c r="A15" s="52">
        <v>18</v>
      </c>
      <c r="B15" s="52" t="s">
        <v>27</v>
      </c>
      <c r="C15" s="52" t="s">
        <v>24</v>
      </c>
      <c r="D15" s="137">
        <v>19.247</v>
      </c>
      <c r="E15" s="138">
        <v>35.439</v>
      </c>
      <c r="F15" s="139">
        <v>24.797000000000001</v>
      </c>
      <c r="G15" s="5">
        <v>9.2241898148148153E-4</v>
      </c>
      <c r="H15" s="5" t="s">
        <v>219</v>
      </c>
      <c r="I15" s="15" t="s">
        <v>145</v>
      </c>
      <c r="J15" s="104">
        <v>4</v>
      </c>
      <c r="K15" s="5"/>
    </row>
    <row r="16" spans="1:11" x14ac:dyDescent="0.2">
      <c r="A16" s="77">
        <v>23</v>
      </c>
      <c r="B16" s="77" t="s">
        <v>41</v>
      </c>
      <c r="C16" s="77" t="s">
        <v>30</v>
      </c>
      <c r="D16" s="146">
        <v>19.337</v>
      </c>
      <c r="E16" s="147">
        <v>35.401000000000003</v>
      </c>
      <c r="F16" s="148">
        <v>24.396999999999998</v>
      </c>
      <c r="G16" s="79">
        <v>9.2388888888888891E-4</v>
      </c>
      <c r="H16" s="79" t="s">
        <v>220</v>
      </c>
      <c r="I16" s="80" t="s">
        <v>145</v>
      </c>
      <c r="J16" s="110">
        <v>2</v>
      </c>
      <c r="K16" s="79"/>
    </row>
    <row r="17" spans="1:11" x14ac:dyDescent="0.2">
      <c r="A17" s="55">
        <v>20</v>
      </c>
      <c r="B17" s="55" t="s">
        <v>45</v>
      </c>
      <c r="C17" s="55" t="s">
        <v>34</v>
      </c>
      <c r="D17" s="149">
        <v>19.481999999999999</v>
      </c>
      <c r="E17" s="150">
        <v>35.487000000000002</v>
      </c>
      <c r="F17" s="151">
        <v>24.861999999999998</v>
      </c>
      <c r="G17" s="8">
        <v>9.3912037037037033E-4</v>
      </c>
      <c r="H17" s="8" t="s">
        <v>221</v>
      </c>
      <c r="I17" s="18" t="s">
        <v>145</v>
      </c>
      <c r="J17" s="114">
        <v>4</v>
      </c>
      <c r="K17" s="8"/>
    </row>
    <row r="18" spans="1:11" x14ac:dyDescent="0.2">
      <c r="A18" s="54">
        <v>7</v>
      </c>
      <c r="B18" s="54" t="s">
        <v>43</v>
      </c>
      <c r="C18" s="54" t="s">
        <v>32</v>
      </c>
      <c r="D18" s="155">
        <v>19.524000000000001</v>
      </c>
      <c r="E18" s="156">
        <v>36.247999999999998</v>
      </c>
      <c r="F18" s="157">
        <v>25.106000000000002</v>
      </c>
      <c r="G18" s="10">
        <v>9.4180555555555554E-4</v>
      </c>
      <c r="H18" s="10" t="s">
        <v>145</v>
      </c>
      <c r="I18" s="20" t="s">
        <v>145</v>
      </c>
      <c r="J18" s="112">
        <v>3</v>
      </c>
      <c r="K18" s="10"/>
    </row>
    <row r="19" spans="1:11" x14ac:dyDescent="0.2">
      <c r="A19" s="52">
        <v>11</v>
      </c>
      <c r="B19" s="52" t="s">
        <v>33</v>
      </c>
      <c r="C19" s="52" t="s">
        <v>24</v>
      </c>
      <c r="D19" s="137">
        <v>19.541</v>
      </c>
      <c r="E19" s="138">
        <v>36.290999999999997</v>
      </c>
      <c r="F19" s="139">
        <v>25.117000000000001</v>
      </c>
      <c r="G19" s="5">
        <v>9.4452546296296298E-4</v>
      </c>
      <c r="H19" s="5" t="s">
        <v>145</v>
      </c>
      <c r="I19" s="15" t="s">
        <v>145</v>
      </c>
      <c r="J19" s="104">
        <v>1</v>
      </c>
      <c r="K19" s="5"/>
    </row>
    <row r="20" spans="1:11" x14ac:dyDescent="0.2">
      <c r="A20" s="56">
        <v>6</v>
      </c>
      <c r="B20" s="56" t="s">
        <v>48</v>
      </c>
      <c r="C20" s="56" t="s">
        <v>36</v>
      </c>
      <c r="D20" s="152">
        <v>19.538</v>
      </c>
      <c r="E20" s="153">
        <v>36.103000000000002</v>
      </c>
      <c r="F20" s="154">
        <v>25.587</v>
      </c>
      <c r="G20" s="9">
        <v>9.4628472222222228E-4</v>
      </c>
      <c r="H20" s="9" t="s">
        <v>145</v>
      </c>
      <c r="I20" s="19" t="s">
        <v>145</v>
      </c>
      <c r="J20" s="118">
        <v>1</v>
      </c>
      <c r="K20" s="9"/>
    </row>
    <row r="21" spans="1:11" x14ac:dyDescent="0.2">
      <c r="A21" s="54">
        <v>99</v>
      </c>
      <c r="B21" s="54" t="s">
        <v>44</v>
      </c>
      <c r="C21" s="54" t="s">
        <v>32</v>
      </c>
      <c r="D21" s="155">
        <v>19.469000000000001</v>
      </c>
      <c r="E21" s="156">
        <v>35.963000000000001</v>
      </c>
      <c r="F21" s="157">
        <v>25.664000000000001</v>
      </c>
      <c r="G21" s="10">
        <v>9.4628472222222228E-4</v>
      </c>
      <c r="H21" s="10" t="s">
        <v>145</v>
      </c>
      <c r="I21" s="20" t="s">
        <v>145</v>
      </c>
      <c r="J21" s="112">
        <v>1</v>
      </c>
      <c r="K21" s="10"/>
    </row>
    <row r="22" spans="1:11" ht="17" customHeight="1" thickBot="1" x14ac:dyDescent="0.25">
      <c r="A22" s="73">
        <v>8</v>
      </c>
      <c r="B22" s="73" t="s">
        <v>46</v>
      </c>
      <c r="C22" s="73" t="s">
        <v>34</v>
      </c>
      <c r="D22" s="161" t="s">
        <v>145</v>
      </c>
      <c r="E22" s="162" t="s">
        <v>145</v>
      </c>
      <c r="F22" s="163" t="s">
        <v>145</v>
      </c>
      <c r="G22" s="74" t="s">
        <v>145</v>
      </c>
      <c r="H22" s="74" t="s">
        <v>145</v>
      </c>
      <c r="I22" s="75" t="s">
        <v>145</v>
      </c>
      <c r="J22" s="76">
        <v>-5</v>
      </c>
      <c r="K22" s="74" t="s">
        <v>222</v>
      </c>
    </row>
  </sheetData>
  <autoFilter ref="A2:K22" xr:uid="{00000000-0009-0000-0000-000006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 x14ac:dyDescent="0.2"/>
  <cols>
    <col min="2" max="2" width="6.83203125" style="250" customWidth="1"/>
    <col min="5" max="5" width="12.33203125" style="250" customWidth="1"/>
    <col min="9" max="9" width="32.5" style="250" customWidth="1"/>
  </cols>
  <sheetData>
    <row r="1" spans="1:11" ht="17" customHeight="1" thickBot="1" x14ac:dyDescent="0.25"/>
    <row r="2" spans="1:11" ht="17" customHeight="1" thickBot="1" x14ac:dyDescent="0.25">
      <c r="A2" s="399" t="s">
        <v>105</v>
      </c>
      <c r="B2" s="399" t="s">
        <v>159</v>
      </c>
      <c r="C2" s="399" t="s">
        <v>1</v>
      </c>
      <c r="D2" s="399" t="s">
        <v>0</v>
      </c>
      <c r="E2" s="399" t="s">
        <v>160</v>
      </c>
      <c r="F2" s="399" t="s">
        <v>161</v>
      </c>
      <c r="G2" s="399" t="s">
        <v>112</v>
      </c>
      <c r="H2" s="399" t="s">
        <v>162</v>
      </c>
      <c r="I2" s="261" t="s">
        <v>113</v>
      </c>
      <c r="J2" s="71"/>
      <c r="K2" s="71"/>
    </row>
    <row r="3" spans="1:11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223</v>
      </c>
      <c r="F3" s="255">
        <v>71</v>
      </c>
      <c r="G3" s="255">
        <v>29</v>
      </c>
      <c r="H3" s="255">
        <v>25</v>
      </c>
      <c r="I3" s="255"/>
      <c r="J3" s="72"/>
      <c r="K3" s="72"/>
    </row>
    <row r="4" spans="1:11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224</v>
      </c>
      <c r="F4" s="117">
        <v>71</v>
      </c>
      <c r="G4" s="117">
        <v>23</v>
      </c>
      <c r="H4" s="117">
        <v>18</v>
      </c>
      <c r="I4" s="117"/>
      <c r="J4" s="72"/>
      <c r="K4" s="72"/>
    </row>
    <row r="5" spans="1:11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225</v>
      </c>
      <c r="F5" s="102">
        <v>71</v>
      </c>
      <c r="G5" s="102">
        <v>17</v>
      </c>
      <c r="H5" s="102">
        <v>15</v>
      </c>
      <c r="I5" s="102" t="s">
        <v>226</v>
      </c>
      <c r="J5" s="72"/>
      <c r="K5" s="72"/>
    </row>
    <row r="6" spans="1:11" x14ac:dyDescent="0.2">
      <c r="A6" s="50">
        <v>23</v>
      </c>
      <c r="B6" s="50">
        <v>4</v>
      </c>
      <c r="C6" s="50" t="s">
        <v>25</v>
      </c>
      <c r="D6" s="50" t="s">
        <v>20</v>
      </c>
      <c r="E6" s="60" t="s">
        <v>227</v>
      </c>
      <c r="F6" s="102">
        <v>71</v>
      </c>
      <c r="G6" s="102">
        <v>17</v>
      </c>
      <c r="H6" s="102">
        <v>12</v>
      </c>
      <c r="I6" s="102"/>
      <c r="J6" s="72"/>
      <c r="K6" s="72"/>
    </row>
    <row r="7" spans="1:11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228</v>
      </c>
      <c r="F7" s="265">
        <v>71</v>
      </c>
      <c r="G7" s="265">
        <v>22</v>
      </c>
      <c r="H7" s="265">
        <v>10</v>
      </c>
      <c r="I7" s="265"/>
      <c r="J7" s="72"/>
      <c r="K7" s="72"/>
    </row>
    <row r="8" spans="1:11" x14ac:dyDescent="0.2">
      <c r="A8" s="52">
        <v>11</v>
      </c>
      <c r="B8" s="52">
        <v>6</v>
      </c>
      <c r="C8" s="52" t="s">
        <v>33</v>
      </c>
      <c r="D8" s="52" t="s">
        <v>24</v>
      </c>
      <c r="E8" s="62" t="s">
        <v>229</v>
      </c>
      <c r="F8" s="104">
        <v>71</v>
      </c>
      <c r="G8" s="104">
        <v>22</v>
      </c>
      <c r="H8" s="104">
        <v>8</v>
      </c>
      <c r="I8" s="104"/>
      <c r="J8" s="72"/>
      <c r="K8" s="72"/>
    </row>
    <row r="9" spans="1:11" x14ac:dyDescent="0.2">
      <c r="A9" s="52">
        <v>18</v>
      </c>
      <c r="B9" s="52">
        <v>7</v>
      </c>
      <c r="C9" s="52" t="s">
        <v>27</v>
      </c>
      <c r="D9" s="52" t="s">
        <v>24</v>
      </c>
      <c r="E9" s="62" t="s">
        <v>230</v>
      </c>
      <c r="F9" s="104">
        <v>71</v>
      </c>
      <c r="G9" s="104">
        <v>17</v>
      </c>
      <c r="H9" s="104">
        <v>6</v>
      </c>
      <c r="I9" s="104"/>
      <c r="J9" s="72"/>
      <c r="K9" s="72"/>
    </row>
    <row r="10" spans="1:11" x14ac:dyDescent="0.2">
      <c r="A10" s="53">
        <v>3</v>
      </c>
      <c r="B10" s="53">
        <v>8</v>
      </c>
      <c r="C10" s="53" t="s">
        <v>29</v>
      </c>
      <c r="D10" s="53" t="s">
        <v>26</v>
      </c>
      <c r="E10" s="64" t="s">
        <v>231</v>
      </c>
      <c r="F10" s="108">
        <v>71</v>
      </c>
      <c r="G10" s="108">
        <v>8</v>
      </c>
      <c r="H10" s="108">
        <v>4</v>
      </c>
      <c r="I10" s="108"/>
      <c r="J10" s="72"/>
      <c r="K10" s="72"/>
    </row>
    <row r="11" spans="1:11" x14ac:dyDescent="0.2">
      <c r="A11" s="51">
        <v>55</v>
      </c>
      <c r="B11" s="51">
        <v>9</v>
      </c>
      <c r="C11" s="51" t="s">
        <v>37</v>
      </c>
      <c r="D11" s="51" t="s">
        <v>22</v>
      </c>
      <c r="E11" s="61" t="s">
        <v>232</v>
      </c>
      <c r="F11" s="265">
        <v>70</v>
      </c>
      <c r="G11" s="265">
        <v>-2</v>
      </c>
      <c r="H11" s="265">
        <v>3</v>
      </c>
      <c r="I11" s="265" t="s">
        <v>166</v>
      </c>
      <c r="J11" s="72"/>
      <c r="K11" s="72"/>
    </row>
    <row r="12" spans="1:11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233</v>
      </c>
      <c r="F12" s="110">
        <v>70</v>
      </c>
      <c r="G12" s="110">
        <v>11</v>
      </c>
      <c r="H12" s="110">
        <v>1</v>
      </c>
      <c r="I12" s="110"/>
      <c r="J12" s="72"/>
      <c r="K12" s="72"/>
    </row>
    <row r="13" spans="1:11" x14ac:dyDescent="0.2">
      <c r="A13" s="54">
        <v>7</v>
      </c>
      <c r="B13" s="54">
        <v>11</v>
      </c>
      <c r="C13" s="54" t="s">
        <v>43</v>
      </c>
      <c r="D13" s="54" t="s">
        <v>32</v>
      </c>
      <c r="E13" s="67" t="s">
        <v>234</v>
      </c>
      <c r="F13" s="112">
        <v>70</v>
      </c>
      <c r="G13" s="112">
        <v>14</v>
      </c>
      <c r="H13" s="112">
        <v>0</v>
      </c>
      <c r="I13" s="112"/>
      <c r="J13" s="72"/>
      <c r="K13" s="72"/>
    </row>
    <row r="14" spans="1:11" x14ac:dyDescent="0.2">
      <c r="A14" s="55">
        <v>20</v>
      </c>
      <c r="B14" s="55">
        <v>12</v>
      </c>
      <c r="C14" s="55" t="s">
        <v>45</v>
      </c>
      <c r="D14" s="55" t="s">
        <v>34</v>
      </c>
      <c r="E14" s="65" t="s">
        <v>235</v>
      </c>
      <c r="F14" s="114">
        <v>70</v>
      </c>
      <c r="G14" s="114">
        <v>10</v>
      </c>
      <c r="H14" s="114">
        <v>0</v>
      </c>
      <c r="I14" s="114"/>
      <c r="J14" s="72"/>
      <c r="K14" s="72"/>
    </row>
    <row r="15" spans="1:11" x14ac:dyDescent="0.2">
      <c r="A15" s="55">
        <v>8</v>
      </c>
      <c r="B15" s="55">
        <v>13</v>
      </c>
      <c r="C15" s="55" t="s">
        <v>46</v>
      </c>
      <c r="D15" s="55" t="s">
        <v>34</v>
      </c>
      <c r="E15" s="65" t="s">
        <v>236</v>
      </c>
      <c r="F15" s="114">
        <v>70</v>
      </c>
      <c r="G15" s="114">
        <v>11</v>
      </c>
      <c r="H15" s="114">
        <v>0</v>
      </c>
      <c r="I15" s="114" t="s">
        <v>237</v>
      </c>
      <c r="J15" s="72"/>
      <c r="K15" s="72"/>
    </row>
    <row r="16" spans="1:11" x14ac:dyDescent="0.2">
      <c r="A16" s="54">
        <v>99</v>
      </c>
      <c r="B16" s="54">
        <v>14</v>
      </c>
      <c r="C16" s="54" t="s">
        <v>44</v>
      </c>
      <c r="D16" s="54" t="s">
        <v>32</v>
      </c>
      <c r="E16" s="67" t="s">
        <v>238</v>
      </c>
      <c r="F16" s="112">
        <v>70</v>
      </c>
      <c r="G16" s="112">
        <v>11</v>
      </c>
      <c r="H16" s="112">
        <v>0</v>
      </c>
      <c r="I16" s="112"/>
      <c r="J16" s="72"/>
      <c r="K16" s="72"/>
    </row>
    <row r="17" spans="1:11" x14ac:dyDescent="0.2">
      <c r="A17" s="77">
        <v>10</v>
      </c>
      <c r="B17" s="77">
        <v>15</v>
      </c>
      <c r="C17" s="77" t="s">
        <v>35</v>
      </c>
      <c r="D17" s="77" t="s">
        <v>30</v>
      </c>
      <c r="E17" s="78" t="s">
        <v>239</v>
      </c>
      <c r="F17" s="110">
        <v>70</v>
      </c>
      <c r="G17" s="110">
        <v>-9</v>
      </c>
      <c r="H17" s="110">
        <v>0</v>
      </c>
      <c r="I17" s="110"/>
      <c r="J17" s="72"/>
      <c r="K17" s="72"/>
    </row>
    <row r="18" spans="1:11" x14ac:dyDescent="0.2">
      <c r="A18" s="56">
        <v>63</v>
      </c>
      <c r="B18" s="56">
        <v>16</v>
      </c>
      <c r="C18" s="56" t="s">
        <v>47</v>
      </c>
      <c r="D18" s="56" t="s">
        <v>36</v>
      </c>
      <c r="E18" s="66" t="s">
        <v>240</v>
      </c>
      <c r="F18" s="118">
        <v>69</v>
      </c>
      <c r="G18" s="118">
        <v>-1</v>
      </c>
      <c r="H18" s="118">
        <v>0</v>
      </c>
      <c r="I18" s="118"/>
      <c r="J18" s="72"/>
      <c r="K18" s="72"/>
    </row>
    <row r="19" spans="1:11" x14ac:dyDescent="0.2">
      <c r="A19" s="56">
        <v>6</v>
      </c>
      <c r="B19" s="56">
        <v>17</v>
      </c>
      <c r="C19" s="56" t="s">
        <v>48</v>
      </c>
      <c r="D19" s="56" t="s">
        <v>36</v>
      </c>
      <c r="E19" s="66" t="s">
        <v>241</v>
      </c>
      <c r="F19" s="118">
        <v>69</v>
      </c>
      <c r="G19" s="118">
        <v>3</v>
      </c>
      <c r="H19" s="118">
        <v>0</v>
      </c>
      <c r="I19" s="118"/>
      <c r="J19" s="72"/>
      <c r="K19" s="72"/>
    </row>
    <row r="20" spans="1:11" x14ac:dyDescent="0.2">
      <c r="A20" s="53">
        <v>31</v>
      </c>
      <c r="B20" s="53" t="s">
        <v>181</v>
      </c>
      <c r="C20" s="53" t="s">
        <v>38</v>
      </c>
      <c r="D20" s="53" t="s">
        <v>26</v>
      </c>
      <c r="E20" s="64" t="s">
        <v>242</v>
      </c>
      <c r="F20" s="108">
        <v>25</v>
      </c>
      <c r="G20" s="108">
        <v>-15</v>
      </c>
      <c r="H20" s="108">
        <v>0</v>
      </c>
      <c r="I20" s="108" t="s">
        <v>192</v>
      </c>
      <c r="J20" s="72"/>
      <c r="K20" s="72"/>
    </row>
    <row r="21" spans="1:11" x14ac:dyDescent="0.2">
      <c r="A21" s="49">
        <v>16</v>
      </c>
      <c r="B21" s="49" t="s">
        <v>181</v>
      </c>
      <c r="C21" s="49" t="s">
        <v>31</v>
      </c>
      <c r="D21" s="49" t="s">
        <v>28</v>
      </c>
      <c r="E21" s="63" t="s">
        <v>243</v>
      </c>
      <c r="F21" s="106">
        <v>4</v>
      </c>
      <c r="G21" s="106">
        <v>-15</v>
      </c>
      <c r="H21" s="106">
        <v>0</v>
      </c>
      <c r="I21" s="106" t="s">
        <v>244</v>
      </c>
      <c r="J21" s="72"/>
      <c r="K21" s="72"/>
    </row>
    <row r="22" spans="1:11" ht="17" customHeight="1" thickBot="1" x14ac:dyDescent="0.25">
      <c r="A22" s="169">
        <v>5</v>
      </c>
      <c r="B22" s="169" t="s">
        <v>181</v>
      </c>
      <c r="C22" s="169" t="s">
        <v>39</v>
      </c>
      <c r="D22" s="169" t="s">
        <v>28</v>
      </c>
      <c r="E22" s="170" t="s">
        <v>245</v>
      </c>
      <c r="F22" s="171">
        <v>1</v>
      </c>
      <c r="G22" s="171">
        <v>-15</v>
      </c>
      <c r="H22" s="171">
        <v>0</v>
      </c>
      <c r="I22" s="171" t="s">
        <v>246</v>
      </c>
      <c r="J22" s="72"/>
      <c r="K22" s="72"/>
    </row>
    <row r="23" spans="1:11" x14ac:dyDescent="0.2">
      <c r="E23" s="168"/>
    </row>
  </sheetData>
  <autoFilter ref="A2:I22" xr:uid="{00000000-0009-0000-0000-000007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4" max="4" width="9.83203125" style="250" customWidth="1"/>
    <col min="5" max="5" width="10" style="250" customWidth="1"/>
    <col min="6" max="6" width="9.83203125" style="250" customWidth="1"/>
    <col min="9" max="9" width="12.1640625" style="250" bestFit="1" customWidth="1"/>
    <col min="11" max="11" width="31.6640625" style="250" customWidth="1"/>
  </cols>
  <sheetData>
    <row r="1" spans="1:11" ht="17" customHeight="1" thickBot="1" x14ac:dyDescent="0.25"/>
    <row r="2" spans="1:11" ht="17" customHeight="1" thickBot="1" x14ac:dyDescent="0.25">
      <c r="A2" s="399" t="s">
        <v>105</v>
      </c>
      <c r="B2" s="399" t="s">
        <v>1</v>
      </c>
      <c r="C2" s="399" t="s">
        <v>0</v>
      </c>
      <c r="D2" s="24" t="s">
        <v>106</v>
      </c>
      <c r="E2" s="25" t="s">
        <v>107</v>
      </c>
      <c r="F2" s="26" t="s">
        <v>108</v>
      </c>
      <c r="G2" s="399" t="s">
        <v>109</v>
      </c>
      <c r="H2" s="399" t="s">
        <v>110</v>
      </c>
      <c r="I2" s="260" t="s">
        <v>111</v>
      </c>
      <c r="J2" s="399" t="s">
        <v>112</v>
      </c>
      <c r="K2" s="399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26.934000000000001</v>
      </c>
      <c r="E3" s="126">
        <v>25.757999999999999</v>
      </c>
      <c r="F3" s="127">
        <v>20.731000000000002</v>
      </c>
      <c r="G3" s="185" t="s">
        <v>247</v>
      </c>
      <c r="H3" s="185" t="s">
        <v>248</v>
      </c>
      <c r="I3" s="186" t="s">
        <v>249</v>
      </c>
      <c r="J3" s="255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26.975000000000001</v>
      </c>
      <c r="E4" s="129">
        <v>25.824999999999999</v>
      </c>
      <c r="F4" s="130">
        <v>20.754000000000001</v>
      </c>
      <c r="G4" s="187" t="s">
        <v>250</v>
      </c>
      <c r="H4" s="187" t="s">
        <v>251</v>
      </c>
      <c r="I4" s="188" t="s">
        <v>252</v>
      </c>
      <c r="J4" s="117">
        <v>12</v>
      </c>
      <c r="K4" s="2"/>
    </row>
    <row r="5" spans="1:11" x14ac:dyDescent="0.2">
      <c r="A5" s="52">
        <v>18</v>
      </c>
      <c r="B5" s="52" t="s">
        <v>27</v>
      </c>
      <c r="C5" s="52" t="s">
        <v>24</v>
      </c>
      <c r="D5" s="137">
        <v>27.119</v>
      </c>
      <c r="E5" s="138">
        <v>26.103000000000002</v>
      </c>
      <c r="F5" s="139">
        <v>21.187000000000001</v>
      </c>
      <c r="G5" s="189" t="s">
        <v>253</v>
      </c>
      <c r="H5" s="189" t="s">
        <v>254</v>
      </c>
      <c r="I5" s="190" t="s">
        <v>255</v>
      </c>
      <c r="J5" s="104">
        <v>13</v>
      </c>
      <c r="K5" s="5"/>
    </row>
    <row r="6" spans="1:11" x14ac:dyDescent="0.2">
      <c r="A6" s="52">
        <v>11</v>
      </c>
      <c r="B6" s="52" t="s">
        <v>33</v>
      </c>
      <c r="C6" s="52" t="s">
        <v>24</v>
      </c>
      <c r="D6" s="137">
        <v>27.123999999999999</v>
      </c>
      <c r="E6" s="138">
        <v>26.143000000000001</v>
      </c>
      <c r="F6" s="139">
        <v>21.187000000000001</v>
      </c>
      <c r="G6" s="189" t="s">
        <v>256</v>
      </c>
      <c r="H6" s="189" t="s">
        <v>257</v>
      </c>
      <c r="I6" s="190" t="s">
        <v>258</v>
      </c>
      <c r="J6" s="104">
        <v>10</v>
      </c>
      <c r="K6" s="5"/>
    </row>
    <row r="7" spans="1:11" x14ac:dyDescent="0.2">
      <c r="A7" s="49">
        <v>5</v>
      </c>
      <c r="B7" s="49" t="s">
        <v>39</v>
      </c>
      <c r="C7" s="49" t="s">
        <v>28</v>
      </c>
      <c r="D7" s="140">
        <v>27.443000000000001</v>
      </c>
      <c r="E7" s="141">
        <v>26.288</v>
      </c>
      <c r="F7" s="142">
        <v>21.013999999999999</v>
      </c>
      <c r="G7" s="191" t="s">
        <v>259</v>
      </c>
      <c r="H7" s="191" t="s">
        <v>260</v>
      </c>
      <c r="I7" s="192" t="s">
        <v>261</v>
      </c>
      <c r="J7" s="106">
        <v>11</v>
      </c>
      <c r="K7" s="6"/>
    </row>
    <row r="8" spans="1:11" x14ac:dyDescent="0.2">
      <c r="A8" s="49">
        <v>16</v>
      </c>
      <c r="B8" s="49" t="s">
        <v>31</v>
      </c>
      <c r="C8" s="49" t="s">
        <v>28</v>
      </c>
      <c r="D8" s="140">
        <v>27.388999999999999</v>
      </c>
      <c r="E8" s="141">
        <v>26.245000000000001</v>
      </c>
      <c r="F8" s="142">
        <v>21.120999999999999</v>
      </c>
      <c r="G8" s="191" t="s">
        <v>262</v>
      </c>
      <c r="H8" s="191" t="s">
        <v>263</v>
      </c>
      <c r="I8" s="192" t="s">
        <v>264</v>
      </c>
      <c r="J8" s="106">
        <v>8</v>
      </c>
      <c r="K8" s="6"/>
    </row>
    <row r="9" spans="1:11" x14ac:dyDescent="0.2">
      <c r="A9" s="50">
        <v>33</v>
      </c>
      <c r="B9" s="50" t="s">
        <v>21</v>
      </c>
      <c r="C9" s="50" t="s">
        <v>20</v>
      </c>
      <c r="D9" s="131">
        <v>27.262</v>
      </c>
      <c r="E9" s="132">
        <v>26.350999999999999</v>
      </c>
      <c r="F9" s="133">
        <v>21.22</v>
      </c>
      <c r="G9" s="193" t="s">
        <v>265</v>
      </c>
      <c r="H9" s="193" t="s">
        <v>266</v>
      </c>
      <c r="I9" s="194" t="s">
        <v>267</v>
      </c>
      <c r="J9" s="102">
        <v>9</v>
      </c>
      <c r="K9" s="3"/>
    </row>
    <row r="10" spans="1:11" x14ac:dyDescent="0.2">
      <c r="A10" s="51">
        <v>4</v>
      </c>
      <c r="B10" s="51" t="s">
        <v>23</v>
      </c>
      <c r="C10" s="51" t="s">
        <v>22</v>
      </c>
      <c r="D10" s="134">
        <v>27.353999999999999</v>
      </c>
      <c r="E10" s="135">
        <v>26.318999999999999</v>
      </c>
      <c r="F10" s="136">
        <v>21.173999999999999</v>
      </c>
      <c r="G10" s="195" t="s">
        <v>268</v>
      </c>
      <c r="H10" s="195" t="s">
        <v>269</v>
      </c>
      <c r="I10" s="196" t="s">
        <v>270</v>
      </c>
      <c r="J10" s="265">
        <v>8</v>
      </c>
      <c r="K10" s="4"/>
    </row>
    <row r="11" spans="1:11" x14ac:dyDescent="0.2">
      <c r="A11" s="51">
        <v>55</v>
      </c>
      <c r="B11" s="51" t="s">
        <v>37</v>
      </c>
      <c r="C11" s="51" t="s">
        <v>22</v>
      </c>
      <c r="D11" s="134">
        <v>27.405999999999999</v>
      </c>
      <c r="E11" s="135">
        <v>26.228999999999999</v>
      </c>
      <c r="F11" s="136">
        <v>21.213000000000001</v>
      </c>
      <c r="G11" s="195" t="s">
        <v>271</v>
      </c>
      <c r="H11" s="195" t="s">
        <v>272</v>
      </c>
      <c r="I11" s="196" t="s">
        <v>273</v>
      </c>
      <c r="J11" s="265">
        <v>5</v>
      </c>
      <c r="K11" s="4"/>
    </row>
    <row r="12" spans="1:11" x14ac:dyDescent="0.2">
      <c r="A12" s="77">
        <v>10</v>
      </c>
      <c r="B12" s="77" t="s">
        <v>35</v>
      </c>
      <c r="C12" s="77" t="s">
        <v>30</v>
      </c>
      <c r="D12" s="146">
        <v>27.544</v>
      </c>
      <c r="E12" s="147">
        <v>26.626000000000001</v>
      </c>
      <c r="F12" s="148">
        <v>21.291</v>
      </c>
      <c r="G12" s="197" t="s">
        <v>274</v>
      </c>
      <c r="H12" s="197" t="s">
        <v>275</v>
      </c>
      <c r="I12" s="177" t="s">
        <v>145</v>
      </c>
      <c r="J12" s="110">
        <v>6</v>
      </c>
      <c r="K12" s="79" t="s">
        <v>276</v>
      </c>
    </row>
    <row r="13" spans="1:11" x14ac:dyDescent="0.2">
      <c r="A13" s="53">
        <v>3</v>
      </c>
      <c r="B13" s="53" t="s">
        <v>29</v>
      </c>
      <c r="C13" s="53" t="s">
        <v>26</v>
      </c>
      <c r="D13" s="143">
        <v>27.606999999999999</v>
      </c>
      <c r="E13" s="144">
        <v>26.545999999999999</v>
      </c>
      <c r="F13" s="145">
        <v>21.183</v>
      </c>
      <c r="G13" s="198" t="s">
        <v>277</v>
      </c>
      <c r="H13" s="198" t="s">
        <v>278</v>
      </c>
      <c r="I13" s="180" t="s">
        <v>145</v>
      </c>
      <c r="J13" s="108">
        <v>4</v>
      </c>
      <c r="K13" s="7"/>
    </row>
    <row r="14" spans="1:11" x14ac:dyDescent="0.2">
      <c r="A14" s="56">
        <v>63</v>
      </c>
      <c r="B14" s="56" t="s">
        <v>47</v>
      </c>
      <c r="C14" s="56" t="s">
        <v>36</v>
      </c>
      <c r="D14" s="152">
        <v>27.606000000000002</v>
      </c>
      <c r="E14" s="153">
        <v>26.579000000000001</v>
      </c>
      <c r="F14" s="154">
        <v>21.34</v>
      </c>
      <c r="G14" s="199" t="s">
        <v>279</v>
      </c>
      <c r="H14" s="199" t="s">
        <v>280</v>
      </c>
      <c r="I14" s="181" t="s">
        <v>145</v>
      </c>
      <c r="J14" s="118">
        <v>4</v>
      </c>
      <c r="K14" s="9"/>
    </row>
    <row r="15" spans="1:11" x14ac:dyDescent="0.2">
      <c r="A15" s="50">
        <v>23</v>
      </c>
      <c r="B15" s="50" t="s">
        <v>25</v>
      </c>
      <c r="C15" s="50" t="s">
        <v>20</v>
      </c>
      <c r="D15" s="131">
        <v>27.585999999999999</v>
      </c>
      <c r="E15" s="132">
        <v>26.72</v>
      </c>
      <c r="F15" s="133">
        <v>21.305</v>
      </c>
      <c r="G15" s="193" t="s">
        <v>281</v>
      </c>
      <c r="H15" s="193" t="s">
        <v>282</v>
      </c>
      <c r="I15" s="182" t="s">
        <v>145</v>
      </c>
      <c r="J15" s="102">
        <v>2</v>
      </c>
      <c r="K15" s="3"/>
    </row>
    <row r="16" spans="1:11" x14ac:dyDescent="0.2">
      <c r="A16" s="53">
        <v>31</v>
      </c>
      <c r="B16" s="53" t="s">
        <v>38</v>
      </c>
      <c r="C16" s="53" t="s">
        <v>26</v>
      </c>
      <c r="D16" s="143">
        <v>27.648</v>
      </c>
      <c r="E16" s="144">
        <v>26.67</v>
      </c>
      <c r="F16" s="145">
        <v>21.276</v>
      </c>
      <c r="G16" s="198" t="s">
        <v>283</v>
      </c>
      <c r="H16" s="198" t="s">
        <v>284</v>
      </c>
      <c r="I16" s="180" t="s">
        <v>145</v>
      </c>
      <c r="J16" s="108">
        <v>2</v>
      </c>
      <c r="K16" s="7"/>
    </row>
    <row r="17" spans="1:11" x14ac:dyDescent="0.2">
      <c r="A17" s="56">
        <v>6</v>
      </c>
      <c r="B17" s="56" t="s">
        <v>48</v>
      </c>
      <c r="C17" s="56" t="s">
        <v>36</v>
      </c>
      <c r="D17" s="152">
        <v>27.704999999999998</v>
      </c>
      <c r="E17" s="153">
        <v>26.852</v>
      </c>
      <c r="F17" s="154">
        <v>21.547999999999998</v>
      </c>
      <c r="G17" s="199" t="s">
        <v>285</v>
      </c>
      <c r="H17" s="199" t="s">
        <v>286</v>
      </c>
      <c r="I17" s="181" t="s">
        <v>145</v>
      </c>
      <c r="J17" s="118">
        <v>2</v>
      </c>
      <c r="K17" s="9"/>
    </row>
    <row r="18" spans="1:11" x14ac:dyDescent="0.2">
      <c r="A18" s="55">
        <v>20</v>
      </c>
      <c r="B18" s="55" t="s">
        <v>45</v>
      </c>
      <c r="C18" s="55" t="s">
        <v>34</v>
      </c>
      <c r="D18" s="149">
        <v>27.715</v>
      </c>
      <c r="E18" s="150">
        <v>26.861999999999998</v>
      </c>
      <c r="F18" s="151">
        <v>21.574999999999999</v>
      </c>
      <c r="G18" s="200" t="s">
        <v>287</v>
      </c>
      <c r="H18" s="175" t="s">
        <v>145</v>
      </c>
      <c r="I18" s="178" t="s">
        <v>145</v>
      </c>
      <c r="J18" s="114">
        <v>3</v>
      </c>
      <c r="K18" s="8"/>
    </row>
    <row r="19" spans="1:11" x14ac:dyDescent="0.2">
      <c r="A19" s="77">
        <v>23</v>
      </c>
      <c r="B19" s="77" t="s">
        <v>41</v>
      </c>
      <c r="C19" s="77" t="s">
        <v>30</v>
      </c>
      <c r="D19" s="146">
        <v>27.73</v>
      </c>
      <c r="E19" s="147">
        <v>26.89</v>
      </c>
      <c r="F19" s="148">
        <v>21.45</v>
      </c>
      <c r="G19" s="197" t="s">
        <v>288</v>
      </c>
      <c r="H19" s="174" t="s">
        <v>145</v>
      </c>
      <c r="I19" s="177" t="s">
        <v>145</v>
      </c>
      <c r="J19" s="110">
        <v>1</v>
      </c>
      <c r="K19" s="79"/>
    </row>
    <row r="20" spans="1:11" x14ac:dyDescent="0.2">
      <c r="A20" s="55">
        <v>8</v>
      </c>
      <c r="B20" s="55" t="s">
        <v>46</v>
      </c>
      <c r="C20" s="55" t="s">
        <v>34</v>
      </c>
      <c r="D20" s="149">
        <v>27.908999999999999</v>
      </c>
      <c r="E20" s="150">
        <v>26.97</v>
      </c>
      <c r="F20" s="151">
        <v>21.527999999999999</v>
      </c>
      <c r="G20" s="200" t="s">
        <v>289</v>
      </c>
      <c r="H20" s="175" t="s">
        <v>145</v>
      </c>
      <c r="I20" s="178" t="s">
        <v>145</v>
      </c>
      <c r="J20" s="114">
        <v>1</v>
      </c>
      <c r="K20" s="8"/>
    </row>
    <row r="21" spans="1:11" x14ac:dyDescent="0.2">
      <c r="A21" s="54">
        <v>99</v>
      </c>
      <c r="B21" s="54" t="s">
        <v>44</v>
      </c>
      <c r="C21" s="54" t="s">
        <v>32</v>
      </c>
      <c r="D21" s="155">
        <v>27.913</v>
      </c>
      <c r="E21" s="156">
        <v>27</v>
      </c>
      <c r="F21" s="157">
        <v>21.593</v>
      </c>
      <c r="G21" s="201" t="s">
        <v>290</v>
      </c>
      <c r="H21" s="176" t="s">
        <v>145</v>
      </c>
      <c r="I21" s="179" t="s">
        <v>145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43</v>
      </c>
      <c r="C22" s="164" t="s">
        <v>32</v>
      </c>
      <c r="D22" s="203">
        <v>27.757000000000001</v>
      </c>
      <c r="E22" s="204">
        <v>27.125</v>
      </c>
      <c r="F22" s="205">
        <v>21.71</v>
      </c>
      <c r="G22" s="202" t="s">
        <v>291</v>
      </c>
      <c r="H22" s="183" t="s">
        <v>145</v>
      </c>
      <c r="I22" s="184" t="s">
        <v>145</v>
      </c>
      <c r="J22" s="167">
        <v>1</v>
      </c>
      <c r="K22" s="165"/>
    </row>
  </sheetData>
  <autoFilter ref="A2:K22" xr:uid="{00000000-0009-0000-0000-000008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</vt:lpstr>
      <vt:lpstr>F</vt:lpstr>
      <vt:lpstr>P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  <vt:lpstr>Q10</vt:lpstr>
      <vt:lpstr>R10</vt:lpstr>
      <vt:lpstr>Q11</vt:lpstr>
      <vt:lpstr>R11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2020-10-10T14:33:59Z</dcterms:modified>
</cp:coreProperties>
</file>