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307e3c88395b6d/CSProjects/PythonProjects/"/>
    </mc:Choice>
  </mc:AlternateContent>
  <xr:revisionPtr revIDLastSave="161" documentId="11_7EFD02DFBB89078A07B1F854B77B5195153BA9AF" xr6:coauthVersionLast="45" xr6:coauthVersionMax="45" xr10:uidLastSave="{084FB832-07D1-B64B-AF21-2DEC85B9CD06}"/>
  <bookViews>
    <workbookView xWindow="0" yWindow="460" windowWidth="38400" windowHeight="19260" activeTab="20" xr2:uid="{00000000-000D-0000-FFFF-FFFF00000000}"/>
  </bookViews>
  <sheets>
    <sheet name="C" sheetId="1" r:id="rId1"/>
    <sheet name="F" sheetId="2" r:id="rId2"/>
    <sheet name="Streaks" sheetId="3" r:id="rId3"/>
    <sheet name="P" sheetId="4" r:id="rId4"/>
    <sheet name="Leagues" sheetId="5" r:id="rId5"/>
    <sheet name="Q1" sheetId="6" state="hidden" r:id="rId6"/>
    <sheet name="R1" sheetId="7" state="hidden" r:id="rId7"/>
    <sheet name="Q2" sheetId="8" state="hidden" r:id="rId8"/>
    <sheet name="R2" sheetId="9" state="hidden" r:id="rId9"/>
    <sheet name="Q3" sheetId="10" state="hidden" r:id="rId10"/>
    <sheet name="R3" sheetId="11" state="hidden" r:id="rId11"/>
    <sheet name="Q4" sheetId="12" state="hidden" r:id="rId12"/>
    <sheet name="R4" sheetId="13" state="hidden" r:id="rId13"/>
    <sheet name="Q5" sheetId="14" state="hidden" r:id="rId14"/>
    <sheet name="R5" sheetId="15" state="hidden" r:id="rId15"/>
    <sheet name="Q6" sheetId="16" r:id="rId16"/>
    <sheet name="R6" sheetId="17" r:id="rId17"/>
    <sheet name="Q7" sheetId="18" r:id="rId18"/>
    <sheet name="R7" sheetId="19" r:id="rId19"/>
    <sheet name="Q8" sheetId="20" r:id="rId20"/>
    <sheet name="R8" sheetId="21" r:id="rId21"/>
    <sheet name="Q9" sheetId="22" r:id="rId22"/>
    <sheet name="R9" sheetId="23" r:id="rId23"/>
  </sheets>
  <definedNames>
    <definedName name="_xlnm._FilterDatabase" localSheetId="0" hidden="1">'C'!$T$2:$U$12</definedName>
    <definedName name="_xlnm._FilterDatabase" localSheetId="1" hidden="1">F!$B$3:$R$23</definedName>
    <definedName name="_xlnm._FilterDatabase" localSheetId="4" hidden="1">Leagues!$Q$2:$AH$9</definedName>
    <definedName name="_xlnm._FilterDatabase" localSheetId="3" hidden="1">P!$B$2:$T$22</definedName>
    <definedName name="_xlnm._FilterDatabase" localSheetId="5" hidden="1">'Q1'!$A$2:$K$22</definedName>
    <definedName name="_xlnm._FilterDatabase" localSheetId="7" hidden="1">'Q2'!$A$2:$K$22</definedName>
    <definedName name="_xlnm._FilterDatabase" localSheetId="9" hidden="1">'Q3'!$A$2:$K$22</definedName>
    <definedName name="_xlnm._FilterDatabase" localSheetId="11" hidden="1">'Q4'!$A$2:$K$22</definedName>
    <definedName name="_xlnm._FilterDatabase" localSheetId="13" hidden="1">'Q5'!$A$2:$K$22</definedName>
    <definedName name="_xlnm._FilterDatabase" localSheetId="15" hidden="1">'Q6'!$A$2:$K$22</definedName>
    <definedName name="_xlnm._FilterDatabase" localSheetId="17" hidden="1">'Q7'!$A$2:$K$22</definedName>
    <definedName name="_xlnm._FilterDatabase" localSheetId="19" hidden="1">'Q8'!$A$2:$K$22</definedName>
    <definedName name="_xlnm._FilterDatabase" localSheetId="21" hidden="1">'Q9'!$A$2:$K$22</definedName>
    <definedName name="_xlnm._FilterDatabase" localSheetId="6" hidden="1">'R1'!$A$2:$I$22</definedName>
    <definedName name="_xlnm._FilterDatabase" localSheetId="8" hidden="1">'R2'!$A$2:$I$22</definedName>
    <definedName name="_xlnm._FilterDatabase" localSheetId="10" hidden="1">'R3'!$A$2:$I$22</definedName>
    <definedName name="_xlnm._FilterDatabase" localSheetId="12" hidden="1">'R4'!$A$2:$I$22</definedName>
    <definedName name="_xlnm._FilterDatabase" localSheetId="14" hidden="1">'R5'!$A$2:$I$22</definedName>
    <definedName name="_xlnm._FilterDatabase" localSheetId="16" hidden="1">'R6'!$A$2:$I$22</definedName>
    <definedName name="_xlnm._FilterDatabase" localSheetId="18" hidden="1">'R7'!$A$2:$I$22</definedName>
    <definedName name="_xlnm._FilterDatabase" localSheetId="20" hidden="1">'R8'!$A$2:$I$22</definedName>
    <definedName name="_xlnm._FilterDatabase" localSheetId="22" hidden="1">'R9'!$A$2:$I$22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9" i="2" l="1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Q53" i="2" s="1"/>
  <c r="K52" i="2"/>
  <c r="K51" i="2"/>
  <c r="K50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2" i="2"/>
  <c r="K13" i="2"/>
  <c r="K14" i="2"/>
  <c r="K12" i="2"/>
  <c r="K16" i="2"/>
  <c r="K17" i="2"/>
  <c r="K23" i="2"/>
  <c r="K15" i="2"/>
  <c r="K6" i="2"/>
  <c r="K4" i="2"/>
  <c r="K18" i="2"/>
  <c r="K11" i="2"/>
  <c r="K21" i="2"/>
  <c r="K8" i="2"/>
  <c r="K5" i="2"/>
  <c r="K7" i="2"/>
  <c r="K19" i="2"/>
  <c r="K9" i="2"/>
  <c r="K20" i="2"/>
  <c r="K10" i="2"/>
  <c r="K22" i="1"/>
  <c r="R22" i="1" s="1"/>
  <c r="K21" i="1"/>
  <c r="K20" i="1"/>
  <c r="K19" i="1"/>
  <c r="K18" i="1"/>
  <c r="Q18" i="1" s="1"/>
  <c r="K17" i="1"/>
  <c r="K16" i="1"/>
  <c r="K15" i="1"/>
  <c r="K14" i="1"/>
  <c r="Q14" i="1" s="1"/>
  <c r="K13" i="1"/>
  <c r="Q13" i="1" s="1"/>
  <c r="K12" i="1"/>
  <c r="K11" i="1"/>
  <c r="K10" i="1"/>
  <c r="R10" i="1" s="1"/>
  <c r="K9" i="1"/>
  <c r="R9" i="1" s="1"/>
  <c r="K8" i="1"/>
  <c r="Q8" i="1" s="1"/>
  <c r="K7" i="1"/>
  <c r="K6" i="1"/>
  <c r="K5" i="1"/>
  <c r="K4" i="1"/>
  <c r="R4" i="1" s="1"/>
  <c r="K3" i="1"/>
  <c r="R3" i="1" s="1"/>
  <c r="AF31" i="5"/>
  <c r="AH31" i="5" s="1"/>
  <c r="AE31" i="5"/>
  <c r="AG31" i="5" s="1"/>
  <c r="AF30" i="5"/>
  <c r="AH30" i="5" s="1"/>
  <c r="AE30" i="5"/>
  <c r="AG30" i="5" s="1"/>
  <c r="AF29" i="5"/>
  <c r="AH29" i="5" s="1"/>
  <c r="AE29" i="5"/>
  <c r="AG29" i="5" s="1"/>
  <c r="AH9" i="5"/>
  <c r="AG9" i="5"/>
  <c r="AF9" i="5"/>
  <c r="AE9" i="5"/>
  <c r="AH8" i="5"/>
  <c r="AG8" i="5"/>
  <c r="AF8" i="5"/>
  <c r="AE8" i="5"/>
  <c r="AH7" i="5"/>
  <c r="AG7" i="5"/>
  <c r="AF7" i="5"/>
  <c r="AE7" i="5"/>
  <c r="AH6" i="5"/>
  <c r="AG6" i="5"/>
  <c r="AF6" i="5"/>
  <c r="AE6" i="5"/>
  <c r="AH5" i="5"/>
  <c r="AG5" i="5"/>
  <c r="AF5" i="5"/>
  <c r="AE5" i="5"/>
  <c r="AH4" i="5"/>
  <c r="AG4" i="5"/>
  <c r="AF4" i="5"/>
  <c r="AE4" i="5"/>
  <c r="AH3" i="5"/>
  <c r="AG3" i="5"/>
  <c r="AF3" i="5"/>
  <c r="AE3" i="5"/>
  <c r="Q34" i="4"/>
  <c r="S34" i="4" s="1"/>
  <c r="Q33" i="4"/>
  <c r="Q32" i="4"/>
  <c r="S32" i="4" s="1"/>
  <c r="Q31" i="4"/>
  <c r="S31" i="4" s="1"/>
  <c r="Q30" i="4"/>
  <c r="Q29" i="4"/>
  <c r="S29" i="4" s="1"/>
  <c r="T29" i="4" s="1"/>
  <c r="Q28" i="4"/>
  <c r="S28" i="4" s="1"/>
  <c r="Q27" i="4"/>
  <c r="Q26" i="4"/>
  <c r="S26" i="4" s="1"/>
  <c r="Q25" i="4"/>
  <c r="S25" i="4" s="1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J69" i="2"/>
  <c r="I69" i="2"/>
  <c r="H69" i="2"/>
  <c r="G69" i="2"/>
  <c r="F69" i="2"/>
  <c r="E69" i="2"/>
  <c r="D69" i="2"/>
  <c r="J68" i="2"/>
  <c r="Q68" i="2" s="1"/>
  <c r="I68" i="2"/>
  <c r="H68" i="2"/>
  <c r="G68" i="2"/>
  <c r="F68" i="2"/>
  <c r="E68" i="2"/>
  <c r="R68" i="2" s="1"/>
  <c r="D68" i="2"/>
  <c r="J67" i="2"/>
  <c r="I67" i="2"/>
  <c r="H67" i="2"/>
  <c r="G67" i="2"/>
  <c r="Q67" i="2" s="1"/>
  <c r="F67" i="2"/>
  <c r="E67" i="2"/>
  <c r="D67" i="2"/>
  <c r="J66" i="2"/>
  <c r="I66" i="2"/>
  <c r="H66" i="2"/>
  <c r="G66" i="2"/>
  <c r="F66" i="2"/>
  <c r="E66" i="2"/>
  <c r="D66" i="2"/>
  <c r="Q66" i="2" s="1"/>
  <c r="J65" i="2"/>
  <c r="I65" i="2"/>
  <c r="H65" i="2"/>
  <c r="G65" i="2"/>
  <c r="F65" i="2"/>
  <c r="E65" i="2"/>
  <c r="D65" i="2"/>
  <c r="J64" i="2"/>
  <c r="I64" i="2"/>
  <c r="H64" i="2"/>
  <c r="G64" i="2"/>
  <c r="F64" i="2"/>
  <c r="E64" i="2"/>
  <c r="D64" i="2"/>
  <c r="J63" i="2"/>
  <c r="I63" i="2"/>
  <c r="H63" i="2"/>
  <c r="G63" i="2"/>
  <c r="Q63" i="2" s="1"/>
  <c r="F63" i="2"/>
  <c r="R63" i="2" s="1"/>
  <c r="E63" i="2"/>
  <c r="D63" i="2"/>
  <c r="J62" i="2"/>
  <c r="I62" i="2"/>
  <c r="H62" i="2"/>
  <c r="G62" i="2"/>
  <c r="F62" i="2"/>
  <c r="E62" i="2"/>
  <c r="D62" i="2"/>
  <c r="Q62" i="2" s="1"/>
  <c r="J61" i="2"/>
  <c r="I61" i="2"/>
  <c r="H61" i="2"/>
  <c r="G61" i="2"/>
  <c r="F61" i="2"/>
  <c r="E61" i="2"/>
  <c r="D61" i="2"/>
  <c r="J60" i="2"/>
  <c r="I60" i="2"/>
  <c r="H60" i="2"/>
  <c r="G60" i="2"/>
  <c r="F60" i="2"/>
  <c r="E60" i="2"/>
  <c r="D60" i="2"/>
  <c r="J59" i="2"/>
  <c r="I59" i="2"/>
  <c r="F59" i="2"/>
  <c r="E59" i="2"/>
  <c r="D59" i="2"/>
  <c r="J58" i="2"/>
  <c r="I58" i="2"/>
  <c r="H58" i="2"/>
  <c r="G58" i="2"/>
  <c r="F58" i="2"/>
  <c r="E58" i="2"/>
  <c r="D58" i="2"/>
  <c r="R57" i="2"/>
  <c r="Q57" i="2"/>
  <c r="J57" i="2"/>
  <c r="I57" i="2"/>
  <c r="H57" i="2"/>
  <c r="G57" i="2"/>
  <c r="F57" i="2"/>
  <c r="E57" i="2"/>
  <c r="D57" i="2"/>
  <c r="J56" i="2"/>
  <c r="I56" i="2"/>
  <c r="H56" i="2"/>
  <c r="R56" i="2" s="1"/>
  <c r="G56" i="2"/>
  <c r="F56" i="2"/>
  <c r="E56" i="2"/>
  <c r="D56" i="2"/>
  <c r="Q56" i="2" s="1"/>
  <c r="J55" i="2"/>
  <c r="I55" i="2"/>
  <c r="H55" i="2"/>
  <c r="G55" i="2"/>
  <c r="F55" i="2"/>
  <c r="E55" i="2"/>
  <c r="D55" i="2"/>
  <c r="J54" i="2"/>
  <c r="I54" i="2"/>
  <c r="H54" i="2"/>
  <c r="G54" i="2"/>
  <c r="F54" i="2"/>
  <c r="E54" i="2"/>
  <c r="D54" i="2"/>
  <c r="R53" i="2"/>
  <c r="J53" i="2"/>
  <c r="I53" i="2"/>
  <c r="H53" i="2"/>
  <c r="G53" i="2"/>
  <c r="F53" i="2"/>
  <c r="E53" i="2"/>
  <c r="D53" i="2"/>
  <c r="J52" i="2"/>
  <c r="I52" i="2"/>
  <c r="H52" i="2"/>
  <c r="G52" i="2"/>
  <c r="F52" i="2"/>
  <c r="E52" i="2"/>
  <c r="D52" i="2"/>
  <c r="J51" i="2"/>
  <c r="I51" i="2"/>
  <c r="H51" i="2"/>
  <c r="G51" i="2"/>
  <c r="F51" i="2"/>
  <c r="E51" i="2"/>
  <c r="D51" i="2"/>
  <c r="J50" i="2"/>
  <c r="I50" i="2"/>
  <c r="H50" i="2"/>
  <c r="G50" i="2"/>
  <c r="F50" i="2"/>
  <c r="Q50" i="2" s="1"/>
  <c r="E50" i="2"/>
  <c r="D50" i="2"/>
  <c r="R46" i="2"/>
  <c r="Q46" i="2"/>
  <c r="J46" i="2"/>
  <c r="I46" i="2"/>
  <c r="H46" i="2"/>
  <c r="G46" i="2"/>
  <c r="F46" i="2"/>
  <c r="E46" i="2"/>
  <c r="D46" i="2"/>
  <c r="J45" i="2"/>
  <c r="I45" i="2"/>
  <c r="H45" i="2"/>
  <c r="G45" i="2"/>
  <c r="F45" i="2"/>
  <c r="E45" i="2"/>
  <c r="D45" i="2"/>
  <c r="J44" i="2"/>
  <c r="I44" i="2"/>
  <c r="H44" i="2"/>
  <c r="G44" i="2"/>
  <c r="F44" i="2"/>
  <c r="E44" i="2"/>
  <c r="D44" i="2"/>
  <c r="J43" i="2"/>
  <c r="I43" i="2"/>
  <c r="H43" i="2"/>
  <c r="G43" i="2"/>
  <c r="F43" i="2"/>
  <c r="E43" i="2"/>
  <c r="D43" i="2"/>
  <c r="J42" i="2"/>
  <c r="R42" i="2" s="1"/>
  <c r="I42" i="2"/>
  <c r="H42" i="2"/>
  <c r="G42" i="2"/>
  <c r="F42" i="2"/>
  <c r="E42" i="2"/>
  <c r="D42" i="2"/>
  <c r="J41" i="2"/>
  <c r="I41" i="2"/>
  <c r="H41" i="2"/>
  <c r="G41" i="2"/>
  <c r="F41" i="2"/>
  <c r="E41" i="2"/>
  <c r="D41" i="2"/>
  <c r="J40" i="2"/>
  <c r="I40" i="2"/>
  <c r="H40" i="2"/>
  <c r="G40" i="2"/>
  <c r="F40" i="2"/>
  <c r="E40" i="2"/>
  <c r="D40" i="2"/>
  <c r="J39" i="2"/>
  <c r="I39" i="2"/>
  <c r="H39" i="2"/>
  <c r="G39" i="2"/>
  <c r="F39" i="2"/>
  <c r="E39" i="2"/>
  <c r="D39" i="2"/>
  <c r="J38" i="2"/>
  <c r="Q38" i="2" s="1"/>
  <c r="I38" i="2"/>
  <c r="H38" i="2"/>
  <c r="G38" i="2"/>
  <c r="F38" i="2"/>
  <c r="E38" i="2"/>
  <c r="D38" i="2"/>
  <c r="J37" i="2"/>
  <c r="I37" i="2"/>
  <c r="H37" i="2"/>
  <c r="G37" i="2"/>
  <c r="F37" i="2"/>
  <c r="E37" i="2"/>
  <c r="D37" i="2"/>
  <c r="J36" i="2"/>
  <c r="I36" i="2"/>
  <c r="F36" i="2"/>
  <c r="E36" i="2"/>
  <c r="D36" i="2"/>
  <c r="J35" i="2"/>
  <c r="I35" i="2"/>
  <c r="H35" i="2"/>
  <c r="G35" i="2"/>
  <c r="F35" i="2"/>
  <c r="E35" i="2"/>
  <c r="D35" i="2"/>
  <c r="J34" i="2"/>
  <c r="I34" i="2"/>
  <c r="H34" i="2"/>
  <c r="G34" i="2"/>
  <c r="F34" i="2"/>
  <c r="E34" i="2"/>
  <c r="D34" i="2"/>
  <c r="J33" i="2"/>
  <c r="I33" i="2"/>
  <c r="H33" i="2"/>
  <c r="G33" i="2"/>
  <c r="F33" i="2"/>
  <c r="E33" i="2"/>
  <c r="D33" i="2"/>
  <c r="J32" i="2"/>
  <c r="I32" i="2"/>
  <c r="H32" i="2"/>
  <c r="G32" i="2"/>
  <c r="F32" i="2"/>
  <c r="E32" i="2"/>
  <c r="D32" i="2"/>
  <c r="J31" i="2"/>
  <c r="I31" i="2"/>
  <c r="H31" i="2"/>
  <c r="G31" i="2"/>
  <c r="F31" i="2"/>
  <c r="E31" i="2"/>
  <c r="D31" i="2"/>
  <c r="J30" i="2"/>
  <c r="I30" i="2"/>
  <c r="H30" i="2"/>
  <c r="G30" i="2"/>
  <c r="F30" i="2"/>
  <c r="E30" i="2"/>
  <c r="D30" i="2"/>
  <c r="J29" i="2"/>
  <c r="I29" i="2"/>
  <c r="H29" i="2"/>
  <c r="G29" i="2"/>
  <c r="F29" i="2"/>
  <c r="E29" i="2"/>
  <c r="D29" i="2"/>
  <c r="J28" i="2"/>
  <c r="I28" i="2"/>
  <c r="H28" i="2"/>
  <c r="G28" i="2"/>
  <c r="F28" i="2"/>
  <c r="E28" i="2"/>
  <c r="D28" i="2"/>
  <c r="J27" i="2"/>
  <c r="I27" i="2"/>
  <c r="H27" i="2"/>
  <c r="G27" i="2"/>
  <c r="F27" i="2"/>
  <c r="E27" i="2"/>
  <c r="D27" i="2"/>
  <c r="J22" i="2"/>
  <c r="I22" i="2"/>
  <c r="H22" i="2"/>
  <c r="G22" i="2"/>
  <c r="F22" i="2"/>
  <c r="E22" i="2"/>
  <c r="D22" i="2"/>
  <c r="J13" i="2"/>
  <c r="I13" i="2"/>
  <c r="H13" i="2"/>
  <c r="G13" i="2"/>
  <c r="F13" i="2"/>
  <c r="E13" i="2"/>
  <c r="D13" i="2"/>
  <c r="J14" i="2"/>
  <c r="I14" i="2"/>
  <c r="H14" i="2"/>
  <c r="G14" i="2"/>
  <c r="F14" i="2"/>
  <c r="E14" i="2"/>
  <c r="D14" i="2"/>
  <c r="J12" i="2"/>
  <c r="I12" i="2"/>
  <c r="H12" i="2"/>
  <c r="G12" i="2"/>
  <c r="F12" i="2"/>
  <c r="E12" i="2"/>
  <c r="D12" i="2"/>
  <c r="J16" i="2"/>
  <c r="I16" i="2"/>
  <c r="H16" i="2"/>
  <c r="G16" i="2"/>
  <c r="F16" i="2"/>
  <c r="E16" i="2"/>
  <c r="D16" i="2"/>
  <c r="J17" i="2"/>
  <c r="I17" i="2"/>
  <c r="H17" i="2"/>
  <c r="G17" i="2"/>
  <c r="F17" i="2"/>
  <c r="E17" i="2"/>
  <c r="D17" i="2"/>
  <c r="J23" i="2"/>
  <c r="I23" i="2"/>
  <c r="H23" i="2"/>
  <c r="G23" i="2"/>
  <c r="F23" i="2"/>
  <c r="E23" i="2"/>
  <c r="D23" i="2"/>
  <c r="J15" i="2"/>
  <c r="I15" i="2"/>
  <c r="H15" i="2"/>
  <c r="G15" i="2"/>
  <c r="F15" i="2"/>
  <c r="E15" i="2"/>
  <c r="D15" i="2"/>
  <c r="J6" i="2"/>
  <c r="I6" i="2"/>
  <c r="H6" i="2"/>
  <c r="G6" i="2"/>
  <c r="F6" i="2"/>
  <c r="E6" i="2"/>
  <c r="D6" i="2"/>
  <c r="J4" i="2"/>
  <c r="I4" i="2"/>
  <c r="H4" i="2"/>
  <c r="G4" i="2"/>
  <c r="F4" i="2"/>
  <c r="E4" i="2"/>
  <c r="D4" i="2"/>
  <c r="AK13" i="2"/>
  <c r="AI13" i="2"/>
  <c r="AH13" i="2"/>
  <c r="AJ13" i="2" s="1"/>
  <c r="J18" i="2"/>
  <c r="I18" i="2"/>
  <c r="F18" i="2"/>
  <c r="E18" i="2"/>
  <c r="D18" i="2"/>
  <c r="AK12" i="2"/>
  <c r="AJ12" i="2"/>
  <c r="AI12" i="2"/>
  <c r="S33" i="4" s="1"/>
  <c r="T33" i="4" s="1"/>
  <c r="AH12" i="2"/>
  <c r="R33" i="4" s="1"/>
  <c r="J11" i="2"/>
  <c r="I11" i="2"/>
  <c r="H11" i="2"/>
  <c r="G11" i="2"/>
  <c r="F11" i="2"/>
  <c r="E11" i="2"/>
  <c r="D11" i="2"/>
  <c r="AK11" i="2"/>
  <c r="AI11" i="2"/>
  <c r="AH11" i="2"/>
  <c r="R29" i="4" s="1"/>
  <c r="J21" i="2"/>
  <c r="I21" i="2"/>
  <c r="H21" i="2"/>
  <c r="G21" i="2"/>
  <c r="F21" i="2"/>
  <c r="E21" i="2"/>
  <c r="D21" i="2"/>
  <c r="AI10" i="2"/>
  <c r="AK10" i="2" s="1"/>
  <c r="AH10" i="2"/>
  <c r="R32" i="4" s="1"/>
  <c r="J8" i="2"/>
  <c r="I8" i="2"/>
  <c r="H8" i="2"/>
  <c r="G8" i="2"/>
  <c r="F8" i="2"/>
  <c r="E8" i="2"/>
  <c r="D8" i="2"/>
  <c r="AI9" i="2"/>
  <c r="AK9" i="2" s="1"/>
  <c r="AH9" i="2"/>
  <c r="AJ9" i="2" s="1"/>
  <c r="J5" i="2"/>
  <c r="I5" i="2"/>
  <c r="H5" i="2"/>
  <c r="G5" i="2"/>
  <c r="F5" i="2"/>
  <c r="E5" i="2"/>
  <c r="D5" i="2"/>
  <c r="AJ8" i="2"/>
  <c r="AI8" i="2"/>
  <c r="AK8" i="2" s="1"/>
  <c r="AH8" i="2"/>
  <c r="R26" i="4" s="1"/>
  <c r="J7" i="2"/>
  <c r="I7" i="2"/>
  <c r="H7" i="2"/>
  <c r="G7" i="2"/>
  <c r="F7" i="2"/>
  <c r="E7" i="2"/>
  <c r="D7" i="2"/>
  <c r="AK7" i="2"/>
  <c r="AJ7" i="2"/>
  <c r="AI7" i="2"/>
  <c r="AH7" i="2"/>
  <c r="J19" i="2"/>
  <c r="I19" i="2"/>
  <c r="H19" i="2"/>
  <c r="G19" i="2"/>
  <c r="F19" i="2"/>
  <c r="E19" i="2"/>
  <c r="D19" i="2"/>
  <c r="AK6" i="2"/>
  <c r="AI6" i="2"/>
  <c r="AH6" i="2"/>
  <c r="AJ6" i="2" s="1"/>
  <c r="J9" i="2"/>
  <c r="I9" i="2"/>
  <c r="H9" i="2"/>
  <c r="G9" i="2"/>
  <c r="F9" i="2"/>
  <c r="E9" i="2"/>
  <c r="D9" i="2"/>
  <c r="AI5" i="2"/>
  <c r="AK5" i="2" s="1"/>
  <c r="AH5" i="2"/>
  <c r="AJ5" i="2" s="1"/>
  <c r="J20" i="2"/>
  <c r="I20" i="2"/>
  <c r="H20" i="2"/>
  <c r="G20" i="2"/>
  <c r="F20" i="2"/>
  <c r="E20" i="2"/>
  <c r="D20" i="2"/>
  <c r="AJ4" i="2"/>
  <c r="AI4" i="2"/>
  <c r="AK4" i="2" s="1"/>
  <c r="AH4" i="2"/>
  <c r="J10" i="2"/>
  <c r="I10" i="2"/>
  <c r="H10" i="2"/>
  <c r="G10" i="2"/>
  <c r="F10" i="2"/>
  <c r="E10" i="2"/>
  <c r="D10" i="2"/>
  <c r="J22" i="1"/>
  <c r="I22" i="1"/>
  <c r="H22" i="1"/>
  <c r="G22" i="1"/>
  <c r="F22" i="1"/>
  <c r="E22" i="1"/>
  <c r="D22" i="1"/>
  <c r="J21" i="1"/>
  <c r="I21" i="1"/>
  <c r="H21" i="1"/>
  <c r="G21" i="1"/>
  <c r="F21" i="1"/>
  <c r="E21" i="1"/>
  <c r="D21" i="1"/>
  <c r="J20" i="1"/>
  <c r="I20" i="1"/>
  <c r="H20" i="1"/>
  <c r="G20" i="1"/>
  <c r="F20" i="1"/>
  <c r="E20" i="1"/>
  <c r="D20" i="1"/>
  <c r="J19" i="1"/>
  <c r="I19" i="1"/>
  <c r="H19" i="1"/>
  <c r="G19" i="1"/>
  <c r="F19" i="1"/>
  <c r="E19" i="1"/>
  <c r="D19" i="1"/>
  <c r="J18" i="1"/>
  <c r="I18" i="1"/>
  <c r="H18" i="1"/>
  <c r="G18" i="1"/>
  <c r="F18" i="1"/>
  <c r="E18" i="1"/>
  <c r="D18" i="1"/>
  <c r="J17" i="1"/>
  <c r="I17" i="1"/>
  <c r="H17" i="1"/>
  <c r="G17" i="1"/>
  <c r="F17" i="1"/>
  <c r="E17" i="1"/>
  <c r="D17" i="1"/>
  <c r="W16" i="1"/>
  <c r="V16" i="1"/>
  <c r="X16" i="1" s="1"/>
  <c r="J16" i="1"/>
  <c r="I16" i="1"/>
  <c r="H16" i="1"/>
  <c r="G16" i="1"/>
  <c r="F16" i="1"/>
  <c r="E16" i="1"/>
  <c r="D16" i="1"/>
  <c r="J15" i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12" i="1"/>
  <c r="I12" i="1"/>
  <c r="H12" i="1"/>
  <c r="G12" i="1"/>
  <c r="F12" i="1"/>
  <c r="E12" i="1"/>
  <c r="D12" i="1"/>
  <c r="J11" i="1"/>
  <c r="I11" i="1"/>
  <c r="F11" i="1"/>
  <c r="E11" i="1"/>
  <c r="D11" i="1"/>
  <c r="J10" i="1"/>
  <c r="I10" i="1"/>
  <c r="H10" i="1"/>
  <c r="G10" i="1"/>
  <c r="F10" i="1"/>
  <c r="E10" i="1"/>
  <c r="D10" i="1"/>
  <c r="J9" i="1"/>
  <c r="I9" i="1"/>
  <c r="H9" i="1"/>
  <c r="G9" i="1"/>
  <c r="F9" i="1"/>
  <c r="E9" i="1"/>
  <c r="D9" i="1"/>
  <c r="J8" i="1"/>
  <c r="I8" i="1"/>
  <c r="H8" i="1"/>
  <c r="G8" i="1"/>
  <c r="F8" i="1"/>
  <c r="E8" i="1"/>
  <c r="D8" i="1"/>
  <c r="J7" i="1"/>
  <c r="I7" i="1"/>
  <c r="H7" i="1"/>
  <c r="G7" i="1"/>
  <c r="F7" i="1"/>
  <c r="E7" i="1"/>
  <c r="D7" i="1"/>
  <c r="J6" i="1"/>
  <c r="I6" i="1"/>
  <c r="H6" i="1"/>
  <c r="G6" i="1"/>
  <c r="F6" i="1"/>
  <c r="E6" i="1"/>
  <c r="D6" i="1"/>
  <c r="J5" i="1"/>
  <c r="I5" i="1"/>
  <c r="H5" i="1"/>
  <c r="G5" i="1"/>
  <c r="F5" i="1"/>
  <c r="E5" i="1"/>
  <c r="D5" i="1"/>
  <c r="J4" i="1"/>
  <c r="I4" i="1"/>
  <c r="H4" i="1"/>
  <c r="G4" i="1"/>
  <c r="F4" i="1"/>
  <c r="E4" i="1"/>
  <c r="D4" i="1"/>
  <c r="J3" i="1"/>
  <c r="I3" i="1"/>
  <c r="H3" i="1"/>
  <c r="G3" i="1"/>
  <c r="F3" i="1"/>
  <c r="E3" i="1"/>
  <c r="D3" i="1"/>
  <c r="Q51" i="2" l="1"/>
  <c r="R21" i="1"/>
  <c r="R19" i="1"/>
  <c r="Q69" i="2"/>
  <c r="Q22" i="1"/>
  <c r="R69" i="2"/>
  <c r="Q10" i="1"/>
  <c r="Q16" i="1"/>
  <c r="U9" i="1" s="1"/>
  <c r="Q21" i="1"/>
  <c r="U12" i="1" s="1"/>
  <c r="Q9" i="1"/>
  <c r="Q55" i="2"/>
  <c r="R55" i="2"/>
  <c r="R67" i="2"/>
  <c r="R20" i="1"/>
  <c r="R18" i="1"/>
  <c r="R65" i="2"/>
  <c r="Q65" i="2"/>
  <c r="R6" i="1"/>
  <c r="R62" i="2"/>
  <c r="R66" i="2"/>
  <c r="R7" i="1"/>
  <c r="Q54" i="2"/>
  <c r="R54" i="2"/>
  <c r="R8" i="1"/>
  <c r="Q20" i="1"/>
  <c r="U11" i="1" s="1"/>
  <c r="R51" i="2"/>
  <c r="Q64" i="2"/>
  <c r="R16" i="1"/>
  <c r="R15" i="1"/>
  <c r="Q15" i="1"/>
  <c r="U7" i="1" s="1"/>
  <c r="Q61" i="2"/>
  <c r="Q3" i="1"/>
  <c r="R61" i="2"/>
  <c r="Q4" i="1"/>
  <c r="Q6" i="1"/>
  <c r="R14" i="1"/>
  <c r="R58" i="2"/>
  <c r="Q11" i="1"/>
  <c r="R11" i="1"/>
  <c r="Q5" i="1"/>
  <c r="Q52" i="2"/>
  <c r="Q58" i="2"/>
  <c r="R5" i="1"/>
  <c r="R52" i="2"/>
  <c r="Q17" i="1"/>
  <c r="R64" i="2"/>
  <c r="R17" i="1"/>
  <c r="R59" i="2"/>
  <c r="R12" i="1"/>
  <c r="R60" i="2"/>
  <c r="Q60" i="2"/>
  <c r="R13" i="1"/>
  <c r="R31" i="2"/>
  <c r="R32" i="2"/>
  <c r="Q30" i="2"/>
  <c r="Q32" i="2"/>
  <c r="R30" i="2"/>
  <c r="R44" i="2"/>
  <c r="R9" i="2"/>
  <c r="S4" i="4" s="1"/>
  <c r="Q9" i="2"/>
  <c r="R4" i="4" s="1"/>
  <c r="R37" i="2"/>
  <c r="Q39" i="2"/>
  <c r="R12" i="2"/>
  <c r="S20" i="4" s="1"/>
  <c r="Q41" i="2"/>
  <c r="R29" i="2"/>
  <c r="Q27" i="2"/>
  <c r="R45" i="2"/>
  <c r="Q44" i="2"/>
  <c r="R35" i="2"/>
  <c r="R34" i="2"/>
  <c r="Q34" i="2"/>
  <c r="Q36" i="2"/>
  <c r="Q42" i="2"/>
  <c r="Q31" i="2"/>
  <c r="R38" i="2"/>
  <c r="R10" i="2"/>
  <c r="S3" i="4" s="1"/>
  <c r="R41" i="2"/>
  <c r="R27" i="2"/>
  <c r="R15" i="2"/>
  <c r="S16" i="4" s="1"/>
  <c r="Q40" i="2"/>
  <c r="R43" i="2"/>
  <c r="R19" i="2"/>
  <c r="S7" i="4" s="1"/>
  <c r="R33" i="2"/>
  <c r="Q43" i="2"/>
  <c r="Q45" i="2"/>
  <c r="Q19" i="2"/>
  <c r="R7" i="4" s="1"/>
  <c r="Q37" i="2"/>
  <c r="Q21" i="2"/>
  <c r="R6" i="4" s="1"/>
  <c r="Q23" i="2"/>
  <c r="R8" i="4" s="1"/>
  <c r="Q8" i="2"/>
  <c r="R10" i="4" s="1"/>
  <c r="R13" i="2"/>
  <c r="S21" i="4" s="1"/>
  <c r="Q7" i="2"/>
  <c r="R11" i="4" s="1"/>
  <c r="R4" i="2"/>
  <c r="S14" i="4" s="1"/>
  <c r="R23" i="2"/>
  <c r="S8" i="4" s="1"/>
  <c r="R5" i="2"/>
  <c r="S13" i="4" s="1"/>
  <c r="R8" i="2"/>
  <c r="S10" i="4" s="1"/>
  <c r="Q15" i="2"/>
  <c r="R16" i="4" s="1"/>
  <c r="Q16" i="2"/>
  <c r="R17" i="4" s="1"/>
  <c r="Q5" i="2"/>
  <c r="R13" i="4" s="1"/>
  <c r="Q14" i="2"/>
  <c r="R22" i="4" s="1"/>
  <c r="R20" i="2"/>
  <c r="S5" i="4" s="1"/>
  <c r="R7" i="2"/>
  <c r="S11" i="4" s="1"/>
  <c r="R17" i="2"/>
  <c r="S18" i="4" s="1"/>
  <c r="R14" i="2"/>
  <c r="S22" i="4" s="1"/>
  <c r="R22" i="2"/>
  <c r="S19" i="4" s="1"/>
  <c r="Q6" i="2"/>
  <c r="R9" i="4" s="1"/>
  <c r="Q12" i="2"/>
  <c r="R20" i="4" s="1"/>
  <c r="Q22" i="2"/>
  <c r="R19" i="4" s="1"/>
  <c r="R21" i="2"/>
  <c r="S6" i="4" s="1"/>
  <c r="R6" i="2"/>
  <c r="S9" i="4" s="1"/>
  <c r="R50" i="2"/>
  <c r="R36" i="2"/>
  <c r="Q28" i="2"/>
  <c r="R28" i="2"/>
  <c r="R40" i="2"/>
  <c r="Q35" i="2"/>
  <c r="R39" i="2"/>
  <c r="R16" i="2"/>
  <c r="S17" i="4" s="1"/>
  <c r="R18" i="2"/>
  <c r="S15" i="4" s="1"/>
  <c r="R11" i="2"/>
  <c r="S12" i="4" s="1"/>
  <c r="T26" i="4"/>
  <c r="T31" i="4"/>
  <c r="T32" i="4"/>
  <c r="Q18" i="2"/>
  <c r="R15" i="4" s="1"/>
  <c r="Q59" i="2"/>
  <c r="Q11" i="2"/>
  <c r="R12" i="4" s="1"/>
  <c r="Q4" i="2"/>
  <c r="R14" i="4" s="1"/>
  <c r="Q17" i="2"/>
  <c r="R18" i="4" s="1"/>
  <c r="Q13" i="2"/>
  <c r="R21" i="4" s="1"/>
  <c r="Q29" i="2"/>
  <c r="Q33" i="2"/>
  <c r="R27" i="4"/>
  <c r="R30" i="4"/>
  <c r="S27" i="4"/>
  <c r="T27" i="4" s="1"/>
  <c r="S30" i="4"/>
  <c r="AJ10" i="2"/>
  <c r="AJ11" i="2"/>
  <c r="Q19" i="1"/>
  <c r="Q10" i="2"/>
  <c r="R3" i="4" s="1"/>
  <c r="R25" i="4"/>
  <c r="T25" i="4" s="1"/>
  <c r="R28" i="4"/>
  <c r="T28" i="4" s="1"/>
  <c r="R31" i="4"/>
  <c r="R34" i="4"/>
  <c r="T34" i="4" s="1"/>
  <c r="Q20" i="2"/>
  <c r="R5" i="4" s="1"/>
  <c r="Q7" i="1"/>
  <c r="U5" i="1" s="1"/>
  <c r="Q12" i="1"/>
  <c r="U8" i="1" l="1"/>
  <c r="U6" i="1"/>
  <c r="U3" i="1"/>
  <c r="U10" i="1"/>
  <c r="U4" i="1"/>
  <c r="T4" i="4"/>
  <c r="T7" i="4"/>
  <c r="T16" i="4"/>
  <c r="T9" i="4"/>
  <c r="T22" i="4"/>
  <c r="T6" i="4"/>
  <c r="T10" i="4"/>
  <c r="T13" i="4"/>
  <c r="T19" i="4"/>
  <c r="T8" i="4"/>
  <c r="T21" i="4"/>
  <c r="T18" i="4"/>
  <c r="T20" i="4"/>
  <c r="T14" i="4"/>
  <c r="T5" i="4"/>
  <c r="T15" i="4"/>
  <c r="T11" i="4"/>
  <c r="T3" i="4"/>
  <c r="T17" i="4"/>
  <c r="T12" i="4"/>
  <c r="T30" i="4"/>
</calcChain>
</file>

<file path=xl/sharedStrings.xml><?xml version="1.0" encoding="utf-8"?>
<sst xmlns="http://schemas.openxmlformats.org/spreadsheetml/2006/main" count="2092" uniqueCount="643">
  <si>
    <t>Constructor</t>
  </si>
  <si>
    <t>Driver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</si>
  <si>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</si>
  <si>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</si>
  <si>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</si>
  <si>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</si>
  <si>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</si>
  <si>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</si>
  <si>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</si>
  <si>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</si>
  <si>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</si>
  <si>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</si>
  <si>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</si>
  <si>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</si>
  <si>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</si>
  <si>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Total</t>
  </si>
  <si>
    <t>Total 2</t>
  </si>
  <si>
    <t>C Points</t>
  </si>
  <si>
    <t>MER</t>
  </si>
  <si>
    <t>HAM</t>
  </si>
  <si>
    <t>RBR</t>
  </si>
  <si>
    <t>VER</t>
  </si>
  <si>
    <t>BOT</t>
  </si>
  <si>
    <t>MCL</t>
  </si>
  <si>
    <t>ALB</t>
  </si>
  <si>
    <t>RP</t>
  </si>
  <si>
    <t>NOR</t>
  </si>
  <si>
    <t>FER</t>
  </si>
  <si>
    <t>LEC</t>
  </si>
  <si>
    <t>REN</t>
  </si>
  <si>
    <t>STR</t>
  </si>
  <si>
    <t>ALT</t>
  </si>
  <si>
    <t>RIC</t>
  </si>
  <si>
    <t>ARR</t>
  </si>
  <si>
    <t>PER</t>
  </si>
  <si>
    <t>HAA</t>
  </si>
  <si>
    <t>OCO</t>
  </si>
  <si>
    <t>WIL</t>
  </si>
  <si>
    <t>SAI</t>
  </si>
  <si>
    <t>GAS</t>
  </si>
  <si>
    <t>VET</t>
  </si>
  <si>
    <t>TOTAL</t>
  </si>
  <si>
    <t>KVY</t>
  </si>
  <si>
    <t>HUL</t>
  </si>
  <si>
    <t>GIO</t>
  </si>
  <si>
    <t>MAG</t>
  </si>
  <si>
    <t>RAI</t>
  </si>
  <si>
    <t>GRO</t>
  </si>
  <si>
    <t>RUS</t>
  </si>
  <si>
    <t>LAT</t>
  </si>
  <si>
    <t>Total Fantasy</t>
  </si>
  <si>
    <t>1F Points</t>
  </si>
  <si>
    <t>2F Points</t>
  </si>
  <si>
    <t>3F Points</t>
  </si>
  <si>
    <t>4F Points</t>
  </si>
  <si>
    <t>5F Points</t>
  </si>
  <si>
    <t>6F Points</t>
  </si>
  <si>
    <t>7F Points</t>
  </si>
  <si>
    <t>8F Points</t>
  </si>
  <si>
    <t>9F Points</t>
  </si>
  <si>
    <t>10F Points</t>
  </si>
  <si>
    <t>11F Points</t>
  </si>
  <si>
    <t>12F Points</t>
  </si>
  <si>
    <t>13F Points</t>
  </si>
  <si>
    <t>Average</t>
  </si>
  <si>
    <t>Average 2</t>
  </si>
  <si>
    <t>Qualifying Fantasy</t>
  </si>
  <si>
    <t>Race Fantasy</t>
  </si>
  <si>
    <t>RACE STREAKS</t>
  </si>
  <si>
    <t>RW1</t>
  </si>
  <si>
    <t>RW2</t>
  </si>
  <si>
    <t>RW3</t>
  </si>
  <si>
    <t>RW4</t>
  </si>
  <si>
    <t>RW5</t>
  </si>
  <si>
    <t>QUALI STREAKS</t>
  </si>
  <si>
    <t>Asset</t>
  </si>
  <si>
    <t>Start Price</t>
  </si>
  <si>
    <t>RW 1</t>
  </si>
  <si>
    <t>RW 2</t>
  </si>
  <si>
    <t>RW 3</t>
  </si>
  <si>
    <t>RW 4</t>
  </si>
  <si>
    <t>RW 5</t>
  </si>
  <si>
    <t>RW 6</t>
  </si>
  <si>
    <t>RW 7</t>
  </si>
  <si>
    <t>RW 8</t>
  </si>
  <si>
    <t>RW 9</t>
  </si>
  <si>
    <t>RW 10</t>
  </si>
  <si>
    <t>RW 11</t>
  </si>
  <si>
    <t>RW 12</t>
  </si>
  <si>
    <t>RW 13</t>
  </si>
  <si>
    <t>Price</t>
  </si>
  <si>
    <t>PPM</t>
  </si>
  <si>
    <t>PPM 2</t>
  </si>
  <si>
    <t>PPMΔ</t>
  </si>
  <si>
    <t>PPM Δ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</si>
  <si>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</si>
  <si>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</si>
  <si>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</si>
  <si>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</si>
  <si>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</si>
  <si>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</si>
  <si>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</si>
  <si>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</si>
  <si>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</si>
  <si>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</si>
  <si>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</si>
  <si>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</si>
  <si>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</si>
  <si>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TOTAL 2</t>
  </si>
  <si>
    <t>AVERAGE</t>
  </si>
  <si>
    <t>AVERAGE 2</t>
  </si>
  <si>
    <t>Siddhant</t>
  </si>
  <si>
    <t>Hashem</t>
  </si>
  <si>
    <t>Omar</t>
  </si>
  <si>
    <t>Chris</t>
  </si>
  <si>
    <t>Youssef</t>
  </si>
  <si>
    <t>Ali</t>
  </si>
  <si>
    <t>Riad</t>
  </si>
  <si>
    <t>Andrea</t>
  </si>
  <si>
    <t>Car No.</t>
  </si>
  <si>
    <t>S1</t>
  </si>
  <si>
    <t>S2</t>
  </si>
  <si>
    <t>S3</t>
  </si>
  <si>
    <t>Q1</t>
  </si>
  <si>
    <t>Q2</t>
  </si>
  <si>
    <t>Q3</t>
  </si>
  <si>
    <t>F Points</t>
  </si>
  <si>
    <t>Notes</t>
  </si>
  <si>
    <t>1:04.111</t>
  </si>
  <si>
    <t>1:03.015</t>
  </si>
  <si>
    <t>1:02.939</t>
  </si>
  <si>
    <t>1:04.198</t>
  </si>
  <si>
    <t>1:03.096</t>
  </si>
  <si>
    <t>1:02.951</t>
  </si>
  <si>
    <t>(+3 grid, speeding under yellow flag)</t>
  </si>
  <si>
    <t>1:04.024</t>
  </si>
  <si>
    <t>1:04.000</t>
  </si>
  <si>
    <t>1:03.477</t>
  </si>
  <si>
    <t>1:04.606</t>
  </si>
  <si>
    <t>1:03.819</t>
  </si>
  <si>
    <t>1:03.626</t>
  </si>
  <si>
    <t>1:04.661</t>
  </si>
  <si>
    <t>1:03.746</t>
  </si>
  <si>
    <t>1:03.868</t>
  </si>
  <si>
    <t>1:04.543</t>
  </si>
  <si>
    <t>1:03.860</t>
  </si>
  <si>
    <t>1:04.500</t>
  </si>
  <si>
    <t>1:04.041</t>
  </si>
  <si>
    <t>1:03.923</t>
  </si>
  <si>
    <t>1:04.537</t>
  </si>
  <si>
    <t>1:03.971</t>
  </si>
  <si>
    <t>1:04.309</t>
  </si>
  <si>
    <t>1:03.955</t>
  </si>
  <si>
    <t>1:04.029</t>
  </si>
  <si>
    <t>1:04.556</t>
  </si>
  <si>
    <t>1:04.023</t>
  </si>
  <si>
    <t>1:04.239</t>
  </si>
  <si>
    <t>1:04.554</t>
  </si>
  <si>
    <t>1:04.206</t>
  </si>
  <si>
    <t>NA</t>
  </si>
  <si>
    <t>1:04.603</t>
  </si>
  <si>
    <t>1:04.305</t>
  </si>
  <si>
    <t>1:05.031</t>
  </si>
  <si>
    <t>1:04.431</t>
  </si>
  <si>
    <t>1:04.933</t>
  </si>
  <si>
    <t>1:04.643</t>
  </si>
  <si>
    <t>1:05.094</t>
  </si>
  <si>
    <t>1:04.691</t>
  </si>
  <si>
    <t>1:05.164</t>
  </si>
  <si>
    <t>1:05.167</t>
  </si>
  <si>
    <t>1:05.175</t>
  </si>
  <si>
    <t>1:05.224</t>
  </si>
  <si>
    <t>1:05.757</t>
  </si>
  <si>
    <t>Pos</t>
  </si>
  <si>
    <t>Time</t>
  </si>
  <si>
    <t>Laps</t>
  </si>
  <si>
    <t>D points</t>
  </si>
  <si>
    <t>1:30:55.739</t>
  </si>
  <si>
    <t>1:30:58.439</t>
  </si>
  <si>
    <t>1:31:01.230</t>
  </si>
  <si>
    <t>FASTEST LAP</t>
  </si>
  <si>
    <t>1:31:01.428</t>
  </si>
  <si>
    <t>(+5, incident w ALB)</t>
  </si>
  <si>
    <t>1:31:04.642</t>
  </si>
  <si>
    <t>1:31:10.831</t>
  </si>
  <si>
    <t>(+5, speeding in pit)</t>
  </si>
  <si>
    <t>1:31:12.421</t>
  </si>
  <si>
    <t>1:31:13.195</t>
  </si>
  <si>
    <t>1:31:16.885</t>
  </si>
  <si>
    <t>1:31:20.284</t>
  </si>
  <si>
    <t>1:31:27.389</t>
  </si>
  <si>
    <t>1:29:04.910</t>
  </si>
  <si>
    <t>DNF, puncture</t>
  </si>
  <si>
    <t>1:26:42.987</t>
  </si>
  <si>
    <t>DNF, lost power</t>
  </si>
  <si>
    <t>DNF</t>
  </si>
  <si>
    <t>1:06:20.856</t>
  </si>
  <si>
    <t>DNF, lost tire</t>
  </si>
  <si>
    <t>1:01:35.277</t>
  </si>
  <si>
    <t>DNF, crashed</t>
  </si>
  <si>
    <t>1:00:28.281</t>
  </si>
  <si>
    <t>DNF, fuel pressure loss</t>
  </si>
  <si>
    <t>28:42.304</t>
  </si>
  <si>
    <t>24:01.226</t>
  </si>
  <si>
    <t>DNF, engine issues</t>
  </si>
  <si>
    <t>20:41.329</t>
  </si>
  <si>
    <t>DNF, overheating</t>
  </si>
  <si>
    <t>13:57.678</t>
  </si>
  <si>
    <t>DNF, electronics</t>
  </si>
  <si>
    <t>1:17.825</t>
  </si>
  <si>
    <t>1:19.273</t>
  </si>
  <si>
    <t>1:17.938</t>
  </si>
  <si>
    <t>1:20.489</t>
  </si>
  <si>
    <t>1:18.836</t>
  </si>
  <si>
    <t>1:20.671</t>
  </si>
  <si>
    <t>1:18.657</t>
  </si>
  <si>
    <t>1:20.701</t>
  </si>
  <si>
    <t>1:18.764</t>
  </si>
  <si>
    <t>1:20.922</t>
  </si>
  <si>
    <t>1:18.448</t>
  </si>
  <si>
    <t>1:20.925</t>
  </si>
  <si>
    <t>(+3 grid, overtaking under yellow flag)</t>
  </si>
  <si>
    <t>1:19.014</t>
  </si>
  <si>
    <t>1:21.011</t>
  </si>
  <si>
    <t>1:18.744</t>
  </si>
  <si>
    <t>1:21.028</t>
  </si>
  <si>
    <t>1:19.229</t>
  </si>
  <si>
    <t>1:21.192</t>
  </si>
  <si>
    <t>1:19.545</t>
  </si>
  <si>
    <t>1:21.651</t>
  </si>
  <si>
    <t>1:19.628</t>
  </si>
  <si>
    <t>(+3 grid, impeding KVY)</t>
  </si>
  <si>
    <t>1:19.636</t>
  </si>
  <si>
    <t>1:19.645</t>
  </si>
  <si>
    <t>1:19.717</t>
  </si>
  <si>
    <t>1:20.211</t>
  </si>
  <si>
    <t>DNS In Q1</t>
  </si>
  <si>
    <t>1:22:50.683</t>
  </si>
  <si>
    <t>1:23:04.402</t>
  </si>
  <si>
    <t>1:23:24.381</t>
  </si>
  <si>
    <t>(Front wing end piece damage, lap 65)</t>
  </si>
  <si>
    <t>1:23:35.083</t>
  </si>
  <si>
    <t>1:23:52.153</t>
  </si>
  <si>
    <t>1:23:53.070</t>
  </si>
  <si>
    <t>1:23:53.136</t>
  </si>
  <si>
    <t>1:23:53.274</t>
  </si>
  <si>
    <t>1:23:09.726</t>
  </si>
  <si>
    <t>1:23:20.934</t>
  </si>
  <si>
    <t>1:23:28.802</t>
  </si>
  <si>
    <t>1:23:29.073</t>
  </si>
  <si>
    <t>1:23:29.618</t>
  </si>
  <si>
    <t>Pit Start (Parc Ferm Violation)</t>
  </si>
  <si>
    <t>1:23:34.373</t>
  </si>
  <si>
    <t>1:23:49.170</t>
  </si>
  <si>
    <t>1:22:52.830</t>
  </si>
  <si>
    <t>1:22:56.474</t>
  </si>
  <si>
    <t>30:59.954</t>
  </si>
  <si>
    <t>6:57.102</t>
  </si>
  <si>
    <t>DNF, crashed VET</t>
  </si>
  <si>
    <t>1:41.037</t>
  </si>
  <si>
    <t>DNF, broken backwing</t>
  </si>
  <si>
    <t>1:14.907</t>
  </si>
  <si>
    <t>1:14.261</t>
  </si>
  <si>
    <t>1:13.447</t>
  </si>
  <si>
    <t>1:15.474</t>
  </si>
  <si>
    <t>1:14.530</t>
  </si>
  <si>
    <t>1:13.554</t>
  </si>
  <si>
    <t>1:14.895</t>
  </si>
  <si>
    <t>1:15.176</t>
  </si>
  <si>
    <t>1:14.377</t>
  </si>
  <si>
    <t>1:14.681</t>
  </si>
  <si>
    <t>1:15.394</t>
  </si>
  <si>
    <t>1:14.545</t>
  </si>
  <si>
    <t>1:15.455</t>
  </si>
  <si>
    <t>1:15.131</t>
  </si>
  <si>
    <t>1:14.774</t>
  </si>
  <si>
    <t>1:15.793</t>
  </si>
  <si>
    <t>1:15.006</t>
  </si>
  <si>
    <t>1:14.817</t>
  </si>
  <si>
    <t>1:15.495</t>
  </si>
  <si>
    <t>1:14.976</t>
  </si>
  <si>
    <t>1:14.849</t>
  </si>
  <si>
    <t>1:15.444</t>
  </si>
  <si>
    <t>1:15.085</t>
  </si>
  <si>
    <t>1:14.966</t>
  </si>
  <si>
    <t>1:15.281</t>
  </si>
  <si>
    <t>1:15.267</t>
  </si>
  <si>
    <t>1:15.027</t>
  </si>
  <si>
    <t>1:15.767</t>
  </si>
  <si>
    <t>1:15.508</t>
  </si>
  <si>
    <t>Engine failure, did not start Q3</t>
  </si>
  <si>
    <t>1:15.848</t>
  </si>
  <si>
    <t>1:15.661</t>
  </si>
  <si>
    <t>1:15.585</t>
  </si>
  <si>
    <t>1:15.698</t>
  </si>
  <si>
    <t>1:15.722</t>
  </si>
  <si>
    <t>1:15.715</t>
  </si>
  <si>
    <t>1:15.719</t>
  </si>
  <si>
    <t>1:15.742</t>
  </si>
  <si>
    <t>1:16.105</t>
  </si>
  <si>
    <t>1:16.544</t>
  </si>
  <si>
    <t>1:16.152</t>
  </si>
  <si>
    <t>1:16.204</t>
  </si>
  <si>
    <t>1:16.407</t>
  </si>
  <si>
    <t>1:16.506</t>
  </si>
  <si>
    <t>1:16.614</t>
  </si>
  <si>
    <t>1:36:12.473</t>
  </si>
  <si>
    <t>1:36:21.175</t>
  </si>
  <si>
    <t>1:36:21.925</t>
  </si>
  <si>
    <t>1:37:10.052</t>
  </si>
  <si>
    <t>1:37:30.789</t>
  </si>
  <si>
    <t>1:36:17.961</t>
  </si>
  <si>
    <t>1:36:19.099</t>
  </si>
  <si>
    <t>1:36:20.049</t>
  </si>
  <si>
    <t>1:36:34.468</t>
  </si>
  <si>
    <t>1:36:42.396</t>
  </si>
  <si>
    <t>(+10, illegal start in pits)</t>
  </si>
  <si>
    <t>1:36:52.962</t>
  </si>
  <si>
    <t>1:36:57.822</t>
  </si>
  <si>
    <t>1:36:58.561</t>
  </si>
  <si>
    <t>1:36:59.437</t>
  </si>
  <si>
    <t>1:37:06.078</t>
  </si>
  <si>
    <t>1:37:14.897</t>
  </si>
  <si>
    <t>1:37:26.709</t>
  </si>
  <si>
    <t>1:37:27.844</t>
  </si>
  <si>
    <t>1:37:02.721</t>
  </si>
  <si>
    <t>Multiple spins</t>
  </si>
  <si>
    <t>22:50.273</t>
  </si>
  <si>
    <t>DNF, engine failure</t>
  </si>
  <si>
    <t>1:25.900</t>
  </si>
  <si>
    <t>1:25.347</t>
  </si>
  <si>
    <t>1:24.303</t>
  </si>
  <si>
    <t>1:25.801</t>
  </si>
  <si>
    <t>1:25.015</t>
  </si>
  <si>
    <t>1:24.616</t>
  </si>
  <si>
    <t>1:26.115</t>
  </si>
  <si>
    <t>1:26.144</t>
  </si>
  <si>
    <t>1:25.325</t>
  </si>
  <si>
    <t>1:26.550</t>
  </si>
  <si>
    <t>1:26.203</t>
  </si>
  <si>
    <t>1:25.427</t>
  </si>
  <si>
    <t>1:26.855</t>
  </si>
  <si>
    <t>1:26.420</t>
  </si>
  <si>
    <t>1:25.782</t>
  </si>
  <si>
    <t>1:26.243</t>
  </si>
  <si>
    <t>1:26.501</t>
  </si>
  <si>
    <t>1:25.839</t>
  </si>
  <si>
    <t>1:26.715</t>
  </si>
  <si>
    <t>1:26.149</t>
  </si>
  <si>
    <t>1:25.965</t>
  </si>
  <si>
    <t>1:26.677</t>
  </si>
  <si>
    <t>1:26.339</t>
  </si>
  <si>
    <t>1:26.009</t>
  </si>
  <si>
    <t>1:26.396</t>
  </si>
  <si>
    <t>1:26.252</t>
  </si>
  <si>
    <t>1:26.209</t>
  </si>
  <si>
    <t>1:26.469</t>
  </si>
  <si>
    <t>1:26.455</t>
  </si>
  <si>
    <t>1:26.343</t>
  </si>
  <si>
    <t>1:26.565</t>
  </si>
  <si>
    <t>1:26.545</t>
  </si>
  <si>
    <t>1:26.327</t>
  </si>
  <si>
    <t>1:26.566</t>
  </si>
  <si>
    <t>1:26.774</t>
  </si>
  <si>
    <t>1:26.744</t>
  </si>
  <si>
    <t>(+5 grid, engine change)</t>
  </si>
  <si>
    <t>1:26.732</t>
  </si>
  <si>
    <t>1:27.092</t>
  </si>
  <si>
    <t>(+5 grid, speeding under yellow flag)</t>
  </si>
  <si>
    <t>1:27.158</t>
  </si>
  <si>
    <t>1:27.164</t>
  </si>
  <si>
    <t>1:27.366</t>
  </si>
  <si>
    <t>1:27.643</t>
  </si>
  <si>
    <t>1:27.705</t>
  </si>
  <si>
    <t>1:28:01.283</t>
  </si>
  <si>
    <t>(Left front failure)</t>
  </si>
  <si>
    <t>1:28:07.139</t>
  </si>
  <si>
    <t>1:28:19.757</t>
  </si>
  <si>
    <t>1:28:20.933</t>
  </si>
  <si>
    <t>1:28:23.560</t>
  </si>
  <si>
    <t>1:28:28.220</t>
  </si>
  <si>
    <t>1:28:32.471</t>
  </si>
  <si>
    <t>1:28:33.953</t>
  </si>
  <si>
    <t>(+5, incident w MAG)</t>
  </si>
  <si>
    <t>1:28:38.594</t>
  </si>
  <si>
    <t>1:28:43.140</t>
  </si>
  <si>
    <t>1:28:43.450</t>
  </si>
  <si>
    <t>1:28:53.287</t>
  </si>
  <si>
    <t>1:28:54.653</t>
  </si>
  <si>
    <t>1:28:55.488</t>
  </si>
  <si>
    <t>(+5, moving under breaking zone)</t>
  </si>
  <si>
    <t>1:28:55.832</t>
  </si>
  <si>
    <t>1:28:56.333</t>
  </si>
  <si>
    <t>(B&amp;W flag for moving under breaking zone)</t>
  </si>
  <si>
    <t>1:28:40.265</t>
  </si>
  <si>
    <t>(Front wing fracture)</t>
  </si>
  <si>
    <t>20:32.601</t>
  </si>
  <si>
    <t>(Right rear failure)</t>
  </si>
  <si>
    <t>1:43.753</t>
  </si>
  <si>
    <t>(Collision w ALB)</t>
  </si>
  <si>
    <t>DNS</t>
  </si>
  <si>
    <t>(DNS, computer didn’t start)</t>
  </si>
  <si>
    <t>1:26.738</t>
  </si>
  <si>
    <t>1:25.785</t>
  </si>
  <si>
    <t>1:25.154</t>
  </si>
  <si>
    <t>1:26.818</t>
  </si>
  <si>
    <t>1:26.266</t>
  </si>
  <si>
    <t>1:25.217</t>
  </si>
  <si>
    <t>1:27.279</t>
  </si>
  <si>
    <t>1:26.261</t>
  </si>
  <si>
    <t>1:26.082</t>
  </si>
  <si>
    <t>1:27.154</t>
  </si>
  <si>
    <t>1:26.779</t>
  </si>
  <si>
    <t>1:26.176</t>
  </si>
  <si>
    <t>1:27.442</t>
  </si>
  <si>
    <t>1:26.636</t>
  </si>
  <si>
    <t>1:26.297</t>
  </si>
  <si>
    <t>1:27.187</t>
  </si>
  <si>
    <t>1:26.674</t>
  </si>
  <si>
    <t>1:26.428</t>
  </si>
  <si>
    <t>1:26.523</t>
  </si>
  <si>
    <t>1:26.534</t>
  </si>
  <si>
    <t>1:27.427</t>
  </si>
  <si>
    <t>1:26.709</t>
  </si>
  <si>
    <t>1:26.614</t>
  </si>
  <si>
    <t>1:27.153</t>
  </si>
  <si>
    <t>1:26.642</t>
  </si>
  <si>
    <t>1:26.669</t>
  </si>
  <si>
    <t>1:27.217</t>
  </si>
  <si>
    <t>1:26.885</t>
  </si>
  <si>
    <t>1:26.778</t>
  </si>
  <si>
    <t>1:27.278</t>
  </si>
  <si>
    <t>1:27.011</t>
  </si>
  <si>
    <t>(+3 grid, blocking RUS)</t>
  </si>
  <si>
    <t>1:27.612</t>
  </si>
  <si>
    <t>1:27.078</t>
  </si>
  <si>
    <t>1:27.450</t>
  </si>
  <si>
    <t>1:27.083</t>
  </si>
  <si>
    <t>1:27.519</t>
  </si>
  <si>
    <t>1:27.254</t>
  </si>
  <si>
    <t>1:27.757</t>
  </si>
  <si>
    <t>1:27.455</t>
  </si>
  <si>
    <t>1:27.882</t>
  </si>
  <si>
    <t>1:28.236</t>
  </si>
  <si>
    <t>1:28.430</t>
  </si>
  <si>
    <t>1:28.433</t>
  </si>
  <si>
    <t>1:28.493</t>
  </si>
  <si>
    <t>1:19:41.993</t>
  </si>
  <si>
    <t>1:19:53.319</t>
  </si>
  <si>
    <t>1:20:01.224</t>
  </si>
  <si>
    <t>1:20:11.282</t>
  </si>
  <si>
    <t>1:20:21.139</t>
  </si>
  <si>
    <t>1:20:24.531</t>
  </si>
  <si>
    <t>1:20:37.944</t>
  </si>
  <si>
    <t>1:20:46.766</t>
  </si>
  <si>
    <t>1:20:47.537</t>
  </si>
  <si>
    <t>1:20:51.662</t>
  </si>
  <si>
    <t>1:20:52.635</t>
  </si>
  <si>
    <t>1:20:55.363</t>
  </si>
  <si>
    <t>1:20:56.063</t>
  </si>
  <si>
    <t>1:19:48.644</t>
  </si>
  <si>
    <t>1:20:05.037</t>
  </si>
  <si>
    <t>1:20:07.207</t>
  </si>
  <si>
    <t>1:20:13.007</t>
  </si>
  <si>
    <t>1:20:13.889</t>
  </si>
  <si>
    <t>1:20:14.496</t>
  </si>
  <si>
    <t>1:08:20.363</t>
  </si>
  <si>
    <t>(Retired)</t>
  </si>
  <si>
    <t>1:16.872</t>
  </si>
  <si>
    <t>1:16.013</t>
  </si>
  <si>
    <t>1:15.584</t>
  </si>
  <si>
    <t>1:17.243</t>
  </si>
  <si>
    <t>1:15.643</t>
  </si>
  <si>
    <t>1:17.213</t>
  </si>
  <si>
    <t>1:16.518</t>
  </si>
  <si>
    <t>1:16.292</t>
  </si>
  <si>
    <t>1:17.117</t>
  </si>
  <si>
    <t>1:16.936</t>
  </si>
  <si>
    <t>1:16.482</t>
  </si>
  <si>
    <t>1:17.316</t>
  </si>
  <si>
    <t>1:16.666</t>
  </si>
  <si>
    <t>1:16.589</t>
  </si>
  <si>
    <t>1:17.419</t>
  </si>
  <si>
    <t>1:17.163</t>
  </si>
  <si>
    <t>1:17.029</t>
  </si>
  <si>
    <t>1:17.438</t>
  </si>
  <si>
    <t>1:16.876</t>
  </si>
  <si>
    <t>1:17.044</t>
  </si>
  <si>
    <t>1:17.577</t>
  </si>
  <si>
    <t>1:17.166</t>
  </si>
  <si>
    <t>1:17.084</t>
  </si>
  <si>
    <t>1:17.256</t>
  </si>
  <si>
    <t>1:16.953</t>
  </si>
  <si>
    <t>1:17.087</t>
  </si>
  <si>
    <t>1:17.356</t>
  </si>
  <si>
    <t>1:16.800</t>
  </si>
  <si>
    <t>1:17.136</t>
  </si>
  <si>
    <t>1:17.573</t>
  </si>
  <si>
    <t>1:17.168</t>
  </si>
  <si>
    <t>1:17.676</t>
  </si>
  <si>
    <t>1:17.192</t>
  </si>
  <si>
    <t>1:17.667</t>
  </si>
  <si>
    <t>1:17.198</t>
  </si>
  <si>
    <t>1:17.797</t>
  </si>
  <si>
    <t>1:17.386</t>
  </si>
  <si>
    <t>1:17.765</t>
  </si>
  <si>
    <t>1:17.567</t>
  </si>
  <si>
    <t>1:17.908</t>
  </si>
  <si>
    <t>1:18.089</t>
  </si>
  <si>
    <t>1:18.099</t>
  </si>
  <si>
    <t>1:18.532</t>
  </si>
  <si>
    <t>1:18.697</t>
  </si>
  <si>
    <t>1:31:45.279</t>
  </si>
  <si>
    <t>1:32:09.456</t>
  </si>
  <si>
    <t>1:32:30.031</t>
  </si>
  <si>
    <t>1:32:06.724</t>
  </si>
  <si>
    <t>(+5, ignoring blue flag)</t>
  </si>
  <si>
    <t>1:32:09.464</t>
  </si>
  <si>
    <t>1:32:11.045</t>
  </si>
  <si>
    <t>1:32:23.813</t>
  </si>
  <si>
    <t>1:32:25.008</t>
  </si>
  <si>
    <t>1:32:25.597</t>
  </si>
  <si>
    <t>1:32:26.154</t>
  </si>
  <si>
    <t>1:32:27.145</t>
  </si>
  <si>
    <t>1:32:32.998</t>
  </si>
  <si>
    <t>1:32:41.207</t>
  </si>
  <si>
    <t>1:32:46.682</t>
  </si>
  <si>
    <t>1:32:54.370</t>
  </si>
  <si>
    <t>1:32:55.069</t>
  </si>
  <si>
    <t>1:33:04.656</t>
  </si>
  <si>
    <t>1:31:47.297</t>
  </si>
  <si>
    <t>1:32:14.948</t>
  </si>
  <si>
    <t>55:31.636</t>
  </si>
  <si>
    <t>1:42.323</t>
  </si>
  <si>
    <t>1:42.014</t>
  </si>
  <si>
    <t>1:41.252</t>
  </si>
  <si>
    <t>1:42.534</t>
  </si>
  <si>
    <t>1:42.126</t>
  </si>
  <si>
    <t>1:41.763</t>
  </si>
  <si>
    <t>1:43.197</t>
  </si>
  <si>
    <t>1:42.473</t>
  </si>
  <si>
    <t>1:41.778</t>
  </si>
  <si>
    <t>1:43.309</t>
  </si>
  <si>
    <t>1:42.487</t>
  </si>
  <si>
    <t>1:42.061</t>
  </si>
  <si>
    <t>1:43.418</t>
  </si>
  <si>
    <t>1:42.193</t>
  </si>
  <si>
    <t>1:42.264</t>
  </si>
  <si>
    <t>1:43.505</t>
  </si>
  <si>
    <t>1:42.396</t>
  </si>
  <si>
    <t>1:43.322</t>
  </si>
  <si>
    <t>1:42.478</t>
  </si>
  <si>
    <t>1:42.438</t>
  </si>
  <si>
    <t>1:43.349</t>
  </si>
  <si>
    <t>1:42.670</t>
  </si>
  <si>
    <t>1:42.532</t>
  </si>
  <si>
    <t>1:43.265</t>
  </si>
  <si>
    <t>1:42.491</t>
  </si>
  <si>
    <t>1:42.603</t>
  </si>
  <si>
    <t>1:43.514</t>
  </si>
  <si>
    <t>1:42.722</t>
  </si>
  <si>
    <t>1:42.657</t>
  </si>
  <si>
    <t>1:43.267</t>
  </si>
  <si>
    <t>1:42.730</t>
  </si>
  <si>
    <t>1:43.262</t>
  </si>
  <si>
    <t>1:42.745</t>
  </si>
  <si>
    <t>1:43.656</t>
  </si>
  <si>
    <t>1:42.996</t>
  </si>
  <si>
    <t>1:43.567</t>
  </si>
  <si>
    <t>1:43.261</t>
  </si>
  <si>
    <t>1:43.630</t>
  </si>
  <si>
    <t>1:43.468</t>
  </si>
  <si>
    <t>1:43.743</t>
  </si>
  <si>
    <t>1:43.838</t>
  </si>
  <si>
    <t>1:43.950</t>
  </si>
  <si>
    <t>1:44.138</t>
  </si>
  <si>
    <t>1:44.314</t>
  </si>
  <si>
    <t>1:24:08.761</t>
  </si>
  <si>
    <t>1:24:17.209</t>
  </si>
  <si>
    <t>1:24:24.216</t>
  </si>
  <si>
    <t>1:24:27.638</t>
  </si>
  <si>
    <t>1:24:49.411</t>
  </si>
  <si>
    <t>1:24:51.473</t>
  </si>
  <si>
    <t>1:24:52.535</t>
  </si>
  <si>
    <t>1:24:56.132</t>
  </si>
  <si>
    <t>1:25:01.364</t>
  </si>
  <si>
    <t>1:25:01.940</t>
  </si>
  <si>
    <t>1:25:18.961</t>
  </si>
  <si>
    <t>1:25:20.265</t>
  </si>
  <si>
    <t>1:25:21.655</t>
  </si>
  <si>
    <t>1:25:23.681</t>
  </si>
  <si>
    <t>1:25:25.554</t>
  </si>
  <si>
    <t>1:25:26.556</t>
  </si>
  <si>
    <t>1:25:34.301</t>
  </si>
  <si>
    <t>1:51.754</t>
  </si>
  <si>
    <t>DNF, collision w GIO</t>
  </si>
  <si>
    <t>1:51.793</t>
  </si>
  <si>
    <t>DNS, exhaust failure</t>
  </si>
  <si>
    <t>1:19.514</t>
  </si>
  <si>
    <t>1:19.092</t>
  </si>
  <si>
    <t>1:18.887</t>
  </si>
  <si>
    <t>1:20.099</t>
  </si>
  <si>
    <t>1:19.705</t>
  </si>
  <si>
    <t>1:19.695</t>
  </si>
  <si>
    <t>1:20.048</t>
  </si>
  <si>
    <t>1:19.718</t>
  </si>
  <si>
    <t>1:19.720</t>
  </si>
  <si>
    <t>1:19.786</t>
  </si>
  <si>
    <t>1:18.952</t>
  </si>
  <si>
    <t>1:18.956</t>
  </si>
  <si>
    <t>1:20.193</t>
  </si>
  <si>
    <t>1:19.780</t>
  </si>
  <si>
    <t>1:19.795</t>
  </si>
  <si>
    <t>1:20.548</t>
  </si>
  <si>
    <t>1:20.031</t>
  </si>
  <si>
    <t>1:19.864</t>
  </si>
  <si>
    <t>1:20.344</t>
  </si>
  <si>
    <t>1:19.962</t>
  </si>
  <si>
    <t>1:19.820</t>
  </si>
  <si>
    <t>1:20.145</t>
  </si>
  <si>
    <t>1:19.909</t>
  </si>
  <si>
    <t>1:20.177</t>
  </si>
  <si>
    <t>1:20.400</t>
  </si>
  <si>
    <t>1:19.924</t>
  </si>
  <si>
    <t>1:20.049</t>
  </si>
  <si>
    <t>1:21.104</t>
  </si>
  <si>
    <t>1:20.064</t>
  </si>
  <si>
    <t>1:20.090</t>
  </si>
  <si>
    <t>1:21.010</t>
  </si>
  <si>
    <t>1:20.926</t>
  </si>
  <si>
    <t>1:20.443</t>
  </si>
  <si>
    <t>1:20.273</t>
  </si>
  <si>
    <t>1:20.869</t>
  </si>
  <si>
    <t>1:21.573</t>
  </si>
  <si>
    <t>1:21.587</t>
  </si>
  <si>
    <t>1:20.307</t>
  </si>
  <si>
    <t>1:20.169</t>
  </si>
  <si>
    <t>1:20.747</t>
  </si>
  <si>
    <t>1:20.234</t>
  </si>
  <si>
    <t>1:21.151</t>
  </si>
  <si>
    <t>1:21.717</t>
  </si>
  <si>
    <t>1:21.139</t>
  </si>
  <si>
    <t>1:21.206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</si>
</sst>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:ss.000"/>
    <numFmt numFmtId="165" formatCode="0.000"/>
    <numFmt numFmtId="166" formatCode="[$-F400]h:mm:ss\ AM/PM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D2BE"/>
        <bgColor indexed="64"/>
      </patternFill>
    </fill>
    <fill>
      <patternFill patternType="solid">
        <fgColor rgb="FFDC0000"/>
        <bgColor indexed="64"/>
      </patternFill>
    </fill>
    <fill>
      <patternFill patternType="solid">
        <fgColor rgb="FF1E41FF"/>
        <bgColor indexed="64"/>
      </patternFill>
    </fill>
    <fill>
      <patternFill patternType="solid">
        <fgColor rgb="FFFF8700"/>
        <bgColor indexed="64"/>
      </patternFill>
    </fill>
    <fill>
      <patternFill patternType="solid">
        <fgColor rgb="FFF596C8"/>
        <bgColor indexed="64"/>
      </patternFill>
    </fill>
    <fill>
      <patternFill patternType="solid">
        <fgColor rgb="FFFFF500"/>
        <bgColor indexed="64"/>
      </patternFill>
    </fill>
    <fill>
      <patternFill patternType="solid">
        <fgColor rgb="FF9B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D7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D2BE"/>
        <bgColor rgb="FF000000"/>
      </patternFill>
    </fill>
    <fill>
      <patternFill patternType="solid">
        <fgColor rgb="FFF596C8"/>
        <bgColor rgb="FF000000"/>
      </patternFill>
    </fill>
    <fill>
      <patternFill patternType="solid">
        <fgColor rgb="FF92D05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4">
    <xf numFmtId="0" fontId="0" fillId="0" borderId="0" xfId="0"/>
    <xf numFmtId="0" fontId="0" fillId="0" borderId="0" xfId="0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164" fontId="0" fillId="6" borderId="6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164" fontId="0" fillId="10" borderId="6" xfId="0" applyNumberFormat="1" applyFill="1" applyBorder="1" applyAlignment="1">
      <alignment horizontal="center"/>
    </xf>
    <xf numFmtId="164" fontId="0" fillId="9" borderId="6" xfId="0" applyNumberFormat="1" applyFill="1" applyBorder="1" applyAlignment="1">
      <alignment horizontal="center"/>
    </xf>
    <xf numFmtId="164" fontId="0" fillId="8" borderId="6" xfId="0" applyNumberFormat="1" applyFill="1" applyBorder="1" applyAlignment="1">
      <alignment horizontal="center"/>
    </xf>
    <xf numFmtId="164" fontId="0" fillId="9" borderId="7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164" fontId="0" fillId="5" borderId="10" xfId="0" applyNumberFormat="1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7" borderId="10" xfId="0" applyNumberFormat="1" applyFill="1" applyBorder="1" applyAlignment="1">
      <alignment horizontal="center"/>
    </xf>
    <xf numFmtId="164" fontId="0" fillId="10" borderId="10" xfId="0" applyNumberFormat="1" applyFill="1" applyBorder="1" applyAlignment="1">
      <alignment horizontal="center"/>
    </xf>
    <xf numFmtId="164" fontId="0" fillId="9" borderId="10" xfId="0" applyNumberFormat="1" applyFill="1" applyBorder="1" applyAlignment="1">
      <alignment horizontal="center"/>
    </xf>
    <xf numFmtId="164" fontId="0" fillId="8" borderId="10" xfId="0" applyNumberFormat="1" applyFill="1" applyBorder="1" applyAlignment="1">
      <alignment horizontal="center"/>
    </xf>
    <xf numFmtId="164" fontId="0" fillId="9" borderId="11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2" borderId="18" xfId="0" applyNumberForma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1" fillId="7" borderId="24" xfId="0" applyFont="1" applyFill="1" applyBorder="1" applyAlignment="1">
      <alignment horizontal="center"/>
    </xf>
    <xf numFmtId="0" fontId="1" fillId="8" borderId="24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10" borderId="24" xfId="0" applyFont="1" applyFill="1" applyBorder="1" applyAlignment="1">
      <alignment horizontal="center"/>
    </xf>
    <xf numFmtId="0" fontId="1" fillId="9" borderId="2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49" fontId="0" fillId="2" borderId="14" xfId="0" applyNumberFormat="1" applyFill="1" applyBorder="1" applyAlignment="1">
      <alignment horizontal="center"/>
    </xf>
    <xf numFmtId="49" fontId="0" fillId="2" borderId="6" xfId="0" applyNumberFormat="1" applyFill="1" applyBorder="1" applyAlignment="1">
      <alignment horizontal="center"/>
    </xf>
    <xf numFmtId="49" fontId="0" fillId="4" borderId="6" xfId="0" applyNumberFormat="1" applyFill="1" applyBorder="1" applyAlignment="1">
      <alignment horizontal="center"/>
    </xf>
    <xf numFmtId="49" fontId="0" fillId="5" borderId="6" xfId="0" applyNumberFormat="1" applyFill="1" applyBorder="1" applyAlignment="1">
      <alignment horizontal="center"/>
    </xf>
    <xf numFmtId="49" fontId="0" fillId="6" borderId="6" xfId="0" applyNumberFormat="1" applyFill="1" applyBorder="1" applyAlignment="1">
      <alignment horizontal="center"/>
    </xf>
    <xf numFmtId="49" fontId="0" fillId="3" borderId="6" xfId="0" applyNumberFormat="1" applyFill="1" applyBorder="1" applyAlignment="1">
      <alignment horizontal="center"/>
    </xf>
    <xf numFmtId="49" fontId="0" fillId="7" borderId="6" xfId="0" applyNumberFormat="1" applyFill="1" applyBorder="1" applyAlignment="1">
      <alignment horizontal="center"/>
    </xf>
    <xf numFmtId="49" fontId="0" fillId="10" borderId="6" xfId="0" applyNumberFormat="1" applyFill="1" applyBorder="1" applyAlignment="1">
      <alignment horizontal="center"/>
    </xf>
    <xf numFmtId="49" fontId="0" fillId="9" borderId="6" xfId="0" applyNumberFormat="1" applyFill="1" applyBorder="1" applyAlignment="1">
      <alignment horizontal="center"/>
    </xf>
    <xf numFmtId="49" fontId="0" fillId="8" borderId="6" xfId="0" applyNumberForma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49" fontId="0" fillId="4" borderId="7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10" borderId="7" xfId="0" applyFont="1" applyFill="1" applyBorder="1" applyAlignment="1">
      <alignment horizontal="center"/>
    </xf>
    <xf numFmtId="164" fontId="0" fillId="10" borderId="7" xfId="0" applyNumberFormat="1" applyFill="1" applyBorder="1" applyAlignment="1">
      <alignment horizontal="center"/>
    </xf>
    <xf numFmtId="164" fontId="0" fillId="10" borderId="11" xfId="0" applyNumberForma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49" fontId="0" fillId="11" borderId="6" xfId="0" applyNumberFormat="1" applyFill="1" applyBorder="1" applyAlignment="1">
      <alignment horizontal="center"/>
    </xf>
    <xf numFmtId="164" fontId="0" fillId="11" borderId="6" xfId="0" applyNumberFormat="1" applyFill="1" applyBorder="1" applyAlignment="1">
      <alignment horizontal="center"/>
    </xf>
    <xf numFmtId="164" fontId="0" fillId="11" borderId="10" xfId="0" applyNumberFormat="1" applyFill="1" applyBorder="1" applyAlignment="1">
      <alignment horizontal="center"/>
    </xf>
    <xf numFmtId="0" fontId="1" fillId="11" borderId="24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6" borderId="30" xfId="0" applyFont="1" applyFill="1" applyBorder="1" applyAlignment="1">
      <alignment horizontal="center"/>
    </xf>
    <xf numFmtId="0" fontId="1" fillId="11" borderId="30" xfId="0" applyFont="1" applyFill="1" applyBorder="1" applyAlignment="1">
      <alignment horizontal="center"/>
    </xf>
    <xf numFmtId="0" fontId="1" fillId="7" borderId="30" xfId="0" applyFont="1" applyFill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1" fillId="10" borderId="30" xfId="0" applyFont="1" applyFill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2" fontId="0" fillId="10" borderId="6" xfId="0" applyNumberFormat="1" applyFill="1" applyBorder="1" applyAlignment="1">
      <alignment horizontal="center"/>
    </xf>
    <xf numFmtId="2" fontId="0" fillId="11" borderId="6" xfId="0" applyNumberFormat="1" applyFill="1" applyBorder="1" applyAlignment="1">
      <alignment horizontal="center"/>
    </xf>
    <xf numFmtId="2" fontId="0" fillId="7" borderId="6" xfId="0" applyNumberFormat="1" applyFill="1" applyBorder="1" applyAlignment="1">
      <alignment horizontal="center"/>
    </xf>
    <xf numFmtId="2" fontId="0" fillId="8" borderId="6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165" fontId="0" fillId="2" borderId="15" xfId="0" applyNumberFormat="1" applyFill="1" applyBorder="1" applyAlignment="1">
      <alignment horizontal="center"/>
    </xf>
    <xf numFmtId="165" fontId="0" fillId="2" borderId="16" xfId="0" applyNumberFormat="1" applyFill="1" applyBorder="1" applyAlignment="1">
      <alignment horizontal="center"/>
    </xf>
    <xf numFmtId="165" fontId="0" fillId="2" borderId="17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8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165" fontId="0" fillId="6" borderId="4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5" fontId="0" fillId="6" borderId="8" xfId="0" applyNumberFormat="1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165" fontId="0" fillId="7" borderId="4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165" fontId="0" fillId="7" borderId="8" xfId="0" applyNumberFormat="1" applyFill="1" applyBorder="1" applyAlignment="1">
      <alignment horizontal="center"/>
    </xf>
    <xf numFmtId="165" fontId="0" fillId="11" borderId="4" xfId="0" applyNumberForma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165" fontId="0" fillId="11" borderId="8" xfId="0" applyNumberFormat="1" applyFill="1" applyBorder="1" applyAlignment="1">
      <alignment horizontal="center"/>
    </xf>
    <xf numFmtId="165" fontId="0" fillId="10" borderId="4" xfId="0" applyNumberForma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165" fontId="0" fillId="10" borderId="8" xfId="0" applyNumberFormat="1" applyFill="1" applyBorder="1" applyAlignment="1">
      <alignment horizontal="center"/>
    </xf>
    <xf numFmtId="165" fontId="0" fillId="9" borderId="4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65" fontId="0" fillId="9" borderId="8" xfId="0" applyNumberFormat="1" applyFill="1" applyBorder="1" applyAlignment="1">
      <alignment horizontal="center"/>
    </xf>
    <xf numFmtId="165" fontId="0" fillId="8" borderId="4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5" fontId="0" fillId="8" borderId="8" xfId="0" applyNumberFormat="1" applyFill="1" applyBorder="1" applyAlignment="1">
      <alignment horizontal="center"/>
    </xf>
    <xf numFmtId="165" fontId="0" fillId="9" borderId="5" xfId="0" applyNumberFormat="1" applyFill="1" applyBorder="1" applyAlignment="1">
      <alignment horizontal="center"/>
    </xf>
    <xf numFmtId="165" fontId="0" fillId="9" borderId="3" xfId="0" applyNumberFormat="1" applyFill="1" applyBorder="1" applyAlignment="1">
      <alignment horizontal="center"/>
    </xf>
    <xf numFmtId="165" fontId="0" fillId="9" borderId="9" xfId="0" applyNumberFormat="1" applyFill="1" applyBorder="1" applyAlignment="1">
      <alignment horizontal="center"/>
    </xf>
    <xf numFmtId="165" fontId="0" fillId="10" borderId="5" xfId="0" applyNumberFormat="1" applyFill="1" applyBorder="1" applyAlignment="1">
      <alignment horizontal="center"/>
    </xf>
    <xf numFmtId="165" fontId="0" fillId="10" borderId="3" xfId="0" applyNumberFormat="1" applyFill="1" applyBorder="1" applyAlignment="1">
      <alignment horizontal="center"/>
    </xf>
    <xf numFmtId="165" fontId="0" fillId="10" borderId="9" xfId="0" applyNumberForma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164" fontId="0" fillId="8" borderId="7" xfId="0" applyNumberFormat="1" applyFill="1" applyBorder="1" applyAlignment="1">
      <alignment horizontal="center"/>
    </xf>
    <xf numFmtId="164" fontId="0" fillId="8" borderId="11" xfId="0" applyNumberForma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49" fontId="0" fillId="0" borderId="0" xfId="0" applyNumberFormat="1"/>
    <xf numFmtId="0" fontId="1" fillId="3" borderId="7" xfId="0" applyFont="1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9" borderId="6" xfId="0" applyNumberFormat="1" applyFill="1" applyBorder="1" applyAlignment="1">
      <alignment horizontal="center"/>
    </xf>
    <xf numFmtId="1" fontId="0" fillId="11" borderId="6" xfId="0" applyNumberFormat="1" applyFill="1" applyBorder="1" applyAlignment="1">
      <alignment horizontal="center"/>
    </xf>
    <xf numFmtId="1" fontId="0" fillId="10" borderId="6" xfId="0" applyNumberFormat="1" applyFill="1" applyBorder="1" applyAlignment="1">
      <alignment horizontal="center"/>
    </xf>
    <xf numFmtId="1" fontId="0" fillId="8" borderId="6" xfId="0" applyNumberFormat="1" applyFill="1" applyBorder="1" applyAlignment="1">
      <alignment horizontal="center"/>
    </xf>
    <xf numFmtId="1" fontId="0" fillId="11" borderId="10" xfId="0" applyNumberFormat="1" applyFill="1" applyBorder="1" applyAlignment="1">
      <alignment horizontal="center"/>
    </xf>
    <xf numFmtId="1" fontId="0" fillId="10" borderId="10" xfId="0" applyNumberFormat="1" applyFill="1" applyBorder="1" applyAlignment="1">
      <alignment horizontal="center"/>
    </xf>
    <xf numFmtId="1" fontId="0" fillId="8" borderId="10" xfId="0" applyNumberFormat="1" applyFill="1" applyBorder="1" applyAlignment="1">
      <alignment horizontal="center"/>
    </xf>
    <xf numFmtId="1" fontId="0" fillId="7" borderId="10" xfId="0" applyNumberFormat="1" applyFill="1" applyBorder="1" applyAlignment="1">
      <alignment horizontal="center"/>
    </xf>
    <xf numFmtId="1" fontId="0" fillId="9" borderId="10" xfId="0" applyNumberFormat="1" applyFill="1" applyBorder="1" applyAlignment="1">
      <alignment horizontal="center"/>
    </xf>
    <xf numFmtId="1" fontId="0" fillId="4" borderId="10" xfId="0" applyNumberFormat="1" applyFill="1" applyBorder="1" applyAlignment="1">
      <alignment horizontal="center"/>
    </xf>
    <xf numFmtId="1" fontId="0" fillId="8" borderId="7" xfId="0" applyNumberFormat="1" applyFill="1" applyBorder="1" applyAlignment="1">
      <alignment horizontal="center"/>
    </xf>
    <xf numFmtId="1" fontId="0" fillId="8" borderId="11" xfId="0" applyNumberFormat="1" applyFill="1" applyBorder="1" applyAlignment="1">
      <alignment horizontal="center"/>
    </xf>
    <xf numFmtId="166" fontId="0" fillId="2" borderId="14" xfId="0" applyNumberFormat="1" applyFill="1" applyBorder="1" applyAlignment="1">
      <alignment horizontal="center"/>
    </xf>
    <xf numFmtId="166" fontId="0" fillId="2" borderId="18" xfId="0" applyNumberFormat="1" applyFill="1" applyBorder="1" applyAlignment="1">
      <alignment horizontal="center"/>
    </xf>
    <xf numFmtId="166" fontId="0" fillId="2" borderId="6" xfId="0" applyNumberFormat="1" applyFill="1" applyBorder="1" applyAlignment="1">
      <alignment horizontal="center"/>
    </xf>
    <xf numFmtId="166" fontId="0" fillId="2" borderId="10" xfId="0" applyNumberFormat="1" applyFill="1" applyBorder="1" applyAlignment="1">
      <alignment horizontal="center"/>
    </xf>
    <xf numFmtId="166" fontId="0" fillId="6" borderId="6" xfId="0" applyNumberFormat="1" applyFill="1" applyBorder="1" applyAlignment="1">
      <alignment horizontal="center"/>
    </xf>
    <xf numFmtId="166" fontId="0" fillId="6" borderId="10" xfId="0" applyNumberForma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166" fontId="0" fillId="3" borderId="10" xfId="0" applyNumberFormat="1" applyFill="1" applyBorder="1" applyAlignment="1">
      <alignment horizontal="center"/>
    </xf>
    <xf numFmtId="166" fontId="0" fillId="4" borderId="6" xfId="0" applyNumberFormat="1" applyFill="1" applyBorder="1" applyAlignment="1">
      <alignment horizontal="center"/>
    </xf>
    <xf numFmtId="166" fontId="0" fillId="4" borderId="10" xfId="0" applyNumberFormat="1" applyFill="1" applyBorder="1" applyAlignment="1">
      <alignment horizontal="center"/>
    </xf>
    <xf numFmtId="166" fontId="0" fillId="5" borderId="6" xfId="0" applyNumberFormat="1" applyFill="1" applyBorder="1" applyAlignment="1">
      <alignment horizontal="center"/>
    </xf>
    <xf numFmtId="166" fontId="0" fillId="5" borderId="10" xfId="0" applyNumberFormat="1" applyFill="1" applyBorder="1" applyAlignment="1">
      <alignment horizontal="center"/>
    </xf>
    <xf numFmtId="166" fontId="0" fillId="11" borderId="6" xfId="0" applyNumberFormat="1" applyFill="1" applyBorder="1" applyAlignment="1">
      <alignment horizontal="center"/>
    </xf>
    <xf numFmtId="166" fontId="0" fillId="7" borderId="6" xfId="0" applyNumberFormat="1" applyFill="1" applyBorder="1" applyAlignment="1">
      <alignment horizontal="center"/>
    </xf>
    <xf numFmtId="166" fontId="0" fillId="9" borderId="6" xfId="0" applyNumberFormat="1" applyFill="1" applyBorder="1" applyAlignment="1">
      <alignment horizontal="center"/>
    </xf>
    <xf numFmtId="166" fontId="0" fillId="10" borderId="6" xfId="0" applyNumberFormat="1" applyFill="1" applyBorder="1" applyAlignment="1">
      <alignment horizontal="center"/>
    </xf>
    <xf numFmtId="166" fontId="0" fillId="8" borderId="6" xfId="0" applyNumberFormat="1" applyFill="1" applyBorder="1" applyAlignment="1">
      <alignment horizontal="center"/>
    </xf>
    <xf numFmtId="166" fontId="0" fillId="8" borderId="7" xfId="0" applyNumberFormat="1" applyFill="1" applyBorder="1" applyAlignment="1">
      <alignment horizontal="center"/>
    </xf>
    <xf numFmtId="165" fontId="0" fillId="8" borderId="5" xfId="0" applyNumberFormat="1" applyFill="1" applyBorder="1" applyAlignment="1">
      <alignment horizontal="center"/>
    </xf>
    <xf numFmtId="165" fontId="0" fillId="8" borderId="3" xfId="0" applyNumberFormat="1" applyFill="1" applyBorder="1" applyAlignment="1">
      <alignment horizontal="center"/>
    </xf>
    <xf numFmtId="165" fontId="0" fillId="8" borderId="9" xfId="0" applyNumberForma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2" xfId="0" applyBorder="1"/>
    <xf numFmtId="2" fontId="0" fillId="6" borderId="6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9" borderId="7" xfId="0" applyNumberForma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49" fontId="0" fillId="11" borderId="7" xfId="0" applyNumberFormat="1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4" fontId="0" fillId="2" borderId="32" xfId="0" applyNumberFormat="1" applyFill="1" applyBorder="1" applyAlignment="1">
      <alignment horizontal="center"/>
    </xf>
    <xf numFmtId="4" fontId="0" fillId="5" borderId="6" xfId="0" applyNumberFormat="1" applyFill="1" applyBorder="1" applyAlignment="1">
      <alignment horizontal="center"/>
    </xf>
    <xf numFmtId="4" fontId="0" fillId="4" borderId="6" xfId="0" applyNumberFormat="1" applyFill="1" applyBorder="1" applyAlignment="1">
      <alignment horizontal="center"/>
    </xf>
    <xf numFmtId="4" fontId="0" fillId="6" borderId="6" xfId="0" applyNumberFormat="1" applyFill="1" applyBorder="1" applyAlignment="1">
      <alignment horizontal="center"/>
    </xf>
    <xf numFmtId="4" fontId="0" fillId="3" borderId="6" xfId="0" applyNumberFormat="1" applyFill="1" applyBorder="1" applyAlignment="1">
      <alignment horizontal="center"/>
    </xf>
    <xf numFmtId="4" fontId="0" fillId="7" borderId="6" xfId="0" applyNumberFormat="1" applyFill="1" applyBorder="1" applyAlignment="1">
      <alignment horizontal="center"/>
    </xf>
    <xf numFmtId="4" fontId="0" fillId="11" borderId="6" xfId="0" applyNumberFormat="1" applyFill="1" applyBorder="1" applyAlignment="1">
      <alignment horizontal="center"/>
    </xf>
    <xf numFmtId="4" fontId="0" fillId="8" borderId="6" xfId="0" applyNumberFormat="1" applyFill="1" applyBorder="1" applyAlignment="1">
      <alignment horizontal="center"/>
    </xf>
    <xf numFmtId="4" fontId="0" fillId="10" borderId="6" xfId="0" applyNumberFormat="1" applyFill="1" applyBorder="1" applyAlignment="1">
      <alignment horizontal="center"/>
    </xf>
    <xf numFmtId="4" fontId="0" fillId="9" borderId="7" xfId="0" applyNumberForma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3" fillId="0" borderId="0" xfId="0" applyFont="1"/>
    <xf numFmtId="2" fontId="0" fillId="0" borderId="0" xfId="0" applyNumberFormat="1"/>
    <xf numFmtId="1" fontId="0" fillId="2" borderId="28" xfId="0" applyNumberFormat="1" applyFill="1" applyBorder="1" applyAlignment="1">
      <alignment horizontal="center"/>
    </xf>
    <xf numFmtId="1" fontId="0" fillId="2" borderId="12" xfId="0" applyNumberFormat="1" applyFill="1" applyBorder="1" applyAlignment="1">
      <alignment horizontal="center"/>
    </xf>
    <xf numFmtId="1" fontId="0" fillId="4" borderId="12" xfId="0" applyNumberFormat="1" applyFill="1" applyBorder="1" applyAlignment="1">
      <alignment horizontal="center"/>
    </xf>
    <xf numFmtId="1" fontId="0" fillId="5" borderId="12" xfId="0" applyNumberFormat="1" applyFill="1" applyBorder="1" applyAlignment="1">
      <alignment horizontal="center"/>
    </xf>
    <xf numFmtId="1" fontId="0" fillId="6" borderId="12" xfId="0" applyNumberFormat="1" applyFill="1" applyBorder="1" applyAlignment="1">
      <alignment horizontal="center"/>
    </xf>
    <xf numFmtId="1" fontId="0" fillId="8" borderId="12" xfId="0" applyNumberFormat="1" applyFill="1" applyBorder="1" applyAlignment="1">
      <alignment horizontal="center"/>
    </xf>
    <xf numFmtId="1" fontId="0" fillId="11" borderId="12" xfId="0" applyNumberFormat="1" applyFill="1" applyBorder="1" applyAlignment="1">
      <alignment horizontal="center"/>
    </xf>
    <xf numFmtId="1" fontId="0" fillId="3" borderId="12" xfId="0" applyNumberFormat="1" applyFill="1" applyBorder="1" applyAlignment="1">
      <alignment horizontal="center"/>
    </xf>
    <xf numFmtId="1" fontId="0" fillId="7" borderId="12" xfId="0" applyNumberFormat="1" applyFill="1" applyBorder="1" applyAlignment="1">
      <alignment horizontal="center"/>
    </xf>
    <xf numFmtId="1" fontId="0" fillId="10" borderId="12" xfId="0" applyNumberFormat="1" applyFill="1" applyBorder="1" applyAlignment="1">
      <alignment horizontal="center"/>
    </xf>
    <xf numFmtId="1" fontId="0" fillId="9" borderId="12" xfId="0" applyNumberFormat="1" applyFill="1" applyBorder="1" applyAlignment="1">
      <alignment horizontal="center"/>
    </xf>
    <xf numFmtId="1" fontId="0" fillId="9" borderId="13" xfId="0" applyNumberFormat="1" applyFill="1" applyBorder="1" applyAlignment="1">
      <alignment horizontal="center"/>
    </xf>
    <xf numFmtId="1" fontId="0" fillId="2" borderId="32" xfId="0" applyNumberFormat="1" applyFill="1" applyBorder="1" applyAlignment="1">
      <alignment horizontal="center"/>
    </xf>
    <xf numFmtId="1" fontId="0" fillId="4" borderId="6" xfId="0" applyNumberFormat="1" applyFill="1" applyBorder="1" applyAlignment="1">
      <alignment horizontal="center"/>
    </xf>
    <xf numFmtId="1" fontId="0" fillId="6" borderId="6" xfId="0" applyNumberFormat="1" applyFill="1" applyBorder="1" applyAlignment="1">
      <alignment horizontal="center"/>
    </xf>
    <xf numFmtId="1" fontId="0" fillId="5" borderId="6" xfId="0" applyNumberFormat="1" applyFill="1" applyBorder="1" applyAlignment="1">
      <alignment horizontal="center"/>
    </xf>
    <xf numFmtId="1" fontId="0" fillId="7" borderId="6" xfId="0" applyNumberFormat="1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1" fontId="0" fillId="9" borderId="7" xfId="0" applyNumberFormat="1" applyFill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0" fillId="2" borderId="26" xfId="0" applyFill="1" applyBorder="1" applyAlignment="1">
      <alignment horizontal="center"/>
    </xf>
    <xf numFmtId="2" fontId="0" fillId="2" borderId="32" xfId="0" applyNumberFormat="1" applyFill="1" applyBorder="1" applyAlignment="1">
      <alignment horizontal="center"/>
    </xf>
    <xf numFmtId="0" fontId="3" fillId="12" borderId="28" xfId="0" applyFont="1" applyFill="1" applyBorder="1" applyAlignment="1">
      <alignment horizontal="center"/>
    </xf>
    <xf numFmtId="164" fontId="1" fillId="6" borderId="6" xfId="0" applyNumberFormat="1" applyFont="1" applyFill="1" applyBorder="1" applyAlignment="1">
      <alignment horizontal="center"/>
    </xf>
    <xf numFmtId="0" fontId="3" fillId="13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49" fontId="0" fillId="6" borderId="7" xfId="0" applyNumberForma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13" borderId="6" xfId="0" applyFont="1" applyFill="1" applyBorder="1" applyAlignment="1">
      <alignment horizontal="center"/>
    </xf>
    <xf numFmtId="0" fontId="4" fillId="13" borderId="12" xfId="0" applyFont="1" applyFill="1" applyBorder="1" applyAlignment="1">
      <alignment horizontal="center"/>
    </xf>
    <xf numFmtId="0" fontId="3" fillId="13" borderId="12" xfId="0" applyFont="1" applyFill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2" fontId="0" fillId="10" borderId="7" xfId="0" applyNumberForma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49" fontId="0" fillId="4" borderId="14" xfId="0" applyNumberFormat="1" applyFill="1" applyBorder="1" applyAlignment="1">
      <alignment horizontal="center"/>
    </xf>
    <xf numFmtId="49" fontId="0" fillId="10" borderId="7" xfId="0" applyNumberForma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5" borderId="6" xfId="0" quotePrefix="1" applyFill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14" borderId="28" xfId="0" applyFont="1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14" borderId="33" xfId="0" applyFill="1" applyBorder="1" applyAlignment="1">
      <alignment horizontal="center"/>
    </xf>
    <xf numFmtId="0" fontId="0" fillId="14" borderId="24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0" borderId="0" xfId="0"/>
    <xf numFmtId="0" fontId="1" fillId="5" borderId="7" xfId="0" applyFont="1" applyFill="1" applyBorder="1" applyAlignment="1">
      <alignment horizontal="center"/>
    </xf>
    <xf numFmtId="49" fontId="0" fillId="5" borderId="7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3" xfId="0" applyBorder="1" applyAlignment="1">
      <alignment horizontal="center"/>
    </xf>
    <xf numFmtId="0" fontId="5" fillId="14" borderId="12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165" fontId="0" fillId="7" borderId="15" xfId="0" applyNumberFormat="1" applyFill="1" applyBorder="1" applyAlignment="1">
      <alignment horizontal="center"/>
    </xf>
    <xf numFmtId="165" fontId="0" fillId="7" borderId="16" xfId="0" applyNumberFormat="1" applyFill="1" applyBorder="1" applyAlignment="1">
      <alignment horizontal="center"/>
    </xf>
    <xf numFmtId="165" fontId="0" fillId="7" borderId="17" xfId="0" applyNumberFormat="1" applyFill="1" applyBorder="1" applyAlignment="1">
      <alignment horizontal="center"/>
    </xf>
    <xf numFmtId="164" fontId="0" fillId="7" borderId="14" xfId="0" applyNumberFormat="1" applyFill="1" applyBorder="1" applyAlignment="1">
      <alignment horizontal="center"/>
    </xf>
    <xf numFmtId="164" fontId="0" fillId="7" borderId="18" xfId="0" applyNumberFormat="1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49" fontId="0" fillId="7" borderId="14" xfId="0" applyNumberFormat="1" applyFill="1" applyBorder="1" applyAlignment="1">
      <alignment horizontal="center"/>
    </xf>
    <xf numFmtId="49" fontId="0" fillId="8" borderId="7" xfId="0" applyNumberFormat="1" applyFill="1" applyBorder="1" applyAlignment="1">
      <alignment horizontal="center"/>
    </xf>
    <xf numFmtId="165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1" fillId="11" borderId="14" xfId="0" applyFont="1" applyFill="1" applyBorder="1" applyAlignment="1">
      <alignment horizontal="center"/>
    </xf>
    <xf numFmtId="49" fontId="0" fillId="11" borderId="14" xfId="0" applyNumberFormat="1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0" fillId="11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" fontId="0" fillId="11" borderId="28" xfId="0" applyNumberFormat="1" applyFill="1" applyBorder="1" applyAlignment="1">
      <alignment horizontal="center"/>
    </xf>
    <xf numFmtId="1" fontId="0" fillId="3" borderId="1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Leagues!$B$29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Leagues!$C$29:$O$29</c:f>
              <c:numCache>
                <c:formatCode>General</c:formatCode>
                <c:ptCount val="6"/>
                <c:pt idx="0">
                  <c:v>1476</c:v>
                </c:pt>
                <c:pt idx="1">
                  <c:v>2358</c:v>
                </c:pt>
                <c:pt idx="2">
                  <c:v>3025</c:v>
                </c:pt>
                <c:pt idx="3">
                  <c:v>3548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1-684B-847F-CA5CA107C96B}"/>
            </c:ext>
          </c:extLst>
        </c:ser>
        <c:ser>
          <c:idx val="1"/>
          <c:order val="1"/>
          <c:tx>
            <c:strRef>
              <c:f>Leagues!$B$30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Leagues!$C$30:$O$30</c:f>
              <c:numCache>
                <c:formatCode>General</c:formatCode>
                <c:ptCount val="6"/>
                <c:pt idx="0">
                  <c:v>1679</c:v>
                </c:pt>
                <c:pt idx="1">
                  <c:v>2185</c:v>
                </c:pt>
                <c:pt idx="2">
                  <c:v>2708</c:v>
                </c:pt>
                <c:pt idx="3">
                  <c:v>3208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1-684B-847F-CA5CA107C96B}"/>
            </c:ext>
          </c:extLst>
        </c:ser>
        <c:ser>
          <c:idx val="2"/>
          <c:order val="2"/>
          <c:tx>
            <c:strRef>
              <c:f>Leagues!$B$31</c:f>
              <c:strCache>
                <c:ptCount val="1"/>
                <c:pt idx="0">
                  <c:v>Andrea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Leagues!$C$31:$O$31</c:f>
              <c:numCache>
                <c:formatCode>General</c:formatCode>
                <c:ptCount val="6"/>
                <c:pt idx="0">
                  <c:v>1425</c:v>
                </c:pt>
                <c:pt idx="1">
                  <c:v>1845</c:v>
                </c:pt>
                <c:pt idx="2">
                  <c:v>2305</c:v>
                </c:pt>
                <c:pt idx="3">
                  <c:v>2947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91-684B-847F-CA5CA107C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092575"/>
        <c:axId val="367988335"/>
      </c:lineChart>
      <c:catAx>
        <c:axId val="29209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367988335"/>
        <c:crosses val="autoZero"/>
        <c:auto val="1"/>
        <c:lblAlgn val="ctr"/>
        <c:lblOffset val="100"/>
        <c:noMultiLvlLbl val="0"/>
      </c:catAx>
      <c:valAx>
        <c:axId val="367988335"/>
        <c:scaling>
          <c:orientation val="minMax"/>
          <c:max val="4000"/>
          <c:min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29209257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Delta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Leagues!$Q$3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Leagues!$R$2:$AA$2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Leagues!$R$3:$AA$3</c:f>
              <c:numCache>
                <c:formatCode>General</c:formatCode>
                <c:ptCount val="6"/>
                <c:pt idx="0">
                  <c:v>253</c:v>
                </c:pt>
                <c:pt idx="1">
                  <c:v>589</c:v>
                </c:pt>
                <c:pt idx="2">
                  <c:v>445</c:v>
                </c:pt>
                <c:pt idx="3">
                  <c:v>339</c:v>
                </c:pt>
                <c:pt idx="4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9-2449-BC6A-4E8B59621A43}"/>
            </c:ext>
          </c:extLst>
        </c:ser>
        <c:ser>
          <c:idx val="1"/>
          <c:order val="1"/>
          <c:tx>
            <c:strRef>
              <c:f>Leagues!$Q$4</c:f>
              <c:strCache>
                <c:ptCount val="1"/>
                <c:pt idx="0">
                  <c:v>Hashem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Leagues!$R$2:$AA$2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Leagues!$R$4:$AA$4</c:f>
              <c:numCache>
                <c:formatCode>General</c:formatCode>
                <c:ptCount val="6"/>
                <c:pt idx="0">
                  <c:v>184</c:v>
                </c:pt>
                <c:pt idx="1">
                  <c:v>421</c:v>
                </c:pt>
                <c:pt idx="2">
                  <c:v>368</c:v>
                </c:pt>
                <c:pt idx="3">
                  <c:v>348</c:v>
                </c:pt>
                <c:pt idx="4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C9-2449-BC6A-4E8B59621A43}"/>
            </c:ext>
          </c:extLst>
        </c:ser>
        <c:ser>
          <c:idx val="2"/>
          <c:order val="2"/>
          <c:tx>
            <c:strRef>
              <c:f>Leagues!$Q$5</c:f>
              <c:strCache>
                <c:ptCount val="1"/>
                <c:pt idx="0">
                  <c:v>Omar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Leagues!$R$2:$AA$2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Leagues!$R$5:$AA$5</c:f>
              <c:numCache>
                <c:formatCode>General</c:formatCode>
                <c:ptCount val="6"/>
                <c:pt idx="0">
                  <c:v>285</c:v>
                </c:pt>
                <c:pt idx="1">
                  <c:v>287</c:v>
                </c:pt>
                <c:pt idx="2">
                  <c:v>394</c:v>
                </c:pt>
                <c:pt idx="3">
                  <c:v>312</c:v>
                </c:pt>
                <c:pt idx="4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C9-2449-BC6A-4E8B59621A43}"/>
            </c:ext>
          </c:extLst>
        </c:ser>
        <c:ser>
          <c:idx val="3"/>
          <c:order val="3"/>
          <c:tx>
            <c:strRef>
              <c:f>Leagues!$Q$6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strRef>
              <c:f>Leagues!$R$2:$AA$2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Leagues!$R$6:$AA$6</c:f>
              <c:numCache>
                <c:formatCode>General</c:formatCode>
                <c:ptCount val="6"/>
                <c:pt idx="0">
                  <c:v>327</c:v>
                </c:pt>
                <c:pt idx="1">
                  <c:v>323</c:v>
                </c:pt>
                <c:pt idx="2">
                  <c:v>366</c:v>
                </c:pt>
                <c:pt idx="3">
                  <c:v>335</c:v>
                </c:pt>
                <c:pt idx="4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C9-2449-BC6A-4E8B59621A43}"/>
            </c:ext>
          </c:extLst>
        </c:ser>
        <c:ser>
          <c:idx val="4"/>
          <c:order val="4"/>
          <c:tx>
            <c:strRef>
              <c:f>Leagues!$Q$7</c:f>
              <c:strCache>
                <c:ptCount val="1"/>
                <c:pt idx="0">
                  <c:v>Youssef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cat>
            <c:strRef>
              <c:f>Leagues!$R$2:$AA$2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Leagues!$R$7:$AA$7</c:f>
              <c:numCache>
                <c:formatCode>General</c:formatCode>
                <c:ptCount val="6"/>
                <c:pt idx="0">
                  <c:v>141</c:v>
                </c:pt>
                <c:pt idx="1">
                  <c:v>269</c:v>
                </c:pt>
                <c:pt idx="2">
                  <c:v>396</c:v>
                </c:pt>
                <c:pt idx="3">
                  <c:v>297</c:v>
                </c:pt>
                <c:pt idx="4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C9-2449-BC6A-4E8B59621A43}"/>
            </c:ext>
          </c:extLst>
        </c:ser>
        <c:ser>
          <c:idx val="5"/>
          <c:order val="5"/>
          <c:tx>
            <c:strRef>
              <c:f>Leagues!$Q$8</c:f>
              <c:strCache>
                <c:ptCount val="1"/>
                <c:pt idx="0">
                  <c:v>Ali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Leagues!$R$2:$AA$2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Leagues!$R$8:$AA$8</c:f>
              <c:numCache>
                <c:formatCode>General</c:formatCode>
                <c:ptCount val="6"/>
                <c:pt idx="0">
                  <c:v>195</c:v>
                </c:pt>
                <c:pt idx="1">
                  <c:v>242</c:v>
                </c:pt>
                <c:pt idx="2">
                  <c:v>278</c:v>
                </c:pt>
                <c:pt idx="3">
                  <c:v>325</c:v>
                </c:pt>
                <c:pt idx="4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C9-2449-BC6A-4E8B59621A43}"/>
            </c:ext>
          </c:extLst>
        </c:ser>
        <c:ser>
          <c:idx val="6"/>
          <c:order val="6"/>
          <c:tx>
            <c:strRef>
              <c:f>Leagues!$Q$9</c:f>
              <c:strCache>
                <c:ptCount val="1"/>
                <c:pt idx="0">
                  <c:v>Riad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cat>
            <c:strRef>
              <c:f>Leagues!$R$2:$AA$2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Leagues!$R$9:$AA$9</c:f>
              <c:numCache>
                <c:formatCode>General</c:formatCode>
                <c:ptCount val="6"/>
                <c:pt idx="0">
                  <c:v>200</c:v>
                </c:pt>
                <c:pt idx="1">
                  <c:v>279</c:v>
                </c:pt>
                <c:pt idx="2">
                  <c:v>216</c:v>
                </c:pt>
                <c:pt idx="3">
                  <c:v>225</c:v>
                </c:pt>
                <c:pt idx="4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C9-2449-BC6A-4E8B59621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902416"/>
        <c:axId val="1214904096"/>
      </c:lineChart>
      <c:catAx>
        <c:axId val="121490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904096"/>
        <c:crosses val="autoZero"/>
        <c:auto val="1"/>
        <c:lblAlgn val="ctr"/>
        <c:lblOffset val="100"/>
        <c:noMultiLvlLbl val="0"/>
      </c:catAx>
      <c:valAx>
        <c:axId val="1214904096"/>
        <c:scaling>
          <c:orientation val="minMax"/>
          <c:max val="60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90241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Delta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Leagues!$Q$29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Leagues!$R$28:$AA$28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Leagues!$R$29:$AA$29</c:f>
              <c:numCache>
                <c:formatCode>General</c:formatCode>
                <c:ptCount val="6"/>
                <c:pt idx="0">
                  <c:v>395</c:v>
                </c:pt>
                <c:pt idx="1">
                  <c:v>882</c:v>
                </c:pt>
                <c:pt idx="2">
                  <c:v>667</c:v>
                </c:pt>
                <c:pt idx="3">
                  <c:v>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EE-1147-92AD-BC1E444C4BD8}"/>
            </c:ext>
          </c:extLst>
        </c:ser>
        <c:ser>
          <c:idx val="1"/>
          <c:order val="1"/>
          <c:tx>
            <c:strRef>
              <c:f>Leagues!$Q$30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Leagues!$R$28:$AA$28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Leagues!$R$30:$AA$30</c:f>
              <c:numCache>
                <c:formatCode>General</c:formatCode>
                <c:ptCount val="6"/>
                <c:pt idx="0">
                  <c:v>584</c:v>
                </c:pt>
                <c:pt idx="1">
                  <c:v>506</c:v>
                </c:pt>
                <c:pt idx="2">
                  <c:v>523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E-1147-92AD-BC1E444C4BD8}"/>
            </c:ext>
          </c:extLst>
        </c:ser>
        <c:ser>
          <c:idx val="2"/>
          <c:order val="2"/>
          <c:tx>
            <c:strRef>
              <c:f>Leagues!$Q$31</c:f>
              <c:strCache>
                <c:ptCount val="1"/>
                <c:pt idx="0">
                  <c:v>Andrea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Leagues!$R$28:$AA$28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Leagues!$R$31:$AA$31</c:f>
              <c:numCache>
                <c:formatCode>General</c:formatCode>
                <c:ptCount val="6"/>
                <c:pt idx="0">
                  <c:v>330</c:v>
                </c:pt>
                <c:pt idx="1">
                  <c:v>426</c:v>
                </c:pt>
                <c:pt idx="2">
                  <c:v>460</c:v>
                </c:pt>
                <c:pt idx="3">
                  <c:v>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EE-1147-92AD-BC1E444C4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713456"/>
        <c:axId val="1214396352"/>
      </c:lineChart>
      <c:catAx>
        <c:axId val="124971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396352"/>
        <c:crosses val="autoZero"/>
        <c:auto val="1"/>
        <c:lblAlgn val="ctr"/>
        <c:lblOffset val="100"/>
        <c:noMultiLvlLbl val="0"/>
      </c:catAx>
      <c:valAx>
        <c:axId val="1214396352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4971345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YER MA IS YER DA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Leagues!$B$3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Leagues!$C$2:$K$2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Leagues!$C$3:$K$3</c:f>
              <c:numCache>
                <c:formatCode>General</c:formatCode>
                <c:ptCount val="6"/>
                <c:pt idx="0">
                  <c:v>991</c:v>
                </c:pt>
                <c:pt idx="1">
                  <c:v>1580</c:v>
                </c:pt>
                <c:pt idx="2">
                  <c:v>2025</c:v>
                </c:pt>
                <c:pt idx="3">
                  <c:v>2364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F7-D44A-BD20-908DE2BAAAC5}"/>
            </c:ext>
          </c:extLst>
        </c:ser>
        <c:ser>
          <c:idx val="1"/>
          <c:order val="1"/>
          <c:tx>
            <c:strRef>
              <c:f>Leagues!$B$4</c:f>
              <c:strCache>
                <c:ptCount val="1"/>
                <c:pt idx="0">
                  <c:v>Hashem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Leagues!$C$2:$K$2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Leagues!$C$4:$K$4</c:f>
              <c:numCache>
                <c:formatCode>General</c:formatCode>
                <c:ptCount val="6"/>
                <c:pt idx="0">
                  <c:v>1088</c:v>
                </c:pt>
                <c:pt idx="1">
                  <c:v>1509</c:v>
                </c:pt>
                <c:pt idx="2">
                  <c:v>1877</c:v>
                </c:pt>
                <c:pt idx="3">
                  <c:v>2225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F7-D44A-BD20-908DE2BAAAC5}"/>
            </c:ext>
          </c:extLst>
        </c:ser>
        <c:ser>
          <c:idx val="2"/>
          <c:order val="2"/>
          <c:tx>
            <c:strRef>
              <c:f>Leagues!$B$5</c:f>
              <c:strCache>
                <c:ptCount val="1"/>
                <c:pt idx="0">
                  <c:v>Omar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Leagues!$C$2:$K$2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Leagues!$C$5:$K$5</c:f>
              <c:numCache>
                <c:formatCode>General</c:formatCode>
                <c:ptCount val="6"/>
                <c:pt idx="0">
                  <c:v>1136</c:v>
                </c:pt>
                <c:pt idx="1">
                  <c:v>1423</c:v>
                </c:pt>
                <c:pt idx="2">
                  <c:v>1817</c:v>
                </c:pt>
                <c:pt idx="3">
                  <c:v>2129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F7-D44A-BD20-908DE2BAAAC5}"/>
            </c:ext>
          </c:extLst>
        </c:ser>
        <c:ser>
          <c:idx val="3"/>
          <c:order val="3"/>
          <c:tx>
            <c:strRef>
              <c:f>Leagues!$B$6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strRef>
              <c:f>Leagues!$C$2:$K$2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Leagues!$C$6:$K$6</c:f>
              <c:numCache>
                <c:formatCode>General</c:formatCode>
                <c:ptCount val="6"/>
                <c:pt idx="0">
                  <c:v>1086</c:v>
                </c:pt>
                <c:pt idx="1">
                  <c:v>1409</c:v>
                </c:pt>
                <c:pt idx="2">
                  <c:v>1775</c:v>
                </c:pt>
                <c:pt idx="3">
                  <c:v>2110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F7-D44A-BD20-908DE2BAAAC5}"/>
            </c:ext>
          </c:extLst>
        </c:ser>
        <c:ser>
          <c:idx val="4"/>
          <c:order val="4"/>
          <c:tx>
            <c:strRef>
              <c:f>Leagues!$B$7</c:f>
              <c:strCache>
                <c:ptCount val="1"/>
                <c:pt idx="0">
                  <c:v>Youssef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cat>
            <c:strRef>
              <c:f>Leagues!$C$2:$K$2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Leagues!$C$7:$K$7</c:f>
              <c:numCache>
                <c:formatCode>General</c:formatCode>
                <c:ptCount val="6"/>
                <c:pt idx="0">
                  <c:v>823</c:v>
                </c:pt>
                <c:pt idx="1">
                  <c:v>1092</c:v>
                </c:pt>
                <c:pt idx="2">
                  <c:v>1488</c:v>
                </c:pt>
                <c:pt idx="3">
                  <c:v>1785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F7-D44A-BD20-908DE2BAAAC5}"/>
            </c:ext>
          </c:extLst>
        </c:ser>
        <c:ser>
          <c:idx val="5"/>
          <c:order val="5"/>
          <c:tx>
            <c:strRef>
              <c:f>Leagues!$B$8</c:f>
              <c:strCache>
                <c:ptCount val="1"/>
                <c:pt idx="0">
                  <c:v>Ali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Leagues!$C$2:$K$2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Leagues!$C$8:$K$8</c:f>
              <c:numCache>
                <c:formatCode>General</c:formatCode>
                <c:ptCount val="6"/>
                <c:pt idx="0">
                  <c:v>688</c:v>
                </c:pt>
                <c:pt idx="1">
                  <c:v>930</c:v>
                </c:pt>
                <c:pt idx="2">
                  <c:v>1208</c:v>
                </c:pt>
                <c:pt idx="3">
                  <c:v>1533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F7-D44A-BD20-908DE2BAAAC5}"/>
            </c:ext>
          </c:extLst>
        </c:ser>
        <c:ser>
          <c:idx val="6"/>
          <c:order val="6"/>
          <c:tx>
            <c:strRef>
              <c:f>Leagues!$B$9</c:f>
              <c:strCache>
                <c:ptCount val="1"/>
                <c:pt idx="0">
                  <c:v>Riad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cat>
            <c:strRef>
              <c:f>Leagues!$C$2:$K$2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Leagues!$C$9:$K$9</c:f>
              <c:numCache>
                <c:formatCode>General</c:formatCode>
                <c:ptCount val="6"/>
                <c:pt idx="0">
                  <c:v>692</c:v>
                </c:pt>
                <c:pt idx="1">
                  <c:v>971</c:v>
                </c:pt>
                <c:pt idx="2">
                  <c:v>1187</c:v>
                </c:pt>
                <c:pt idx="3">
                  <c:v>1412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F7-D44A-BD20-908DE2BAA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200015"/>
        <c:axId val="686936415"/>
      </c:lineChart>
      <c:catAx>
        <c:axId val="68720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686936415"/>
        <c:crosses val="autoZero"/>
        <c:auto val="1"/>
        <c:lblAlgn val="ctr"/>
        <c:lblOffset val="100"/>
        <c:noMultiLvlLbl val="0"/>
      </c:catAx>
      <c:valAx>
        <c:axId val="686936415"/>
        <c:scaling>
          <c:orientation val="minMax"/>
          <c:max val="2750"/>
          <c:min val="6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68720001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96692</xdr:colOff>
      <xdr:row>31</xdr:row>
      <xdr:rowOff>64365</xdr:rowOff>
    </xdr:from>
    <xdr:to>
      <xdr:col>14</xdr:col>
      <xdr:colOff>769937</xdr:colOff>
      <xdr:row>48</xdr:row>
      <xdr:rowOff>150811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572558</xdr:colOff>
      <xdr:row>10</xdr:row>
      <xdr:rowOff>14817</xdr:rowOff>
    </xdr:from>
    <xdr:to>
      <xdr:col>33</xdr:col>
      <xdr:colOff>444500</xdr:colOff>
      <xdr:row>25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445557</xdr:colOff>
      <xdr:row>31</xdr:row>
      <xdr:rowOff>93133</xdr:rowOff>
    </xdr:from>
    <xdr:to>
      <xdr:col>33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228600</xdr:colOff>
      <xdr:row>10</xdr:row>
      <xdr:rowOff>25400</xdr:rowOff>
    </xdr:from>
    <xdr:to>
      <xdr:col>14</xdr:col>
      <xdr:colOff>482600</xdr:colOff>
      <xdr:row>25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1587500</xdr:colOff>
      <xdr:row>0</xdr:row>
      <xdr:rowOff>159238</xdr:rowOff>
    </xdr:from>
    <xdr:to>
      <xdr:col>20</xdr:col>
      <xdr:colOff>241300</xdr:colOff>
      <xdr:row>23</xdr:row>
      <xdr:rowOff>121112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0192" y="159238"/>
          <a:ext cx="8354646" cy="470972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1682261</xdr:colOff>
      <xdr:row>0</xdr:row>
      <xdr:rowOff>95739</xdr:rowOff>
    </xdr:from>
    <xdr:to>
      <xdr:col>18</xdr:col>
      <xdr:colOff>121138</xdr:colOff>
      <xdr:row>23</xdr:row>
      <xdr:rowOff>57613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325338" y="95739"/>
          <a:ext cx="8354646" cy="470972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279400</xdr:colOff>
      <xdr:row>0</xdr:row>
      <xdr:rowOff>0</xdr:rowOff>
    </xdr:from>
    <xdr:to>
      <xdr:col>22</xdr:col>
      <xdr:colOff>241300</xdr:colOff>
      <xdr:row>24</xdr:row>
      <xdr:rowOff>173151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359900" y="0"/>
          <a:ext cx="9042400" cy="5088051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279400</xdr:colOff>
      <xdr:row>1</xdr:row>
      <xdr:rowOff>25401</xdr:rowOff>
    </xdr:from>
    <xdr:to>
      <xdr:col>19</xdr:col>
      <xdr:colOff>104542</xdr:colOff>
      <xdr:row>23</xdr:row>
      <xdr:rowOff>76201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08900" y="241301"/>
          <a:ext cx="8080142" cy="45466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546100</xdr:colOff>
      <xdr:row>0</xdr:row>
      <xdr:rowOff>146986</xdr:rowOff>
    </xdr:from>
    <xdr:to>
      <xdr:col>19</xdr:col>
      <xdr:colOff>800100</xdr:colOff>
      <xdr:row>21</xdr:row>
      <xdr:rowOff>177799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801100" y="146986"/>
          <a:ext cx="7683500" cy="432341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241300</xdr:colOff>
      <xdr:row>0</xdr:row>
      <xdr:rowOff>12700</xdr:rowOff>
    </xdr:from>
    <xdr:to>
      <xdr:col>18</xdr:col>
      <xdr:colOff>495300</xdr:colOff>
      <xdr:row>21</xdr:row>
      <xdr:rowOff>43513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85200" y="12700"/>
          <a:ext cx="7683500" cy="432341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762001</xdr:colOff>
      <xdr:row>0</xdr:row>
      <xdr:rowOff>0</xdr:rowOff>
    </xdr:from>
    <xdr:to>
      <xdr:col>21</xdr:col>
      <xdr:colOff>255163</xdr:colOff>
      <xdr:row>23</xdr:row>
      <xdr:rowOff>179916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40501" y="0"/>
          <a:ext cx="8573662" cy="483658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330200</xdr:colOff>
      <xdr:row>0</xdr:row>
      <xdr:rowOff>0</xdr:rowOff>
    </xdr:from>
    <xdr:to>
      <xdr:col>20</xdr:col>
      <xdr:colOff>215900</xdr:colOff>
      <xdr:row>26</xdr:row>
      <xdr:rowOff>188373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34200" y="0"/>
          <a:ext cx="9791700" cy="550967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1701486</xdr:colOff>
      <xdr:row>0</xdr:row>
      <xdr:rowOff>108857</xdr:rowOff>
    </xdr:from>
    <xdr:to>
      <xdr:col>19</xdr:col>
      <xdr:colOff>805544</xdr:colOff>
      <xdr:row>22</xdr:row>
      <xdr:rowOff>181429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94272" y="108857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1750786</xdr:colOff>
      <xdr:row>0</xdr:row>
      <xdr:rowOff>18144</xdr:rowOff>
    </xdr:from>
    <xdr:to>
      <xdr:col>18</xdr:col>
      <xdr:colOff>65629</xdr:colOff>
      <xdr:row>22</xdr:row>
      <xdr:rowOff>90716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46572" y="18144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1850572</xdr:colOff>
      <xdr:row>1</xdr:row>
      <xdr:rowOff>18144</xdr:rowOff>
    </xdr:from>
    <xdr:to>
      <xdr:col>19</xdr:col>
      <xdr:colOff>791343</xdr:colOff>
      <xdr:row>23</xdr:row>
      <xdr:rowOff>108859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97786" y="235858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1796143</xdr:colOff>
      <xdr:row>0</xdr:row>
      <xdr:rowOff>181428</xdr:rowOff>
    </xdr:from>
    <xdr:to>
      <xdr:col>18</xdr:col>
      <xdr:colOff>47486</xdr:colOff>
      <xdr:row>23</xdr:row>
      <xdr:rowOff>54429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09643" y="181428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1429969</xdr:colOff>
      <xdr:row>1</xdr:row>
      <xdr:rowOff>110067</xdr:rowOff>
    </xdr:from>
    <xdr:to>
      <xdr:col>18</xdr:col>
      <xdr:colOff>433008</xdr:colOff>
      <xdr:row>21</xdr:row>
      <xdr:rowOff>82852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17702" y="330200"/>
          <a:ext cx="7224173" cy="405371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1533070</xdr:colOff>
      <xdr:row>0</xdr:row>
      <xdr:rowOff>190500</xdr:rowOff>
    </xdr:from>
    <xdr:to>
      <xdr:col>16</xdr:col>
      <xdr:colOff>287551</xdr:colOff>
      <xdr:row>20</xdr:row>
      <xdr:rowOff>145143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137070" y="190500"/>
          <a:ext cx="7190910" cy="3982357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1759439</xdr:colOff>
      <xdr:row>0</xdr:row>
      <xdr:rowOff>12700</xdr:rowOff>
    </xdr:from>
    <xdr:to>
      <xdr:col>20</xdr:col>
      <xdr:colOff>180731</xdr:colOff>
      <xdr:row>22</xdr:row>
      <xdr:rowOff>177774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63285" y="12700"/>
          <a:ext cx="8346831" cy="4707766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1938866</xdr:colOff>
      <xdr:row>0</xdr:row>
      <xdr:rowOff>82550</xdr:rowOff>
    </xdr:from>
    <xdr:to>
      <xdr:col>18</xdr:col>
      <xdr:colOff>158749</xdr:colOff>
      <xdr:row>23</xdr:row>
      <xdr:rowOff>44424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42866" y="82550"/>
          <a:ext cx="8305800" cy="4618541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X57"/>
  <sheetViews>
    <sheetView zoomScale="110" zoomScaleNormal="110" workbookViewId="0">
      <selection activeCell="L24" sqref="L24"/>
    </sheetView>
  </sheetViews>
  <sheetFormatPr baseColWidth="10" defaultRowHeight="16"/>
  <cols>
    <col min="3" max="3" width="10.83203125" style="287" customWidth="1"/>
    <col min="4" max="4" width="10.33203125" style="287" hidden="1" customWidth="1"/>
    <col min="5" max="6" width="13" style="287" hidden="1" customWidth="1"/>
    <col min="11" max="11" width="11" style="287" customWidth="1"/>
    <col min="12" max="12" width="13" style="287" customWidth="1"/>
    <col min="13" max="16" width="13" style="287" hidden="1" customWidth="1"/>
    <col min="17" max="17" width="10.83203125" style="287" customWidth="1"/>
  </cols>
  <sheetData>
    <row r="1" spans="2:24" ht="17" customHeight="1" thickBot="1"/>
    <row r="2" spans="2:24" ht="17" customHeight="1" thickBot="1">
      <c r="B2" s="309" t="s">
        <v>0</v>
      </c>
      <c r="C2" s="309" t="s">
        <v>1</v>
      </c>
      <c r="D2" s="309" t="s">
        <v>2</v>
      </c>
      <c r="E2" s="309" t="s">
        <v>3</v>
      </c>
      <c r="F2" s="309" t="s">
        <v>4</v>
      </c>
      <c r="G2" s="309" t="s">
        <v>5</v>
      </c>
      <c r="H2" s="309" t="s">
        <v>6</v>
      </c>
      <c r="I2" s="309" t="s">
        <v>7</v>
      </c>
      <c r="J2" s="309" t="s">
        <v>8</v>
      </c>
      <c r="K2" s="309" t="s">
        <v>9</v>
      </c>
      <c r="L2" s="309" t="s">
        <v>10</v>
      </c>
      <c r="M2" s="309" t="s">
        <v>11</v>
      </c>
      <c r="N2" s="312" t="s">
        <v>12</v>
      </c>
      <c r="O2" s="312" t="s">
        <v>13</v>
      </c>
      <c r="P2" s="312" t="s">
        <v>14</v>
      </c>
      <c r="Q2" s="312" t="s">
        <v>15</v>
      </c>
      <c r="R2" s="312" t="s">
        <v>16</v>
      </c>
      <c r="T2" s="310" t="s">
        <v>0</v>
      </c>
      <c r="U2" s="309" t="s">
        <v>17</v>
      </c>
    </row>
    <row r="3" spans="2:24" ht="17" customHeight="1">
      <c r="B3" s="47" t="s">
        <v>18</v>
      </c>
      <c r="C3" s="47" t="s">
        <v>19</v>
      </c>
      <c r="D3" s="292">
        <f>+VLOOKUP($C3,'R1'!$C$3:$H$22,6,)</f>
        <v>12</v>
      </c>
      <c r="E3" s="292">
        <f>+VLOOKUP($C3,'R2'!$C$3:$H$22,6,)</f>
        <v>25</v>
      </c>
      <c r="F3" s="226">
        <f>+VLOOKUP($C3,'R3'!$C$3:$H$22,6,)</f>
        <v>26</v>
      </c>
      <c r="G3" s="292">
        <f>+VLOOKUP($C3,'R4'!$C$3:$H$22,6,)</f>
        <v>25</v>
      </c>
      <c r="H3" s="226">
        <f>+VLOOKUP($C3,'R5'!$C$3:$H$22,6,)</f>
        <v>19</v>
      </c>
      <c r="I3" s="292">
        <f>+VLOOKUP($C3,'R6'!$C$3:$H$22,6,)</f>
        <v>25</v>
      </c>
      <c r="J3" s="292">
        <f>+VLOOKUP($C3,'R7'!$C$3:$H$22,6,)</f>
        <v>25</v>
      </c>
      <c r="K3" s="292">
        <f>+VLOOKUP($C3,'R8'!$C$3:$H$22,6,)</f>
        <v>7</v>
      </c>
      <c r="L3" s="292"/>
      <c r="M3" s="292"/>
      <c r="N3" s="37"/>
      <c r="O3" s="37"/>
      <c r="P3" s="37"/>
      <c r="Q3" s="37">
        <f t="shared" ref="Q3:Q22" si="0">SUM(D3:P3)</f>
        <v>164</v>
      </c>
      <c r="R3" s="232">
        <f t="shared" ref="R3:R22" si="1">SUM(E3:P3)+AVERAGE(E3:P3)</f>
        <v>173.71428571428572</v>
      </c>
      <c r="T3" s="38" t="s">
        <v>18</v>
      </c>
      <c r="U3" s="83">
        <f ca="1">SUMIF($B$3:$Q$22,T3,$Q$3:$Q$22)</f>
        <v>281</v>
      </c>
    </row>
    <row r="4" spans="2:24">
      <c r="B4" s="50" t="s">
        <v>20</v>
      </c>
      <c r="C4" s="50" t="s">
        <v>21</v>
      </c>
      <c r="D4" s="103">
        <f>+VLOOKUP($C4,'R1'!$C$3:$H$22,6,)</f>
        <v>0</v>
      </c>
      <c r="E4" s="103">
        <f>+VLOOKUP($C4,'R2'!$C$3:$H$22,6,)</f>
        <v>15</v>
      </c>
      <c r="F4" s="103">
        <f>+VLOOKUP($C4,'R3'!$C$3:$H$22,6,)</f>
        <v>18</v>
      </c>
      <c r="G4" s="269">
        <f>+VLOOKUP($C4,'R4'!$C$3:$H$22,6,)</f>
        <v>19</v>
      </c>
      <c r="H4" s="103">
        <f>+VLOOKUP($C4,'R5'!$C$3:$H$22,6,)</f>
        <v>25</v>
      </c>
      <c r="I4" s="103">
        <f>+VLOOKUP($C4,'R6'!$C$3:$H$22,6,)</f>
        <v>18</v>
      </c>
      <c r="J4" s="103">
        <f>+VLOOKUP($C4,'R7'!$C$3:$H$22,6,)</f>
        <v>15</v>
      </c>
      <c r="K4" s="103">
        <f>+VLOOKUP($C4,'R8'!$C$3:$H$22,6,)</f>
        <v>0</v>
      </c>
      <c r="L4" s="103"/>
      <c r="M4" s="103"/>
      <c r="N4" s="29"/>
      <c r="O4" s="29"/>
      <c r="P4" s="29"/>
      <c r="Q4" s="29">
        <f t="shared" si="0"/>
        <v>110</v>
      </c>
      <c r="R4" s="234">
        <f t="shared" si="1"/>
        <v>125.71428571428571</v>
      </c>
      <c r="T4" s="44" t="s">
        <v>20</v>
      </c>
      <c r="U4" s="295">
        <f ca="1">SUMIF($B$3:$Q$22,T4,$Q$3:$Q$22)</f>
        <v>158</v>
      </c>
    </row>
    <row r="5" spans="2:24">
      <c r="B5" s="48" t="s">
        <v>18</v>
      </c>
      <c r="C5" s="48" t="s">
        <v>22</v>
      </c>
      <c r="D5" s="118">
        <f>+VLOOKUP($C5,'R1'!$C$3:$H$22,6,)</f>
        <v>25</v>
      </c>
      <c r="E5" s="118">
        <f>+VLOOKUP($C5,'R2'!$C$3:$H$22,6,)</f>
        <v>18</v>
      </c>
      <c r="F5" s="118">
        <f>+VLOOKUP($C5,'R3'!$C$3:$H$22,6,)</f>
        <v>15</v>
      </c>
      <c r="G5" s="118">
        <f>+VLOOKUP($C5,'R4'!$C$3:$H$22,6,)</f>
        <v>0</v>
      </c>
      <c r="H5" s="118">
        <f>+VLOOKUP($C5,'R5'!$C$3:$H$22,6,)</f>
        <v>15</v>
      </c>
      <c r="I5" s="291">
        <f>+VLOOKUP($C5,'R6'!$C$3:$H$22,6,)</f>
        <v>16</v>
      </c>
      <c r="J5" s="118">
        <f>+VLOOKUP($C5,'R7'!$C$3:$H$22,6,)</f>
        <v>18</v>
      </c>
      <c r="K5" s="118">
        <f>+VLOOKUP($C5,'R8'!$C$3:$H$22,6,)</f>
        <v>10</v>
      </c>
      <c r="L5" s="118"/>
      <c r="M5" s="118"/>
      <c r="N5" s="27"/>
      <c r="O5" s="27"/>
      <c r="P5" s="27"/>
      <c r="Q5" s="27">
        <f t="shared" si="0"/>
        <v>117</v>
      </c>
      <c r="R5" s="233">
        <f t="shared" si="1"/>
        <v>105.14285714285714</v>
      </c>
      <c r="T5" s="39" t="s">
        <v>23</v>
      </c>
      <c r="U5" s="295">
        <f ca="1">SUMIF($B$3:$Q$22,T5,$Q$3:$Q$22)</f>
        <v>98</v>
      </c>
    </row>
    <row r="6" spans="2:24">
      <c r="B6" s="50" t="s">
        <v>20</v>
      </c>
      <c r="C6" s="50" t="s">
        <v>24</v>
      </c>
      <c r="D6" s="103">
        <f>+VLOOKUP($C6,'R1'!$C$3:$H$22,6,)</f>
        <v>0</v>
      </c>
      <c r="E6" s="103">
        <f>+VLOOKUP($C6,'R2'!$C$3:$H$22,6,)</f>
        <v>12</v>
      </c>
      <c r="F6" s="103">
        <f>+VLOOKUP($C6,'R3'!$C$3:$H$22,6,)</f>
        <v>10</v>
      </c>
      <c r="G6" s="103">
        <f>+VLOOKUP($C6,'R4'!$C$3:$H$22,6,)</f>
        <v>4</v>
      </c>
      <c r="H6" s="103">
        <f>+VLOOKUP($C6,'R5'!$C$3:$H$22,6,)</f>
        <v>10</v>
      </c>
      <c r="I6" s="103">
        <f>+VLOOKUP($C6,'R6'!$C$3:$H$22,6,)</f>
        <v>4</v>
      </c>
      <c r="J6" s="103">
        <f>+VLOOKUP($C6,'R7'!$C$3:$H$22,6,)</f>
        <v>8</v>
      </c>
      <c r="K6" s="103">
        <f>+VLOOKUP($C6,'R8'!$C$3:$H$22,6,)</f>
        <v>0</v>
      </c>
      <c r="L6" s="103"/>
      <c r="M6" s="103"/>
      <c r="N6" s="29"/>
      <c r="O6" s="29"/>
      <c r="P6" s="29"/>
      <c r="Q6" s="29">
        <f t="shared" si="0"/>
        <v>48</v>
      </c>
      <c r="R6" s="234">
        <f t="shared" si="1"/>
        <v>54.857142857142854</v>
      </c>
      <c r="T6" s="41" t="s">
        <v>25</v>
      </c>
      <c r="U6" s="295">
        <f ca="1">SUMIF($B$3:$Q$22,T6,$Q$3:$Q$22)-15+$X$16</f>
        <v>82</v>
      </c>
    </row>
    <row r="7" spans="2:24">
      <c r="B7" s="51" t="s">
        <v>23</v>
      </c>
      <c r="C7" s="51" t="s">
        <v>26</v>
      </c>
      <c r="D7" s="225">
        <f>+VLOOKUP($C7,'R1'!$C$3:$H$22,6,)</f>
        <v>16</v>
      </c>
      <c r="E7" s="101">
        <f>+VLOOKUP($C7,'R2'!$C$3:$H$22,6,)</f>
        <v>10</v>
      </c>
      <c r="F7" s="101">
        <f>+VLOOKUP($C7,'R3'!$C$3:$H$22,6,)</f>
        <v>0</v>
      </c>
      <c r="G7" s="101">
        <f>+VLOOKUP($C7,'R4'!$C$3:$H$22,6,)</f>
        <v>10</v>
      </c>
      <c r="H7" s="101">
        <f>+VLOOKUP($C7,'R5'!$C$3:$H$22,6,)</f>
        <v>2</v>
      </c>
      <c r="I7" s="101">
        <f>+VLOOKUP($C7,'R6'!$C$3:$H$22,6,)</f>
        <v>1</v>
      </c>
      <c r="J7" s="101">
        <f>+VLOOKUP($C7,'R7'!$C$3:$H$22,6,)</f>
        <v>6</v>
      </c>
      <c r="K7" s="101">
        <f>+VLOOKUP($C7,'R8'!$C$3:$H$22,6,)</f>
        <v>12</v>
      </c>
      <c r="L7" s="101"/>
      <c r="M7" s="101"/>
      <c r="N7" s="30"/>
      <c r="O7" s="30"/>
      <c r="P7" s="30"/>
      <c r="Q7" s="30">
        <f t="shared" si="0"/>
        <v>57</v>
      </c>
      <c r="R7" s="235">
        <f t="shared" si="1"/>
        <v>46.857142857142854</v>
      </c>
      <c r="T7" s="40" t="s">
        <v>27</v>
      </c>
      <c r="U7" s="295">
        <f t="shared" ref="U7:U12" ca="1" si="2">SUMIF($B$3:$Q$22,T7,$Q$3:$Q$22)</f>
        <v>61</v>
      </c>
    </row>
    <row r="8" spans="2:24">
      <c r="B8" s="49" t="s">
        <v>27</v>
      </c>
      <c r="C8" s="49" t="s">
        <v>28</v>
      </c>
      <c r="D8" s="107">
        <f>+VLOOKUP($C8,'R1'!$C$3:$H$22,6,)</f>
        <v>18</v>
      </c>
      <c r="E8" s="107">
        <f>+VLOOKUP($C8,'R2'!$C$3:$H$22,6,)</f>
        <v>0</v>
      </c>
      <c r="F8" s="107">
        <f>+VLOOKUP($C8,'R3'!$C$3:$H$22,6,)</f>
        <v>0</v>
      </c>
      <c r="G8" s="107">
        <f>+VLOOKUP($C8,'R4'!$C$3:$H$22,6,)</f>
        <v>15</v>
      </c>
      <c r="H8" s="107">
        <f>+VLOOKUP($C8,'R5'!$C$3:$H$22,6,)</f>
        <v>12</v>
      </c>
      <c r="I8" s="107">
        <f>+VLOOKUP($C8,'R6'!$C$3:$H$22,6,)</f>
        <v>0</v>
      </c>
      <c r="J8" s="107">
        <f>+VLOOKUP($C8,'R7'!$C$3:$H$22,6,)</f>
        <v>0</v>
      </c>
      <c r="K8" s="107">
        <f>+VLOOKUP($C8,'R8'!$C$3:$H$22,6,)</f>
        <v>0</v>
      </c>
      <c r="L8" s="107"/>
      <c r="M8" s="107"/>
      <c r="N8" s="28"/>
      <c r="O8" s="28"/>
      <c r="P8" s="28"/>
      <c r="Q8" s="28">
        <f t="shared" si="0"/>
        <v>45</v>
      </c>
      <c r="R8" s="239">
        <f t="shared" si="1"/>
        <v>30.857142857142858</v>
      </c>
      <c r="T8" s="42" t="s">
        <v>29</v>
      </c>
      <c r="U8" s="295">
        <f t="shared" ca="1" si="2"/>
        <v>71</v>
      </c>
    </row>
    <row r="9" spans="2:24">
      <c r="B9" s="52" t="s">
        <v>25</v>
      </c>
      <c r="C9" s="52" t="s">
        <v>30</v>
      </c>
      <c r="D9" s="105">
        <f>+VLOOKUP($C9,'R1'!$C$3:$H$22,6,)</f>
        <v>0</v>
      </c>
      <c r="E9" s="105">
        <f>+VLOOKUP($C9,'R2'!$C$3:$H$22,6,)</f>
        <v>6</v>
      </c>
      <c r="F9" s="105">
        <f>+VLOOKUP($C9,'R3'!$C$3:$H$22,6,)</f>
        <v>12</v>
      </c>
      <c r="G9" s="105">
        <f>+VLOOKUP($C9,'R4'!$C$3:$H$22,6,)</f>
        <v>2</v>
      </c>
      <c r="H9" s="105">
        <f>+VLOOKUP($C9,'R5'!$C$3:$H$22,6,)</f>
        <v>8</v>
      </c>
      <c r="I9" s="105">
        <f>+VLOOKUP($C9,'R6'!$C$3:$H$22,6,)</f>
        <v>12</v>
      </c>
      <c r="J9" s="105">
        <f>+VLOOKUP($C9,'R7'!$C$3:$H$22,6,)</f>
        <v>2</v>
      </c>
      <c r="K9" s="105">
        <f>+VLOOKUP($C9,'R8'!$C$3:$H$22,6,)</f>
        <v>15</v>
      </c>
      <c r="L9" s="105"/>
      <c r="M9" s="105"/>
      <c r="N9" s="31"/>
      <c r="O9" s="31"/>
      <c r="P9" s="31"/>
      <c r="Q9" s="31">
        <f t="shared" si="0"/>
        <v>57</v>
      </c>
      <c r="R9" s="236">
        <f t="shared" si="1"/>
        <v>65.142857142857139</v>
      </c>
      <c r="T9" s="81" t="s">
        <v>31</v>
      </c>
      <c r="U9" s="295">
        <f t="shared" ca="1" si="2"/>
        <v>47</v>
      </c>
    </row>
    <row r="10" spans="2:24">
      <c r="B10" s="53" t="s">
        <v>29</v>
      </c>
      <c r="C10" s="53" t="s">
        <v>32</v>
      </c>
      <c r="D10" s="109">
        <f>+VLOOKUP($C10,'R1'!$C$3:$H$22,6,)</f>
        <v>0</v>
      </c>
      <c r="E10" s="109">
        <f>+VLOOKUP($C10,'R2'!$C$3:$H$22,6,)</f>
        <v>4</v>
      </c>
      <c r="F10" s="109">
        <f>+VLOOKUP($C10,'R3'!$C$3:$H$22,6,)</f>
        <v>4</v>
      </c>
      <c r="G10" s="109">
        <f>+VLOOKUP($C10,'R4'!$C$3:$H$22,6,)</f>
        <v>12</v>
      </c>
      <c r="H10" s="109">
        <f>+VLOOKUP($C10,'R5'!$C$3:$H$22,6,)</f>
        <v>0</v>
      </c>
      <c r="I10" s="109">
        <f>+VLOOKUP($C10,'R6'!$C$3:$H$22,6,)</f>
        <v>0</v>
      </c>
      <c r="J10" s="298">
        <f>+VLOOKUP($C10,'R7'!$C$3:$H$22,6,)</f>
        <v>13</v>
      </c>
      <c r="K10" s="109">
        <f>+VLOOKUP($C10,'R8'!$C$3:$H$22,6,)</f>
        <v>8</v>
      </c>
      <c r="L10" s="109"/>
      <c r="M10" s="109"/>
      <c r="N10" s="32"/>
      <c r="O10" s="32"/>
      <c r="P10" s="32"/>
      <c r="Q10" s="32">
        <f t="shared" si="0"/>
        <v>41</v>
      </c>
      <c r="R10" s="240">
        <f t="shared" si="1"/>
        <v>46.857142857142854</v>
      </c>
      <c r="T10" s="43" t="s">
        <v>33</v>
      </c>
      <c r="U10" s="295">
        <f t="shared" ca="1" si="2"/>
        <v>2</v>
      </c>
    </row>
    <row r="11" spans="2:24">
      <c r="B11" s="52" t="s">
        <v>25</v>
      </c>
      <c r="C11" s="52" t="s">
        <v>34</v>
      </c>
      <c r="D11" s="105">
        <f>+VLOOKUP($C11,'R1'!$C$3:$H$22,6,)</f>
        <v>8</v>
      </c>
      <c r="E11" s="105">
        <f>+VLOOKUP($C11,'R2'!$C$3:$H$22,6,)</f>
        <v>8</v>
      </c>
      <c r="F11" s="105">
        <f>+VLOOKUP($C11,'R3'!$C$3:$H$22,6,)</f>
        <v>6</v>
      </c>
      <c r="G11" s="105"/>
      <c r="H11" s="105"/>
      <c r="I11" s="105">
        <f>+VLOOKUP($C11,'R6'!$C$3:$H$22,6,)</f>
        <v>10</v>
      </c>
      <c r="J11" s="105">
        <f>+VLOOKUP($C11,'R7'!$C$3:$H$22,6,)</f>
        <v>1</v>
      </c>
      <c r="K11" s="105">
        <f>+VLOOKUP($C11,'R8'!$C$3:$H$22,6,)</f>
        <v>1</v>
      </c>
      <c r="L11" s="105"/>
      <c r="M11" s="105"/>
      <c r="N11" s="31"/>
      <c r="O11" s="31"/>
      <c r="P11" s="31"/>
      <c r="Q11" s="31">
        <f t="shared" si="0"/>
        <v>34</v>
      </c>
      <c r="R11" s="236">
        <f t="shared" si="1"/>
        <v>31.2</v>
      </c>
      <c r="T11" s="45" t="s">
        <v>35</v>
      </c>
      <c r="U11" s="295">
        <f t="shared" ca="1" si="2"/>
        <v>1</v>
      </c>
    </row>
    <row r="12" spans="2:24" ht="17" customHeight="1" thickBot="1">
      <c r="B12" s="53" t="s">
        <v>29</v>
      </c>
      <c r="C12" s="53" t="s">
        <v>36</v>
      </c>
      <c r="D12" s="109">
        <f>+VLOOKUP($C12,'R1'!$C$3:$H$22,6,)</f>
        <v>4</v>
      </c>
      <c r="E12" s="109">
        <f>+VLOOKUP($C12,'R2'!$C$3:$H$22,6,)</f>
        <v>0</v>
      </c>
      <c r="F12" s="109">
        <f>+VLOOKUP($C12,'R3'!$C$3:$H$22,6,)</f>
        <v>0</v>
      </c>
      <c r="G12" s="109">
        <f>+VLOOKUP($C12,'R4'!$C$3:$H$22,6,)</f>
        <v>8</v>
      </c>
      <c r="H12" s="109">
        <f>+VLOOKUP($C12,'R5'!$C$3:$H$22,6,)</f>
        <v>4</v>
      </c>
      <c r="I12" s="109">
        <f>+VLOOKUP($C12,'R6'!$C$3:$H$22,6,)</f>
        <v>0</v>
      </c>
      <c r="J12" s="109">
        <f>+VLOOKUP($C12,'R7'!$C$3:$H$22,6,)</f>
        <v>10</v>
      </c>
      <c r="K12" s="109">
        <f>+VLOOKUP($C12,'R8'!$C$3:$H$22,6,)</f>
        <v>4</v>
      </c>
      <c r="L12" s="109"/>
      <c r="M12" s="109"/>
      <c r="N12" s="32"/>
      <c r="O12" s="32"/>
      <c r="P12" s="32"/>
      <c r="Q12" s="32">
        <f t="shared" si="0"/>
        <v>30</v>
      </c>
      <c r="R12" s="240">
        <f t="shared" si="1"/>
        <v>29.714285714285715</v>
      </c>
      <c r="T12" s="46" t="s">
        <v>37</v>
      </c>
      <c r="U12" s="281">
        <f t="shared" ca="1" si="2"/>
        <v>0</v>
      </c>
    </row>
    <row r="13" spans="2:24" ht="17" customHeight="1">
      <c r="B13" s="51" t="s">
        <v>23</v>
      </c>
      <c r="C13" s="51" t="s">
        <v>38</v>
      </c>
      <c r="D13" s="101">
        <f>+VLOOKUP($C13,'R1'!$C$3:$H$22,6,)</f>
        <v>10</v>
      </c>
      <c r="E13" s="225">
        <f>+VLOOKUP($C13,'R2'!$C$3:$H$22,6,)</f>
        <v>3</v>
      </c>
      <c r="F13" s="101">
        <f>+VLOOKUP($C13,'R3'!$C$3:$H$22,6,)</f>
        <v>2</v>
      </c>
      <c r="G13" s="101">
        <f>+VLOOKUP($C13,'R4'!$C$3:$H$22,6,)</f>
        <v>0</v>
      </c>
      <c r="H13" s="101">
        <f>+VLOOKUP($C13,'R5'!$C$3:$H$22,6,)</f>
        <v>0</v>
      </c>
      <c r="I13" s="101">
        <f>+VLOOKUP($C13,'R6'!$C$3:$H$22,6,)</f>
        <v>8</v>
      </c>
      <c r="J13" s="101">
        <f>+VLOOKUP($C13,'R7'!$C$3:$H$22,6,)</f>
        <v>0</v>
      </c>
      <c r="K13" s="101">
        <f>+VLOOKUP($C13,'R8'!$C$3:$H$22,6,)</f>
        <v>18</v>
      </c>
      <c r="L13" s="101"/>
      <c r="M13" s="101"/>
      <c r="N13" s="30"/>
      <c r="O13" s="30"/>
      <c r="P13" s="30"/>
      <c r="Q13" s="30">
        <f t="shared" si="0"/>
        <v>41</v>
      </c>
      <c r="R13" s="235">
        <f t="shared" si="1"/>
        <v>35.428571428571431</v>
      </c>
    </row>
    <row r="14" spans="2:24" ht="17" customHeight="1" thickBot="1">
      <c r="B14" s="77" t="s">
        <v>31</v>
      </c>
      <c r="C14" s="77" t="s">
        <v>39</v>
      </c>
      <c r="D14" s="111">
        <f>+VLOOKUP($C14,'R1'!$C$3:$H$22,6,)</f>
        <v>6</v>
      </c>
      <c r="E14" s="111">
        <f>+VLOOKUP($C14,'R2'!$C$3:$H$22,6,)</f>
        <v>0</v>
      </c>
      <c r="F14" s="111">
        <f>+VLOOKUP($C14,'R3'!$C$3:$H$22,6,)</f>
        <v>0</v>
      </c>
      <c r="G14" s="111">
        <f>+VLOOKUP($C14,'R4'!$C$3:$H$22,6,)</f>
        <v>6</v>
      </c>
      <c r="H14" s="111">
        <f>+VLOOKUP($C14,'R5'!$C$3:$H$22,6,)</f>
        <v>0</v>
      </c>
      <c r="I14" s="111">
        <f>+VLOOKUP($C14,'R6'!$C$3:$H$22,6,)</f>
        <v>2</v>
      </c>
      <c r="J14" s="111">
        <f>+VLOOKUP($C14,'R7'!$C$3:$H$22,6,)</f>
        <v>4</v>
      </c>
      <c r="K14" s="111">
        <f>+VLOOKUP($C14,'R8'!$C$3:$H$22,6,)</f>
        <v>25</v>
      </c>
      <c r="L14" s="111"/>
      <c r="M14" s="111"/>
      <c r="N14" s="82"/>
      <c r="O14" s="82"/>
      <c r="P14" s="82"/>
      <c r="Q14" s="82">
        <f t="shared" si="0"/>
        <v>43</v>
      </c>
      <c r="R14" s="238">
        <f t="shared" si="1"/>
        <v>42.285714285714285</v>
      </c>
    </row>
    <row r="15" spans="2:24" ht="17" customHeight="1" thickBot="1">
      <c r="B15" s="49" t="s">
        <v>27</v>
      </c>
      <c r="C15" s="49" t="s">
        <v>40</v>
      </c>
      <c r="D15" s="107">
        <f>+VLOOKUP($C15,'R1'!$C$3:$H$22,6,)</f>
        <v>1</v>
      </c>
      <c r="E15" s="107">
        <f>+VLOOKUP($C15,'R2'!$C$3:$H$22,6,)</f>
        <v>0</v>
      </c>
      <c r="F15" s="107">
        <f>+VLOOKUP($C15,'R3'!$C$3:$H$22,6,)</f>
        <v>8</v>
      </c>
      <c r="G15" s="107">
        <f>+VLOOKUP($C15,'R4'!$C$3:$H$22,6,)</f>
        <v>1</v>
      </c>
      <c r="H15" s="107">
        <f>+VLOOKUP($C15,'R5'!$C$3:$H$22,6,)</f>
        <v>0</v>
      </c>
      <c r="I15" s="107">
        <f>+VLOOKUP($C15,'R6'!$C$3:$H$22,6,)</f>
        <v>6</v>
      </c>
      <c r="J15" s="107">
        <f>+VLOOKUP($C15,'R7'!$C$3:$H$22,6,)</f>
        <v>0</v>
      </c>
      <c r="K15" s="107">
        <f>+VLOOKUP($C15,'R8'!$C$3:$H$22,6,)</f>
        <v>0</v>
      </c>
      <c r="L15" s="107"/>
      <c r="M15" s="107"/>
      <c r="N15" s="28"/>
      <c r="O15" s="28"/>
      <c r="P15" s="28"/>
      <c r="Q15" s="28">
        <f t="shared" si="0"/>
        <v>16</v>
      </c>
      <c r="R15" s="239">
        <f t="shared" si="1"/>
        <v>17.142857142857142</v>
      </c>
      <c r="T15" s="309" t="s">
        <v>0</v>
      </c>
      <c r="U15" s="309" t="s">
        <v>1</v>
      </c>
      <c r="V15" s="309" t="s">
        <v>5</v>
      </c>
      <c r="W15" s="309" t="s">
        <v>6</v>
      </c>
      <c r="X15" s="309" t="s">
        <v>41</v>
      </c>
    </row>
    <row r="16" spans="2:24">
      <c r="B16" s="77" t="s">
        <v>31</v>
      </c>
      <c r="C16" s="77" t="s">
        <v>42</v>
      </c>
      <c r="D16" s="111">
        <f>+VLOOKUP($C16,'R1'!$C$3:$H$22,6,)</f>
        <v>0</v>
      </c>
      <c r="E16" s="111">
        <f>+VLOOKUP($C16,'R2'!$C$3:$H$22,6,)</f>
        <v>1</v>
      </c>
      <c r="F16" s="111">
        <f>+VLOOKUP($C16,'R3'!$C$3:$H$22,6,)</f>
        <v>0</v>
      </c>
      <c r="G16" s="111">
        <f>+VLOOKUP($C16,'R4'!$C$3:$H$22,6,)</f>
        <v>0</v>
      </c>
      <c r="H16" s="111">
        <f>+VLOOKUP($C16,'R5'!$C$3:$H$22,6,)</f>
        <v>1</v>
      </c>
      <c r="I16" s="111">
        <f>+VLOOKUP($C16,'R6'!$C$3:$H$22,6,)</f>
        <v>0</v>
      </c>
      <c r="J16" s="111">
        <f>+VLOOKUP($C16,'R7'!$C$3:$H$22,6,)</f>
        <v>0</v>
      </c>
      <c r="K16" s="111">
        <f>+VLOOKUP($C16,'R8'!$C$3:$H$22,6,)</f>
        <v>2</v>
      </c>
      <c r="L16" s="111"/>
      <c r="M16" s="111"/>
      <c r="N16" s="82"/>
      <c r="O16" s="82"/>
      <c r="P16" s="82"/>
      <c r="Q16" s="82">
        <f t="shared" si="0"/>
        <v>4</v>
      </c>
      <c r="R16" s="238">
        <f t="shared" si="1"/>
        <v>4.5714285714285712</v>
      </c>
      <c r="T16" s="52" t="s">
        <v>25</v>
      </c>
      <c r="U16" s="52" t="s">
        <v>43</v>
      </c>
      <c r="V16" s="105">
        <f>+VLOOKUP(U16,'R4'!C3:H22,6,)</f>
        <v>0</v>
      </c>
      <c r="W16" s="258">
        <f>+VLOOKUP(U16,'R5'!C3:H22,6,)</f>
        <v>6</v>
      </c>
      <c r="X16" s="105">
        <f>SUM(V16:W16)</f>
        <v>6</v>
      </c>
    </row>
    <row r="17" spans="2:23">
      <c r="B17" s="54" t="s">
        <v>33</v>
      </c>
      <c r="C17" s="54" t="s">
        <v>44</v>
      </c>
      <c r="D17" s="113">
        <f>+VLOOKUP($C17,'R1'!$C$3:$H$22,6,)</f>
        <v>2</v>
      </c>
      <c r="E17" s="113">
        <f>+VLOOKUP($C17,'R2'!$C$3:$H$22,6,)</f>
        <v>0</v>
      </c>
      <c r="F17" s="113">
        <f>+VLOOKUP($C17,'R3'!$C$3:$H$22,6,)</f>
        <v>0</v>
      </c>
      <c r="G17" s="113">
        <f>+VLOOKUP($C17,'R4'!$C$3:$H$22,6,)</f>
        <v>0</v>
      </c>
      <c r="H17" s="113">
        <f>+VLOOKUP($C17,'R5'!$C$3:$H$22,6,)</f>
        <v>0</v>
      </c>
      <c r="I17" s="113">
        <f>+VLOOKUP($C17,'R6'!$C$3:$H$22,6,)</f>
        <v>0</v>
      </c>
      <c r="J17" s="113">
        <f>+VLOOKUP($C17,'R7'!$C$3:$H$22,6,)</f>
        <v>0</v>
      </c>
      <c r="K17" s="113">
        <f>+VLOOKUP($C17,'R8'!$C$3:$H$22,6,)</f>
        <v>0</v>
      </c>
      <c r="L17" s="113"/>
      <c r="M17" s="113"/>
      <c r="N17" s="33"/>
      <c r="O17" s="33"/>
      <c r="P17" s="33"/>
      <c r="Q17" s="33">
        <f t="shared" si="0"/>
        <v>2</v>
      </c>
      <c r="R17" s="237">
        <f t="shared" si="1"/>
        <v>0</v>
      </c>
    </row>
    <row r="18" spans="2:23">
      <c r="B18" s="55" t="s">
        <v>35</v>
      </c>
      <c r="C18" s="55" t="s">
        <v>45</v>
      </c>
      <c r="D18" s="115">
        <f>+VLOOKUP($C18,'R1'!$C$3:$H$22,6,)</f>
        <v>0</v>
      </c>
      <c r="E18" s="115">
        <f>+VLOOKUP($C18,'R2'!$C$3:$H$22,6,)</f>
        <v>0</v>
      </c>
      <c r="F18" s="115">
        <f>+VLOOKUP($C18,'R3'!$C$3:$H$22,6,)</f>
        <v>1</v>
      </c>
      <c r="G18" s="115">
        <f>+VLOOKUP($C18,'R4'!$C$3:$H$22,6,)</f>
        <v>0</v>
      </c>
      <c r="H18" s="115">
        <f>+VLOOKUP($C18,'R5'!$C$3:$H$22,6,)</f>
        <v>0</v>
      </c>
      <c r="I18" s="115">
        <f>+VLOOKUP($C18,'R6'!$C$3:$H$22,6,)</f>
        <v>0</v>
      </c>
      <c r="J18" s="115">
        <f>+VLOOKUP($C18,'R7'!$C$3:$H$22,6,)</f>
        <v>0</v>
      </c>
      <c r="K18" s="115">
        <f>+VLOOKUP($C18,'R8'!$C$3:$H$22,6,)</f>
        <v>0</v>
      </c>
      <c r="L18" s="115"/>
      <c r="M18" s="115"/>
      <c r="N18" s="34"/>
      <c r="O18" s="34"/>
      <c r="P18" s="34"/>
      <c r="Q18" s="34">
        <f t="shared" si="0"/>
        <v>1</v>
      </c>
      <c r="R18" s="241">
        <f t="shared" si="1"/>
        <v>1.1428571428571428</v>
      </c>
    </row>
    <row r="19" spans="2:23">
      <c r="B19" s="54" t="s">
        <v>33</v>
      </c>
      <c r="C19" s="54" t="s">
        <v>46</v>
      </c>
      <c r="D19" s="113">
        <f>+VLOOKUP($C19,'R1'!$C$3:$H$22,6,)</f>
        <v>0</v>
      </c>
      <c r="E19" s="113">
        <f>+VLOOKUP($C19,'R2'!$C$3:$H$22,6,)</f>
        <v>0</v>
      </c>
      <c r="F19" s="113">
        <f>+VLOOKUP($C19,'R3'!$C$3:$H$22,6,)</f>
        <v>0</v>
      </c>
      <c r="G19" s="113">
        <f>+VLOOKUP($C19,'R4'!$C$3:$H$22,6,)</f>
        <v>0</v>
      </c>
      <c r="H19" s="113">
        <f>+VLOOKUP($C19,'R5'!$C$3:$H$22,6,)</f>
        <v>0</v>
      </c>
      <c r="I19" s="113">
        <f>+VLOOKUP($C19,'R6'!$C$3:$H$22,6,)</f>
        <v>0</v>
      </c>
      <c r="J19" s="113">
        <f>+VLOOKUP($C19,'R7'!$C$3:$H$22,6,)</f>
        <v>0</v>
      </c>
      <c r="K19" s="113">
        <f>+VLOOKUP($C19,'R8'!$C$3:$H$22,6,)</f>
        <v>0</v>
      </c>
      <c r="L19" s="113"/>
      <c r="M19" s="113"/>
      <c r="N19" s="33"/>
      <c r="O19" s="33"/>
      <c r="P19" s="33"/>
      <c r="Q19" s="33">
        <f t="shared" si="0"/>
        <v>0</v>
      </c>
      <c r="R19" s="237">
        <f t="shared" si="1"/>
        <v>0</v>
      </c>
    </row>
    <row r="20" spans="2:23">
      <c r="B20" s="55" t="s">
        <v>35</v>
      </c>
      <c r="C20" s="55" t="s">
        <v>47</v>
      </c>
      <c r="D20" s="115">
        <f>+VLOOKUP($C20,'R1'!$C$3:$H$22,6,)</f>
        <v>0</v>
      </c>
      <c r="E20" s="115">
        <f>+VLOOKUP($C20,'R2'!$C$3:$H$22,6,)</f>
        <v>0</v>
      </c>
      <c r="F20" s="115">
        <f>+VLOOKUP($C20,'R3'!$C$3:$H$22,6,)</f>
        <v>0</v>
      </c>
      <c r="G20" s="115">
        <f>+VLOOKUP($C20,'R4'!$C$3:$H$22,6,)</f>
        <v>0</v>
      </c>
      <c r="H20" s="115">
        <f>+VLOOKUP($C20,'R5'!$C$3:$H$22,6,)</f>
        <v>0</v>
      </c>
      <c r="I20" s="115">
        <f>+VLOOKUP($C20,'R6'!$C$3:$H$22,6,)</f>
        <v>0</v>
      </c>
      <c r="J20" s="115">
        <f>+VLOOKUP($C20,'R7'!$C$3:$H$22,6,)</f>
        <v>0</v>
      </c>
      <c r="K20" s="115">
        <f>+VLOOKUP($C20,'R8'!$C$3:$H$22,6,)</f>
        <v>0</v>
      </c>
      <c r="L20" s="115"/>
      <c r="M20" s="115"/>
      <c r="N20" s="34"/>
      <c r="O20" s="34"/>
      <c r="P20" s="34"/>
      <c r="Q20" s="34">
        <f t="shared" si="0"/>
        <v>0</v>
      </c>
      <c r="R20" s="241">
        <f t="shared" si="1"/>
        <v>0</v>
      </c>
    </row>
    <row r="21" spans="2:23">
      <c r="B21" s="95" t="s">
        <v>37</v>
      </c>
      <c r="C21" s="56" t="s">
        <v>48</v>
      </c>
      <c r="D21" s="119">
        <f>+VLOOKUP($C21,'R1'!$C$3:$H$22,6,)</f>
        <v>0</v>
      </c>
      <c r="E21" s="119">
        <f>+VLOOKUP($C21,'R2'!$C$3:$H$22,6,)</f>
        <v>0</v>
      </c>
      <c r="F21" s="119">
        <f>+VLOOKUP($C21,'R3'!$C$3:$H$22,6,)</f>
        <v>0</v>
      </c>
      <c r="G21" s="119">
        <f>+VLOOKUP($C21,'R4'!$C$3:$H$22,6,)</f>
        <v>0</v>
      </c>
      <c r="H21" s="119">
        <f>+VLOOKUP($C21,'R5'!$C$3:$H$22,6,)</f>
        <v>0</v>
      </c>
      <c r="I21" s="119">
        <f>+VLOOKUP($C21,'R6'!$C$3:$H$22,6,)</f>
        <v>0</v>
      </c>
      <c r="J21" s="119">
        <f>+VLOOKUP($C21,'R7'!$C$3:$H$22,6,)</f>
        <v>0</v>
      </c>
      <c r="K21" s="119">
        <f>+VLOOKUP($C21,'R8'!$C$3:$H$22,6,)</f>
        <v>0</v>
      </c>
      <c r="L21" s="119"/>
      <c r="M21" s="119"/>
      <c r="N21" s="35"/>
      <c r="O21" s="35"/>
      <c r="P21" s="35"/>
      <c r="Q21" s="35">
        <f t="shared" si="0"/>
        <v>0</v>
      </c>
      <c r="R21" s="242">
        <f t="shared" si="1"/>
        <v>0</v>
      </c>
    </row>
    <row r="22" spans="2:23" ht="17" customHeight="1" thickBot="1">
      <c r="B22" s="96" t="s">
        <v>37</v>
      </c>
      <c r="C22" s="57" t="s">
        <v>49</v>
      </c>
      <c r="D22" s="117">
        <f>+VLOOKUP($C22,'R1'!$C$3:$H$22,6,)</f>
        <v>0</v>
      </c>
      <c r="E22" s="117">
        <f>+VLOOKUP($C22,'R2'!$C$3:$H$22,6,)</f>
        <v>0</v>
      </c>
      <c r="F22" s="117">
        <f>+VLOOKUP($C22,'R3'!$C$3:$H$22,6,)</f>
        <v>0</v>
      </c>
      <c r="G22" s="117">
        <f>+VLOOKUP($C22,'R4'!$C$3:$H$22,6,)</f>
        <v>0</v>
      </c>
      <c r="H22" s="117">
        <f>+VLOOKUP($C22,'R5'!$C$3:$H$22,6,)</f>
        <v>0</v>
      </c>
      <c r="I22" s="117">
        <f>+VLOOKUP($C22,'R6'!$C$3:$H$22,6,)</f>
        <v>0</v>
      </c>
      <c r="J22" s="117">
        <f>+VLOOKUP($C22,'R7'!$C$3:$H$22,6,)</f>
        <v>0</v>
      </c>
      <c r="K22" s="117">
        <f>+VLOOKUP($C22,'R8'!$C$3:$H$22,6,)</f>
        <v>0</v>
      </c>
      <c r="L22" s="117"/>
      <c r="M22" s="117"/>
      <c r="N22" s="36"/>
      <c r="O22" s="36"/>
      <c r="P22" s="36"/>
      <c r="Q22" s="36">
        <f t="shared" si="0"/>
        <v>0</v>
      </c>
      <c r="R22" s="243">
        <f t="shared" si="1"/>
        <v>0</v>
      </c>
    </row>
    <row r="23" spans="2:23" ht="17" customHeight="1"/>
    <row r="24" spans="2:23" ht="17" customHeight="1"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2:23" ht="17" customHeight="1"/>
    <row r="26" spans="2:23" ht="17" customHeight="1"/>
    <row r="27" spans="2:23" ht="17" customHeight="1"/>
    <row r="45" ht="17" customHeight="1"/>
    <row r="46" ht="17" customHeight="1"/>
    <row r="47" ht="17" customHeight="1"/>
    <row r="57" ht="17" customHeight="1"/>
  </sheetData>
  <autoFilter ref="T2:U12" xr:uid="{00000000-0009-0000-0000-000000000000}">
    <sortState xmlns:xlrd2="http://schemas.microsoft.com/office/spreadsheetml/2017/richdata2" ref="T3:U12">
      <sortCondition descending="1" ref="U2:U12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/>
  <dimension ref="A1:K22"/>
  <sheetViews>
    <sheetView zoomScaleNormal="100" workbookViewId="0">
      <selection activeCell="K31" sqref="K31"/>
    </sheetView>
  </sheetViews>
  <sheetFormatPr baseColWidth="10" defaultRowHeight="16"/>
  <cols>
    <col min="4" max="4" width="9.83203125" style="287" customWidth="1"/>
    <col min="5" max="5" width="10" style="287" customWidth="1"/>
    <col min="6" max="6" width="9.83203125" style="287" customWidth="1"/>
    <col min="9" max="9" width="12.1640625" style="287" bestFit="1" customWidth="1"/>
    <col min="11" max="11" width="31.6640625" style="287" customWidth="1"/>
  </cols>
  <sheetData>
    <row r="1" spans="1:11" ht="17" customHeight="1" thickBot="1"/>
    <row r="2" spans="1:11" ht="17" customHeight="1" thickBot="1">
      <c r="A2" s="309" t="s">
        <v>119</v>
      </c>
      <c r="B2" s="309" t="s">
        <v>1</v>
      </c>
      <c r="C2" s="309" t="s">
        <v>0</v>
      </c>
      <c r="D2" s="24" t="s">
        <v>120</v>
      </c>
      <c r="E2" s="25" t="s">
        <v>121</v>
      </c>
      <c r="F2" s="26" t="s">
        <v>122</v>
      </c>
      <c r="G2" s="309" t="s">
        <v>123</v>
      </c>
      <c r="H2" s="309" t="s">
        <v>124</v>
      </c>
      <c r="I2" s="311" t="s">
        <v>125</v>
      </c>
      <c r="J2" s="309" t="s">
        <v>126</v>
      </c>
      <c r="K2" s="309" t="s">
        <v>127</v>
      </c>
    </row>
    <row r="3" spans="1:11">
      <c r="A3" s="47">
        <v>44</v>
      </c>
      <c r="B3" s="47" t="s">
        <v>19</v>
      </c>
      <c r="C3" s="47" t="s">
        <v>18</v>
      </c>
      <c r="D3" s="126">
        <v>26.934000000000001</v>
      </c>
      <c r="E3" s="127">
        <v>25.757999999999999</v>
      </c>
      <c r="F3" s="128">
        <v>20.731000000000002</v>
      </c>
      <c r="G3" s="186" t="s">
        <v>261</v>
      </c>
      <c r="H3" s="186" t="s">
        <v>262</v>
      </c>
      <c r="I3" s="187" t="s">
        <v>263</v>
      </c>
      <c r="J3" s="292">
        <v>15</v>
      </c>
      <c r="K3" s="22"/>
    </row>
    <row r="4" spans="1:11">
      <c r="A4" s="48">
        <v>77</v>
      </c>
      <c r="B4" s="48" t="s">
        <v>22</v>
      </c>
      <c r="C4" s="48" t="s">
        <v>18</v>
      </c>
      <c r="D4" s="129">
        <v>26.975000000000001</v>
      </c>
      <c r="E4" s="130">
        <v>25.824999999999999</v>
      </c>
      <c r="F4" s="131">
        <v>20.754000000000001</v>
      </c>
      <c r="G4" s="188" t="s">
        <v>264</v>
      </c>
      <c r="H4" s="188" t="s">
        <v>265</v>
      </c>
      <c r="I4" s="189" t="s">
        <v>266</v>
      </c>
      <c r="J4" s="118">
        <v>12</v>
      </c>
      <c r="K4" s="2"/>
    </row>
    <row r="5" spans="1:11">
      <c r="A5" s="52">
        <v>18</v>
      </c>
      <c r="B5" s="52" t="s">
        <v>30</v>
      </c>
      <c r="C5" s="52" t="s">
        <v>25</v>
      </c>
      <c r="D5" s="138">
        <v>27.119</v>
      </c>
      <c r="E5" s="139">
        <v>26.103000000000002</v>
      </c>
      <c r="F5" s="140">
        <v>21.187000000000001</v>
      </c>
      <c r="G5" s="190" t="s">
        <v>267</v>
      </c>
      <c r="H5" s="190" t="s">
        <v>268</v>
      </c>
      <c r="I5" s="191" t="s">
        <v>269</v>
      </c>
      <c r="J5" s="105">
        <v>13</v>
      </c>
      <c r="K5" s="5"/>
    </row>
    <row r="6" spans="1:11">
      <c r="A6" s="52">
        <v>11</v>
      </c>
      <c r="B6" s="52" t="s">
        <v>34</v>
      </c>
      <c r="C6" s="52" t="s">
        <v>25</v>
      </c>
      <c r="D6" s="138">
        <v>27.123999999999999</v>
      </c>
      <c r="E6" s="139">
        <v>26.143000000000001</v>
      </c>
      <c r="F6" s="140">
        <v>21.187000000000001</v>
      </c>
      <c r="G6" s="190" t="s">
        <v>270</v>
      </c>
      <c r="H6" s="190" t="s">
        <v>271</v>
      </c>
      <c r="I6" s="191" t="s">
        <v>272</v>
      </c>
      <c r="J6" s="105">
        <v>10</v>
      </c>
      <c r="K6" s="5"/>
    </row>
    <row r="7" spans="1:11">
      <c r="A7" s="49">
        <v>5</v>
      </c>
      <c r="B7" s="49" t="s">
        <v>40</v>
      </c>
      <c r="C7" s="49" t="s">
        <v>27</v>
      </c>
      <c r="D7" s="141">
        <v>27.443000000000001</v>
      </c>
      <c r="E7" s="142">
        <v>26.288</v>
      </c>
      <c r="F7" s="143">
        <v>21.013999999999999</v>
      </c>
      <c r="G7" s="192" t="s">
        <v>273</v>
      </c>
      <c r="H7" s="192" t="s">
        <v>274</v>
      </c>
      <c r="I7" s="193" t="s">
        <v>275</v>
      </c>
      <c r="J7" s="107">
        <v>11</v>
      </c>
      <c r="K7" s="6"/>
    </row>
    <row r="8" spans="1:11">
      <c r="A8" s="49">
        <v>16</v>
      </c>
      <c r="B8" s="49" t="s">
        <v>28</v>
      </c>
      <c r="C8" s="49" t="s">
        <v>27</v>
      </c>
      <c r="D8" s="141">
        <v>27.388999999999999</v>
      </c>
      <c r="E8" s="142">
        <v>26.245000000000001</v>
      </c>
      <c r="F8" s="143">
        <v>21.120999999999999</v>
      </c>
      <c r="G8" s="192" t="s">
        <v>276</v>
      </c>
      <c r="H8" s="192" t="s">
        <v>277</v>
      </c>
      <c r="I8" s="193" t="s">
        <v>278</v>
      </c>
      <c r="J8" s="107">
        <v>8</v>
      </c>
      <c r="K8" s="6"/>
    </row>
    <row r="9" spans="1:11">
      <c r="A9" s="50">
        <v>33</v>
      </c>
      <c r="B9" s="50" t="s">
        <v>21</v>
      </c>
      <c r="C9" s="50" t="s">
        <v>20</v>
      </c>
      <c r="D9" s="132">
        <v>27.262</v>
      </c>
      <c r="E9" s="133">
        <v>26.350999999999999</v>
      </c>
      <c r="F9" s="134">
        <v>21.22</v>
      </c>
      <c r="G9" s="194" t="s">
        <v>279</v>
      </c>
      <c r="H9" s="194" t="s">
        <v>280</v>
      </c>
      <c r="I9" s="195" t="s">
        <v>281</v>
      </c>
      <c r="J9" s="103">
        <v>9</v>
      </c>
      <c r="K9" s="3"/>
    </row>
    <row r="10" spans="1:11">
      <c r="A10" s="51">
        <v>4</v>
      </c>
      <c r="B10" s="51" t="s">
        <v>26</v>
      </c>
      <c r="C10" s="51" t="s">
        <v>23</v>
      </c>
      <c r="D10" s="135">
        <v>27.353999999999999</v>
      </c>
      <c r="E10" s="136">
        <v>26.318999999999999</v>
      </c>
      <c r="F10" s="137">
        <v>21.173999999999999</v>
      </c>
      <c r="G10" s="196" t="s">
        <v>282</v>
      </c>
      <c r="H10" s="196" t="s">
        <v>283</v>
      </c>
      <c r="I10" s="197" t="s">
        <v>284</v>
      </c>
      <c r="J10" s="101">
        <v>8</v>
      </c>
      <c r="K10" s="4"/>
    </row>
    <row r="11" spans="1:11">
      <c r="A11" s="51">
        <v>55</v>
      </c>
      <c r="B11" s="51" t="s">
        <v>38</v>
      </c>
      <c r="C11" s="51" t="s">
        <v>23</v>
      </c>
      <c r="D11" s="135">
        <v>27.405999999999999</v>
      </c>
      <c r="E11" s="136">
        <v>26.228999999999999</v>
      </c>
      <c r="F11" s="137">
        <v>21.213000000000001</v>
      </c>
      <c r="G11" s="196" t="s">
        <v>285</v>
      </c>
      <c r="H11" s="196" t="s">
        <v>286</v>
      </c>
      <c r="I11" s="197" t="s">
        <v>287</v>
      </c>
      <c r="J11" s="101">
        <v>5</v>
      </c>
      <c r="K11" s="4"/>
    </row>
    <row r="12" spans="1:11">
      <c r="A12" s="77">
        <v>10</v>
      </c>
      <c r="B12" s="77" t="s">
        <v>39</v>
      </c>
      <c r="C12" s="77" t="s">
        <v>31</v>
      </c>
      <c r="D12" s="147">
        <v>27.544</v>
      </c>
      <c r="E12" s="148">
        <v>26.626000000000001</v>
      </c>
      <c r="F12" s="149">
        <v>21.291</v>
      </c>
      <c r="G12" s="198" t="s">
        <v>288</v>
      </c>
      <c r="H12" s="198" t="s">
        <v>289</v>
      </c>
      <c r="I12" s="178" t="s">
        <v>159</v>
      </c>
      <c r="J12" s="111">
        <v>6</v>
      </c>
      <c r="K12" s="79" t="s">
        <v>290</v>
      </c>
    </row>
    <row r="13" spans="1:11">
      <c r="A13" s="53">
        <v>3</v>
      </c>
      <c r="B13" s="53" t="s">
        <v>32</v>
      </c>
      <c r="C13" s="53" t="s">
        <v>29</v>
      </c>
      <c r="D13" s="144">
        <v>27.606999999999999</v>
      </c>
      <c r="E13" s="145">
        <v>26.545999999999999</v>
      </c>
      <c r="F13" s="146">
        <v>21.183</v>
      </c>
      <c r="G13" s="199" t="s">
        <v>291</v>
      </c>
      <c r="H13" s="199" t="s">
        <v>292</v>
      </c>
      <c r="I13" s="181" t="s">
        <v>159</v>
      </c>
      <c r="J13" s="109">
        <v>4</v>
      </c>
      <c r="K13" s="7"/>
    </row>
    <row r="14" spans="1:11">
      <c r="A14" s="56">
        <v>63</v>
      </c>
      <c r="B14" s="56" t="s">
        <v>48</v>
      </c>
      <c r="C14" s="56" t="s">
        <v>37</v>
      </c>
      <c r="D14" s="153">
        <v>27.606000000000002</v>
      </c>
      <c r="E14" s="154">
        <v>26.579000000000001</v>
      </c>
      <c r="F14" s="155">
        <v>21.34</v>
      </c>
      <c r="G14" s="200" t="s">
        <v>293</v>
      </c>
      <c r="H14" s="200" t="s">
        <v>294</v>
      </c>
      <c r="I14" s="182" t="s">
        <v>159</v>
      </c>
      <c r="J14" s="119">
        <v>4</v>
      </c>
      <c r="K14" s="9"/>
    </row>
    <row r="15" spans="1:11">
      <c r="A15" s="50">
        <v>23</v>
      </c>
      <c r="B15" s="50" t="s">
        <v>24</v>
      </c>
      <c r="C15" s="50" t="s">
        <v>20</v>
      </c>
      <c r="D15" s="132">
        <v>27.585999999999999</v>
      </c>
      <c r="E15" s="133">
        <v>26.72</v>
      </c>
      <c r="F15" s="134">
        <v>21.305</v>
      </c>
      <c r="G15" s="194" t="s">
        <v>295</v>
      </c>
      <c r="H15" s="194" t="s">
        <v>296</v>
      </c>
      <c r="I15" s="183" t="s">
        <v>159</v>
      </c>
      <c r="J15" s="103">
        <v>2</v>
      </c>
      <c r="K15" s="3"/>
    </row>
    <row r="16" spans="1:11">
      <c r="A16" s="53">
        <v>31</v>
      </c>
      <c r="B16" s="53" t="s">
        <v>36</v>
      </c>
      <c r="C16" s="53" t="s">
        <v>29</v>
      </c>
      <c r="D16" s="144">
        <v>27.648</v>
      </c>
      <c r="E16" s="145">
        <v>26.67</v>
      </c>
      <c r="F16" s="146">
        <v>21.276</v>
      </c>
      <c r="G16" s="199" t="s">
        <v>297</v>
      </c>
      <c r="H16" s="199" t="s">
        <v>298</v>
      </c>
      <c r="I16" s="181" t="s">
        <v>159</v>
      </c>
      <c r="J16" s="109">
        <v>2</v>
      </c>
      <c r="K16" s="7"/>
    </row>
    <row r="17" spans="1:11">
      <c r="A17" s="56">
        <v>6</v>
      </c>
      <c r="B17" s="56" t="s">
        <v>49</v>
      </c>
      <c r="C17" s="56" t="s">
        <v>37</v>
      </c>
      <c r="D17" s="153">
        <v>27.704999999999998</v>
      </c>
      <c r="E17" s="154">
        <v>26.852</v>
      </c>
      <c r="F17" s="155">
        <v>21.547999999999998</v>
      </c>
      <c r="G17" s="200" t="s">
        <v>299</v>
      </c>
      <c r="H17" s="200" t="s">
        <v>300</v>
      </c>
      <c r="I17" s="182" t="s">
        <v>159</v>
      </c>
      <c r="J17" s="119">
        <v>2</v>
      </c>
      <c r="K17" s="9"/>
    </row>
    <row r="18" spans="1:11">
      <c r="A18" s="55">
        <v>20</v>
      </c>
      <c r="B18" s="55" t="s">
        <v>45</v>
      </c>
      <c r="C18" s="55" t="s">
        <v>35</v>
      </c>
      <c r="D18" s="150">
        <v>27.715</v>
      </c>
      <c r="E18" s="151">
        <v>26.861999999999998</v>
      </c>
      <c r="F18" s="152">
        <v>21.574999999999999</v>
      </c>
      <c r="G18" s="201" t="s">
        <v>301</v>
      </c>
      <c r="H18" s="176" t="s">
        <v>159</v>
      </c>
      <c r="I18" s="179" t="s">
        <v>159</v>
      </c>
      <c r="J18" s="115">
        <v>3</v>
      </c>
      <c r="K18" s="8"/>
    </row>
    <row r="19" spans="1:11">
      <c r="A19" s="77">
        <v>23</v>
      </c>
      <c r="B19" s="77" t="s">
        <v>42</v>
      </c>
      <c r="C19" s="77" t="s">
        <v>31</v>
      </c>
      <c r="D19" s="147">
        <v>27.73</v>
      </c>
      <c r="E19" s="148">
        <v>26.89</v>
      </c>
      <c r="F19" s="149">
        <v>21.45</v>
      </c>
      <c r="G19" s="198" t="s">
        <v>302</v>
      </c>
      <c r="H19" s="175" t="s">
        <v>159</v>
      </c>
      <c r="I19" s="178" t="s">
        <v>159</v>
      </c>
      <c r="J19" s="111">
        <v>1</v>
      </c>
      <c r="K19" s="79"/>
    </row>
    <row r="20" spans="1:11">
      <c r="A20" s="55">
        <v>8</v>
      </c>
      <c r="B20" s="55" t="s">
        <v>47</v>
      </c>
      <c r="C20" s="55" t="s">
        <v>35</v>
      </c>
      <c r="D20" s="150">
        <v>27.908999999999999</v>
      </c>
      <c r="E20" s="151">
        <v>26.97</v>
      </c>
      <c r="F20" s="152">
        <v>21.527999999999999</v>
      </c>
      <c r="G20" s="201" t="s">
        <v>303</v>
      </c>
      <c r="H20" s="176" t="s">
        <v>159</v>
      </c>
      <c r="I20" s="179" t="s">
        <v>159</v>
      </c>
      <c r="J20" s="115">
        <v>1</v>
      </c>
      <c r="K20" s="8"/>
    </row>
    <row r="21" spans="1:11">
      <c r="A21" s="54">
        <v>99</v>
      </c>
      <c r="B21" s="54" t="s">
        <v>44</v>
      </c>
      <c r="C21" s="54" t="s">
        <v>33</v>
      </c>
      <c r="D21" s="156">
        <v>27.913</v>
      </c>
      <c r="E21" s="157">
        <v>27</v>
      </c>
      <c r="F21" s="158">
        <v>21.593</v>
      </c>
      <c r="G21" s="202" t="s">
        <v>304</v>
      </c>
      <c r="H21" s="177" t="s">
        <v>159</v>
      </c>
      <c r="I21" s="180" t="s">
        <v>159</v>
      </c>
      <c r="J21" s="113">
        <v>3</v>
      </c>
      <c r="K21" s="10"/>
    </row>
    <row r="22" spans="1:11" ht="17" customHeight="1" thickBot="1">
      <c r="A22" s="165">
        <v>7</v>
      </c>
      <c r="B22" s="165" t="s">
        <v>46</v>
      </c>
      <c r="C22" s="165" t="s">
        <v>33</v>
      </c>
      <c r="D22" s="204">
        <v>27.757000000000001</v>
      </c>
      <c r="E22" s="205">
        <v>27.125</v>
      </c>
      <c r="F22" s="206">
        <v>21.71</v>
      </c>
      <c r="G22" s="203" t="s">
        <v>305</v>
      </c>
      <c r="H22" s="184" t="s">
        <v>159</v>
      </c>
      <c r="I22" s="185" t="s">
        <v>159</v>
      </c>
      <c r="J22" s="168">
        <v>1</v>
      </c>
      <c r="K22" s="166"/>
    </row>
  </sheetData>
  <autoFilter ref="A2:K22" xr:uid="{00000000-0009-0000-0000-000009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/>
  <dimension ref="A1:I22"/>
  <sheetViews>
    <sheetView zoomScaleNormal="100" workbookViewId="0">
      <selection activeCell="K31" sqref="K31"/>
    </sheetView>
  </sheetViews>
  <sheetFormatPr baseColWidth="10" defaultRowHeight="16"/>
  <cols>
    <col min="9" max="9" width="34.83203125" style="287" customWidth="1"/>
  </cols>
  <sheetData>
    <row r="1" spans="1:9" ht="17" customHeight="1" thickBot="1"/>
    <row r="2" spans="1:9" ht="17" customHeight="1" thickBot="1">
      <c r="A2" s="309" t="s">
        <v>119</v>
      </c>
      <c r="B2" s="309" t="s">
        <v>173</v>
      </c>
      <c r="C2" s="309" t="s">
        <v>1</v>
      </c>
      <c r="D2" s="309" t="s">
        <v>0</v>
      </c>
      <c r="E2" s="309" t="s">
        <v>174</v>
      </c>
      <c r="F2" s="309" t="s">
        <v>175</v>
      </c>
      <c r="G2" s="309" t="s">
        <v>126</v>
      </c>
      <c r="H2" s="309" t="s">
        <v>176</v>
      </c>
      <c r="I2" s="312" t="s">
        <v>127</v>
      </c>
    </row>
    <row r="3" spans="1:9">
      <c r="A3" s="47">
        <v>44</v>
      </c>
      <c r="B3" s="47">
        <v>1</v>
      </c>
      <c r="C3" s="47" t="s">
        <v>19</v>
      </c>
      <c r="D3" s="47" t="s">
        <v>18</v>
      </c>
      <c r="E3" s="58" t="s">
        <v>306</v>
      </c>
      <c r="F3" s="292">
        <v>70</v>
      </c>
      <c r="G3" s="292">
        <v>34</v>
      </c>
      <c r="H3" s="292">
        <v>26</v>
      </c>
      <c r="I3" s="292" t="s">
        <v>180</v>
      </c>
    </row>
    <row r="4" spans="1:9">
      <c r="A4" s="50">
        <v>33</v>
      </c>
      <c r="B4" s="50">
        <v>2</v>
      </c>
      <c r="C4" s="50" t="s">
        <v>21</v>
      </c>
      <c r="D4" s="50" t="s">
        <v>20</v>
      </c>
      <c r="E4" s="60" t="s">
        <v>307</v>
      </c>
      <c r="F4" s="103">
        <v>70</v>
      </c>
      <c r="G4" s="103">
        <v>32</v>
      </c>
      <c r="H4" s="103">
        <v>18</v>
      </c>
      <c r="I4" s="103"/>
    </row>
    <row r="5" spans="1:9">
      <c r="A5" s="48">
        <v>77</v>
      </c>
      <c r="B5" s="48">
        <v>3</v>
      </c>
      <c r="C5" s="48" t="s">
        <v>22</v>
      </c>
      <c r="D5" s="48" t="s">
        <v>18</v>
      </c>
      <c r="E5" s="59" t="s">
        <v>308</v>
      </c>
      <c r="F5" s="118">
        <v>70</v>
      </c>
      <c r="G5" s="118">
        <v>14</v>
      </c>
      <c r="H5" s="118">
        <v>15</v>
      </c>
      <c r="I5" s="118"/>
    </row>
    <row r="6" spans="1:9">
      <c r="A6" s="52">
        <v>18</v>
      </c>
      <c r="B6" s="52">
        <v>4</v>
      </c>
      <c r="C6" s="52" t="s">
        <v>30</v>
      </c>
      <c r="D6" s="52" t="s">
        <v>25</v>
      </c>
      <c r="E6" s="62" t="s">
        <v>309</v>
      </c>
      <c r="F6" s="105">
        <v>70</v>
      </c>
      <c r="G6" s="105">
        <v>14</v>
      </c>
      <c r="H6" s="105">
        <v>12</v>
      </c>
      <c r="I6" s="105"/>
    </row>
    <row r="7" spans="1:9">
      <c r="A7" s="50">
        <v>23</v>
      </c>
      <c r="B7" s="50">
        <v>5</v>
      </c>
      <c r="C7" s="50" t="s">
        <v>24</v>
      </c>
      <c r="D7" s="50" t="s">
        <v>20</v>
      </c>
      <c r="E7" s="60" t="s">
        <v>310</v>
      </c>
      <c r="F7" s="103">
        <v>70</v>
      </c>
      <c r="G7" s="103">
        <v>21</v>
      </c>
      <c r="H7" s="103">
        <v>10</v>
      </c>
      <c r="I7" s="103"/>
    </row>
    <row r="8" spans="1:9">
      <c r="A8" s="49">
        <v>5</v>
      </c>
      <c r="B8" s="49">
        <v>6</v>
      </c>
      <c r="C8" s="49" t="s">
        <v>40</v>
      </c>
      <c r="D8" s="49" t="s">
        <v>27</v>
      </c>
      <c r="E8" s="63" t="s">
        <v>311</v>
      </c>
      <c r="F8" s="107">
        <v>69</v>
      </c>
      <c r="G8" s="107">
        <v>10</v>
      </c>
      <c r="H8" s="107">
        <v>8</v>
      </c>
      <c r="I8" s="107"/>
    </row>
    <row r="9" spans="1:9">
      <c r="A9" s="52">
        <v>11</v>
      </c>
      <c r="B9" s="52">
        <v>7</v>
      </c>
      <c r="C9" s="52" t="s">
        <v>34</v>
      </c>
      <c r="D9" s="52" t="s">
        <v>25</v>
      </c>
      <c r="E9" s="62" t="s">
        <v>312</v>
      </c>
      <c r="F9" s="105">
        <v>69</v>
      </c>
      <c r="G9" s="105">
        <v>1</v>
      </c>
      <c r="H9" s="105">
        <v>6</v>
      </c>
      <c r="I9" s="105"/>
    </row>
    <row r="10" spans="1:9">
      <c r="A10" s="53">
        <v>3</v>
      </c>
      <c r="B10" s="53">
        <v>8</v>
      </c>
      <c r="C10" s="53" t="s">
        <v>32</v>
      </c>
      <c r="D10" s="53" t="s">
        <v>29</v>
      </c>
      <c r="E10" s="64" t="s">
        <v>313</v>
      </c>
      <c r="F10" s="109">
        <v>69</v>
      </c>
      <c r="G10" s="109">
        <v>14</v>
      </c>
      <c r="H10" s="109">
        <v>4</v>
      </c>
      <c r="I10" s="109"/>
    </row>
    <row r="11" spans="1:9">
      <c r="A11" s="51">
        <v>55</v>
      </c>
      <c r="B11" s="51">
        <v>9</v>
      </c>
      <c r="C11" s="51" t="s">
        <v>38</v>
      </c>
      <c r="D11" s="51" t="s">
        <v>23</v>
      </c>
      <c r="E11" s="61" t="s">
        <v>314</v>
      </c>
      <c r="F11" s="101">
        <v>69</v>
      </c>
      <c r="G11" s="101">
        <v>6</v>
      </c>
      <c r="H11" s="101">
        <v>2</v>
      </c>
      <c r="I11" s="101"/>
    </row>
    <row r="12" spans="1:9">
      <c r="A12" s="55">
        <v>20</v>
      </c>
      <c r="B12" s="55">
        <v>10</v>
      </c>
      <c r="C12" s="55" t="s">
        <v>45</v>
      </c>
      <c r="D12" s="55" t="s">
        <v>35</v>
      </c>
      <c r="E12" s="65" t="s">
        <v>315</v>
      </c>
      <c r="F12" s="115">
        <v>69</v>
      </c>
      <c r="G12" s="115">
        <v>15</v>
      </c>
      <c r="H12" s="115">
        <v>1</v>
      </c>
      <c r="I12" s="115" t="s">
        <v>316</v>
      </c>
    </row>
    <row r="13" spans="1:9">
      <c r="A13" s="49">
        <v>16</v>
      </c>
      <c r="B13" s="49">
        <v>11</v>
      </c>
      <c r="C13" s="49" t="s">
        <v>28</v>
      </c>
      <c r="D13" s="49" t="s">
        <v>27</v>
      </c>
      <c r="E13" s="63" t="s">
        <v>317</v>
      </c>
      <c r="F13" s="107">
        <v>69</v>
      </c>
      <c r="G13" s="107">
        <v>-9</v>
      </c>
      <c r="H13" s="107">
        <v>0</v>
      </c>
      <c r="I13" s="107"/>
    </row>
    <row r="14" spans="1:9">
      <c r="A14" s="77">
        <v>23</v>
      </c>
      <c r="B14" s="77">
        <v>12</v>
      </c>
      <c r="C14" s="77" t="s">
        <v>42</v>
      </c>
      <c r="D14" s="77" t="s">
        <v>31</v>
      </c>
      <c r="E14" s="78" t="s">
        <v>318</v>
      </c>
      <c r="F14" s="111">
        <v>69</v>
      </c>
      <c r="G14" s="111">
        <v>14</v>
      </c>
      <c r="H14" s="111">
        <v>0</v>
      </c>
      <c r="I14" s="111"/>
    </row>
    <row r="15" spans="1:9">
      <c r="A15" s="51">
        <v>4</v>
      </c>
      <c r="B15" s="51">
        <v>13</v>
      </c>
      <c r="C15" s="51" t="s">
        <v>26</v>
      </c>
      <c r="D15" s="51" t="s">
        <v>23</v>
      </c>
      <c r="E15" s="61" t="s">
        <v>319</v>
      </c>
      <c r="F15" s="101">
        <v>69</v>
      </c>
      <c r="G15" s="101">
        <v>-9</v>
      </c>
      <c r="H15" s="101">
        <v>0</v>
      </c>
      <c r="I15" s="101"/>
    </row>
    <row r="16" spans="1:9">
      <c r="A16" s="53">
        <v>31</v>
      </c>
      <c r="B16" s="53">
        <v>14</v>
      </c>
      <c r="C16" s="53" t="s">
        <v>36</v>
      </c>
      <c r="D16" s="53" t="s">
        <v>29</v>
      </c>
      <c r="E16" s="64" t="s">
        <v>320</v>
      </c>
      <c r="F16" s="109">
        <v>69</v>
      </c>
      <c r="G16" s="109">
        <v>1</v>
      </c>
      <c r="H16" s="109">
        <v>0</v>
      </c>
      <c r="I16" s="109"/>
    </row>
    <row r="17" spans="1:9">
      <c r="A17" s="54">
        <v>7</v>
      </c>
      <c r="B17" s="54">
        <v>15</v>
      </c>
      <c r="C17" s="54" t="s">
        <v>46</v>
      </c>
      <c r="D17" s="54" t="s">
        <v>33</v>
      </c>
      <c r="E17" s="67" t="s">
        <v>321</v>
      </c>
      <c r="F17" s="113">
        <v>69</v>
      </c>
      <c r="G17" s="113">
        <v>14</v>
      </c>
      <c r="H17" s="113">
        <v>0</v>
      </c>
      <c r="I17" s="113"/>
    </row>
    <row r="18" spans="1:9">
      <c r="A18" s="55">
        <v>8</v>
      </c>
      <c r="B18" s="55">
        <v>16</v>
      </c>
      <c r="C18" s="55" t="s">
        <v>47</v>
      </c>
      <c r="D18" s="55" t="s">
        <v>35</v>
      </c>
      <c r="E18" s="65" t="s">
        <v>322</v>
      </c>
      <c r="F18" s="115">
        <v>69</v>
      </c>
      <c r="G18" s="115">
        <v>5</v>
      </c>
      <c r="H18" s="115">
        <v>0</v>
      </c>
      <c r="I18" s="115" t="s">
        <v>316</v>
      </c>
    </row>
    <row r="19" spans="1:9">
      <c r="A19" s="54">
        <v>99</v>
      </c>
      <c r="B19" s="54">
        <v>17</v>
      </c>
      <c r="C19" s="54" t="s">
        <v>44</v>
      </c>
      <c r="D19" s="54" t="s">
        <v>33</v>
      </c>
      <c r="E19" s="67" t="s">
        <v>323</v>
      </c>
      <c r="F19" s="113">
        <v>69</v>
      </c>
      <c r="G19" s="113">
        <v>5</v>
      </c>
      <c r="H19" s="113">
        <v>0</v>
      </c>
      <c r="I19" s="113"/>
    </row>
    <row r="20" spans="1:9">
      <c r="A20" s="56">
        <v>63</v>
      </c>
      <c r="B20" s="56">
        <v>18</v>
      </c>
      <c r="C20" s="56" t="s">
        <v>48</v>
      </c>
      <c r="D20" s="56" t="s">
        <v>37</v>
      </c>
      <c r="E20" s="66" t="s">
        <v>324</v>
      </c>
      <c r="F20" s="119">
        <v>69</v>
      </c>
      <c r="G20" s="119">
        <v>-1</v>
      </c>
      <c r="H20" s="119">
        <v>0</v>
      </c>
      <c r="I20" s="119"/>
    </row>
    <row r="21" spans="1:9">
      <c r="A21" s="56">
        <v>6</v>
      </c>
      <c r="B21" s="56">
        <v>19</v>
      </c>
      <c r="C21" s="56" t="s">
        <v>49</v>
      </c>
      <c r="D21" s="56" t="s">
        <v>37</v>
      </c>
      <c r="E21" s="66" t="s">
        <v>325</v>
      </c>
      <c r="F21" s="119">
        <v>65</v>
      </c>
      <c r="G21" s="119">
        <v>-3</v>
      </c>
      <c r="H21" s="119">
        <v>0</v>
      </c>
      <c r="I21" s="119" t="s">
        <v>326</v>
      </c>
    </row>
    <row r="22" spans="1:9" ht="17" customHeight="1" thickBot="1">
      <c r="A22" s="212">
        <v>10</v>
      </c>
      <c r="B22" s="212" t="s">
        <v>195</v>
      </c>
      <c r="C22" s="212" t="s">
        <v>39</v>
      </c>
      <c r="D22" s="212" t="s">
        <v>31</v>
      </c>
      <c r="E22" s="213" t="s">
        <v>327</v>
      </c>
      <c r="F22" s="214">
        <v>15</v>
      </c>
      <c r="G22" s="214">
        <v>-15</v>
      </c>
      <c r="H22" s="214">
        <v>0</v>
      </c>
      <c r="I22" s="214" t="s">
        <v>328</v>
      </c>
    </row>
  </sheetData>
  <autoFilter ref="A2:I22" xr:uid="{00000000-0009-0000-0000-00000A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2"/>
  <sheetViews>
    <sheetView zoomScale="130" zoomScaleNormal="130" workbookViewId="0">
      <selection activeCell="K31" sqref="K31"/>
    </sheetView>
  </sheetViews>
  <sheetFormatPr baseColWidth="10" defaultRowHeight="16"/>
  <cols>
    <col min="10" max="10" width="10.83203125" style="287" customWidth="1"/>
    <col min="11" max="11" width="32.1640625" style="287" customWidth="1"/>
  </cols>
  <sheetData>
    <row r="1" spans="1:11" ht="17" customHeight="1" thickBot="1"/>
    <row r="2" spans="1:11" ht="17" customHeight="1" thickBot="1">
      <c r="A2" s="309" t="s">
        <v>119</v>
      </c>
      <c r="B2" s="309" t="s">
        <v>1</v>
      </c>
      <c r="C2" s="309" t="s">
        <v>0</v>
      </c>
      <c r="D2" s="24" t="s">
        <v>120</v>
      </c>
      <c r="E2" s="25" t="s">
        <v>121</v>
      </c>
      <c r="F2" s="26" t="s">
        <v>122</v>
      </c>
      <c r="G2" s="309" t="s">
        <v>123</v>
      </c>
      <c r="H2" s="309" t="s">
        <v>124</v>
      </c>
      <c r="I2" s="311" t="s">
        <v>125</v>
      </c>
      <c r="J2" s="309" t="s">
        <v>126</v>
      </c>
      <c r="K2" s="309" t="s">
        <v>127</v>
      </c>
    </row>
    <row r="3" spans="1:11">
      <c r="A3" s="47">
        <v>44</v>
      </c>
      <c r="B3" s="47" t="s">
        <v>19</v>
      </c>
      <c r="C3" s="47" t="s">
        <v>18</v>
      </c>
      <c r="D3" s="126">
        <v>27.227</v>
      </c>
      <c r="E3" s="127">
        <v>33.896000000000001</v>
      </c>
      <c r="F3" s="128">
        <v>23.071000000000002</v>
      </c>
      <c r="G3" s="22" t="s">
        <v>329</v>
      </c>
      <c r="H3" s="22" t="s">
        <v>330</v>
      </c>
      <c r="I3" s="23" t="s">
        <v>331</v>
      </c>
      <c r="J3" s="292">
        <v>15</v>
      </c>
      <c r="K3" s="22"/>
    </row>
    <row r="4" spans="1:11">
      <c r="A4" s="48">
        <v>77</v>
      </c>
      <c r="B4" s="48" t="s">
        <v>22</v>
      </c>
      <c r="C4" s="48" t="s">
        <v>18</v>
      </c>
      <c r="D4" s="129">
        <v>27.164999999999999</v>
      </c>
      <c r="E4" s="130">
        <v>34.174999999999997</v>
      </c>
      <c r="F4" s="131">
        <v>23.210999999999999</v>
      </c>
      <c r="G4" s="2" t="s">
        <v>332</v>
      </c>
      <c r="H4" s="2" t="s">
        <v>333</v>
      </c>
      <c r="I4" s="12" t="s">
        <v>334</v>
      </c>
      <c r="J4" s="118">
        <v>12</v>
      </c>
      <c r="K4" s="2"/>
    </row>
    <row r="5" spans="1:11">
      <c r="A5" s="50">
        <v>33</v>
      </c>
      <c r="B5" s="50" t="s">
        <v>21</v>
      </c>
      <c r="C5" s="50" t="s">
        <v>20</v>
      </c>
      <c r="D5" s="132">
        <v>27.321000000000002</v>
      </c>
      <c r="E5" s="133">
        <v>34.404000000000003</v>
      </c>
      <c r="F5" s="134">
        <v>23.6</v>
      </c>
      <c r="G5" s="3" t="s">
        <v>335</v>
      </c>
      <c r="H5" s="3" t="s">
        <v>336</v>
      </c>
      <c r="I5" s="13" t="s">
        <v>337</v>
      </c>
      <c r="J5" s="103">
        <v>13</v>
      </c>
      <c r="K5" s="3"/>
    </row>
    <row r="6" spans="1:11">
      <c r="A6" s="49">
        <v>16</v>
      </c>
      <c r="B6" s="49" t="s">
        <v>28</v>
      </c>
      <c r="C6" s="49" t="s">
        <v>27</v>
      </c>
      <c r="D6" s="141">
        <v>27.41</v>
      </c>
      <c r="E6" s="142">
        <v>34.441000000000003</v>
      </c>
      <c r="F6" s="143">
        <v>23.576000000000001</v>
      </c>
      <c r="G6" s="6" t="s">
        <v>338</v>
      </c>
      <c r="H6" s="6" t="s">
        <v>339</v>
      </c>
      <c r="I6" s="16" t="s">
        <v>340</v>
      </c>
      <c r="J6" s="107">
        <v>12</v>
      </c>
      <c r="K6" s="6"/>
    </row>
    <row r="7" spans="1:11">
      <c r="A7" s="51">
        <v>4</v>
      </c>
      <c r="B7" s="51" t="s">
        <v>26</v>
      </c>
      <c r="C7" s="51" t="s">
        <v>23</v>
      </c>
      <c r="D7" s="135">
        <v>27.568999999999999</v>
      </c>
      <c r="E7" s="136">
        <v>34.674999999999997</v>
      </c>
      <c r="F7" s="137">
        <v>23.538</v>
      </c>
      <c r="G7" s="4" t="s">
        <v>341</v>
      </c>
      <c r="H7" s="4" t="s">
        <v>342</v>
      </c>
      <c r="I7" s="14" t="s">
        <v>343</v>
      </c>
      <c r="J7" s="101">
        <v>11</v>
      </c>
      <c r="K7" s="4"/>
    </row>
    <row r="8" spans="1:11">
      <c r="A8" s="52">
        <v>18</v>
      </c>
      <c r="B8" s="52" t="s">
        <v>30</v>
      </c>
      <c r="C8" s="52" t="s">
        <v>25</v>
      </c>
      <c r="D8" s="138">
        <v>27.623000000000001</v>
      </c>
      <c r="E8" s="139">
        <v>34.575000000000003</v>
      </c>
      <c r="F8" s="140">
        <v>23.498000000000001</v>
      </c>
      <c r="G8" s="5" t="s">
        <v>344</v>
      </c>
      <c r="H8" s="5" t="s">
        <v>345</v>
      </c>
      <c r="I8" s="15" t="s">
        <v>346</v>
      </c>
      <c r="J8" s="105">
        <v>10</v>
      </c>
      <c r="K8" s="5"/>
    </row>
    <row r="9" spans="1:11">
      <c r="A9" s="51">
        <v>55</v>
      </c>
      <c r="B9" s="51" t="s">
        <v>38</v>
      </c>
      <c r="C9" s="51" t="s">
        <v>23</v>
      </c>
      <c r="D9" s="135">
        <v>27.663</v>
      </c>
      <c r="E9" s="136">
        <v>34.683</v>
      </c>
      <c r="F9" s="137">
        <v>23.564</v>
      </c>
      <c r="G9" s="4" t="s">
        <v>347</v>
      </c>
      <c r="H9" s="4" t="s">
        <v>348</v>
      </c>
      <c r="I9" s="14" t="s">
        <v>349</v>
      </c>
      <c r="J9" s="101">
        <v>7</v>
      </c>
      <c r="K9" s="4"/>
    </row>
    <row r="10" spans="1:11">
      <c r="A10" s="53">
        <v>3</v>
      </c>
      <c r="B10" s="53" t="s">
        <v>32</v>
      </c>
      <c r="C10" s="53" t="s">
        <v>29</v>
      </c>
      <c r="D10" s="144">
        <v>27.597000000000001</v>
      </c>
      <c r="E10" s="145">
        <v>34.865000000000002</v>
      </c>
      <c r="F10" s="146">
        <v>23.547000000000001</v>
      </c>
      <c r="G10" s="7" t="s">
        <v>350</v>
      </c>
      <c r="H10" s="7" t="s">
        <v>351</v>
      </c>
      <c r="I10" s="17" t="s">
        <v>352</v>
      </c>
      <c r="J10" s="109">
        <v>8</v>
      </c>
      <c r="K10" s="7"/>
    </row>
    <row r="11" spans="1:11">
      <c r="A11" s="53">
        <v>31</v>
      </c>
      <c r="B11" s="53" t="s">
        <v>36</v>
      </c>
      <c r="C11" s="53" t="s">
        <v>29</v>
      </c>
      <c r="D11" s="144">
        <v>27.643999999999998</v>
      </c>
      <c r="E11" s="145">
        <v>34.823999999999998</v>
      </c>
      <c r="F11" s="146">
        <v>23.658999999999999</v>
      </c>
      <c r="G11" s="7" t="s">
        <v>353</v>
      </c>
      <c r="H11" s="7" t="s">
        <v>354</v>
      </c>
      <c r="I11" s="17" t="s">
        <v>355</v>
      </c>
      <c r="J11" s="109">
        <v>5</v>
      </c>
      <c r="K11" s="7"/>
    </row>
    <row r="12" spans="1:11">
      <c r="A12" s="49">
        <v>5</v>
      </c>
      <c r="B12" s="49" t="s">
        <v>40</v>
      </c>
      <c r="C12" s="49" t="s">
        <v>27</v>
      </c>
      <c r="D12" s="141">
        <v>27.474</v>
      </c>
      <c r="E12" s="142">
        <v>34.695999999999998</v>
      </c>
      <c r="F12" s="143">
        <v>23.809000000000001</v>
      </c>
      <c r="G12" s="6" t="s">
        <v>356</v>
      </c>
      <c r="H12" s="6" t="s">
        <v>357</v>
      </c>
      <c r="I12" s="16" t="s">
        <v>351</v>
      </c>
      <c r="J12" s="107">
        <v>4</v>
      </c>
      <c r="K12" s="6"/>
    </row>
    <row r="13" spans="1:11">
      <c r="A13" s="77">
        <v>10</v>
      </c>
      <c r="B13" s="77" t="s">
        <v>39</v>
      </c>
      <c r="C13" s="77" t="s">
        <v>31</v>
      </c>
      <c r="D13" s="147">
        <v>27.9</v>
      </c>
      <c r="E13" s="148">
        <v>34.853000000000002</v>
      </c>
      <c r="F13" s="149">
        <v>23.59</v>
      </c>
      <c r="G13" s="79" t="s">
        <v>358</v>
      </c>
      <c r="H13" s="79" t="s">
        <v>345</v>
      </c>
      <c r="I13" s="80" t="s">
        <v>159</v>
      </c>
      <c r="J13" s="111">
        <v>4</v>
      </c>
      <c r="K13" s="79"/>
    </row>
    <row r="14" spans="1:11">
      <c r="A14" s="50">
        <v>23</v>
      </c>
      <c r="B14" s="50" t="s">
        <v>24</v>
      </c>
      <c r="C14" s="50" t="s">
        <v>20</v>
      </c>
      <c r="D14" s="132">
        <v>27.718</v>
      </c>
      <c r="E14" s="133">
        <v>34.780999999999999</v>
      </c>
      <c r="F14" s="134">
        <v>23.829000000000001</v>
      </c>
      <c r="G14" s="3" t="s">
        <v>359</v>
      </c>
      <c r="H14" s="3" t="s">
        <v>360</v>
      </c>
      <c r="I14" s="13" t="s">
        <v>159</v>
      </c>
      <c r="J14" s="103">
        <v>2</v>
      </c>
      <c r="K14" s="3"/>
    </row>
    <row r="15" spans="1:11">
      <c r="A15" s="52">
        <v>27</v>
      </c>
      <c r="B15" s="52" t="s">
        <v>43</v>
      </c>
      <c r="C15" s="52" t="s">
        <v>25</v>
      </c>
      <c r="D15" s="138">
        <v>27.794</v>
      </c>
      <c r="E15" s="139">
        <v>34.761000000000003</v>
      </c>
      <c r="F15" s="140">
        <v>23.564</v>
      </c>
      <c r="G15" s="5" t="s">
        <v>361</v>
      </c>
      <c r="H15" s="5" t="s">
        <v>362</v>
      </c>
      <c r="I15" s="15" t="s">
        <v>159</v>
      </c>
      <c r="J15" s="105">
        <v>2</v>
      </c>
      <c r="K15" s="257"/>
    </row>
    <row r="16" spans="1:11">
      <c r="A16" s="77">
        <v>23</v>
      </c>
      <c r="B16" s="77" t="s">
        <v>42</v>
      </c>
      <c r="C16" s="77" t="s">
        <v>31</v>
      </c>
      <c r="D16" s="147">
        <v>27.942</v>
      </c>
      <c r="E16" s="148">
        <v>34.941000000000003</v>
      </c>
      <c r="F16" s="149">
        <v>23.692</v>
      </c>
      <c r="G16" s="79" t="s">
        <v>363</v>
      </c>
      <c r="H16" s="79" t="s">
        <v>364</v>
      </c>
      <c r="I16" s="80" t="s">
        <v>159</v>
      </c>
      <c r="J16" s="111">
        <v>2</v>
      </c>
      <c r="K16" s="79" t="s">
        <v>365</v>
      </c>
    </row>
    <row r="17" spans="1:11">
      <c r="A17" s="56">
        <v>63</v>
      </c>
      <c r="B17" s="56" t="s">
        <v>48</v>
      </c>
      <c r="C17" s="56" t="s">
        <v>37</v>
      </c>
      <c r="D17" s="153">
        <v>27.901</v>
      </c>
      <c r="E17" s="154">
        <v>35.064999999999998</v>
      </c>
      <c r="F17" s="155">
        <v>23.73</v>
      </c>
      <c r="G17" s="9" t="s">
        <v>366</v>
      </c>
      <c r="H17" s="9" t="s">
        <v>367</v>
      </c>
      <c r="I17" s="19" t="s">
        <v>159</v>
      </c>
      <c r="J17" s="119">
        <v>4</v>
      </c>
      <c r="K17" s="9" t="s">
        <v>368</v>
      </c>
    </row>
    <row r="18" spans="1:11">
      <c r="A18" s="55">
        <v>20</v>
      </c>
      <c r="B18" s="55" t="s">
        <v>45</v>
      </c>
      <c r="C18" s="55" t="s">
        <v>35</v>
      </c>
      <c r="D18" s="150">
        <v>28.03</v>
      </c>
      <c r="E18" s="151">
        <v>35.116999999999997</v>
      </c>
      <c r="F18" s="152">
        <v>23.956</v>
      </c>
      <c r="G18" s="8" t="s">
        <v>369</v>
      </c>
      <c r="H18" s="8" t="s">
        <v>159</v>
      </c>
      <c r="I18" s="18" t="s">
        <v>159</v>
      </c>
      <c r="J18" s="115">
        <v>3</v>
      </c>
      <c r="K18" s="8"/>
    </row>
    <row r="19" spans="1:11">
      <c r="A19" s="54">
        <v>99</v>
      </c>
      <c r="B19" s="54" t="s">
        <v>44</v>
      </c>
      <c r="C19" s="54" t="s">
        <v>33</v>
      </c>
      <c r="D19" s="156">
        <v>27.978999999999999</v>
      </c>
      <c r="E19" s="157">
        <v>35.143999999999998</v>
      </c>
      <c r="F19" s="158">
        <v>23.908000000000001</v>
      </c>
      <c r="G19" s="10" t="s">
        <v>370</v>
      </c>
      <c r="H19" s="10" t="s">
        <v>159</v>
      </c>
      <c r="I19" s="20" t="s">
        <v>159</v>
      </c>
      <c r="J19" s="113">
        <v>3</v>
      </c>
      <c r="K19" s="10"/>
    </row>
    <row r="20" spans="1:11">
      <c r="A20" s="54">
        <v>7</v>
      </c>
      <c r="B20" s="54" t="s">
        <v>46</v>
      </c>
      <c r="C20" s="54" t="s">
        <v>33</v>
      </c>
      <c r="D20" s="156">
        <v>28.172000000000001</v>
      </c>
      <c r="E20" s="157">
        <v>35.006</v>
      </c>
      <c r="F20" s="158">
        <v>24.126999999999999</v>
      </c>
      <c r="G20" s="10" t="s">
        <v>371</v>
      </c>
      <c r="H20" s="10" t="s">
        <v>159</v>
      </c>
      <c r="I20" s="20" t="s">
        <v>159</v>
      </c>
      <c r="J20" s="113">
        <v>1</v>
      </c>
      <c r="K20" s="10"/>
    </row>
    <row r="21" spans="1:11">
      <c r="A21" s="55">
        <v>8</v>
      </c>
      <c r="B21" s="55" t="s">
        <v>47</v>
      </c>
      <c r="C21" s="55" t="s">
        <v>35</v>
      </c>
      <c r="D21" s="150">
        <v>28.003</v>
      </c>
      <c r="E21" s="151">
        <v>35.152000000000001</v>
      </c>
      <c r="F21" s="152">
        <v>23.919</v>
      </c>
      <c r="G21" s="8" t="s">
        <v>372</v>
      </c>
      <c r="H21" s="8" t="s">
        <v>159</v>
      </c>
      <c r="I21" s="18" t="s">
        <v>159</v>
      </c>
      <c r="J21" s="115">
        <v>1</v>
      </c>
      <c r="K21" s="8"/>
    </row>
    <row r="22" spans="1:11" ht="17" customHeight="1" thickBot="1">
      <c r="A22" s="57">
        <v>6</v>
      </c>
      <c r="B22" s="57" t="s">
        <v>49</v>
      </c>
      <c r="C22" s="57" t="s">
        <v>37</v>
      </c>
      <c r="D22" s="159">
        <v>28.146000000000001</v>
      </c>
      <c r="E22" s="160">
        <v>35.238</v>
      </c>
      <c r="F22" s="161">
        <v>24.097000000000001</v>
      </c>
      <c r="G22" s="11" t="s">
        <v>373</v>
      </c>
      <c r="H22" s="11" t="s">
        <v>159</v>
      </c>
      <c r="I22" s="21" t="s">
        <v>159</v>
      </c>
      <c r="J22" s="117">
        <v>1</v>
      </c>
      <c r="K22" s="11"/>
    </row>
  </sheetData>
  <autoFilter ref="A2:K22" xr:uid="{00000000-0009-0000-0000-00000B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2"/>
  <sheetViews>
    <sheetView zoomScale="120" zoomScaleNormal="120" workbookViewId="0">
      <selection activeCell="K31" sqref="K31"/>
    </sheetView>
  </sheetViews>
  <sheetFormatPr baseColWidth="10" defaultRowHeight="16"/>
  <cols>
    <col min="9" max="9" width="34.83203125" style="287" customWidth="1"/>
  </cols>
  <sheetData>
    <row r="1" spans="1:9" ht="17" customHeight="1" thickBot="1"/>
    <row r="2" spans="1:9" ht="17" customHeight="1" thickBot="1">
      <c r="A2" s="309" t="s">
        <v>119</v>
      </c>
      <c r="B2" s="309" t="s">
        <v>173</v>
      </c>
      <c r="C2" s="309" t="s">
        <v>1</v>
      </c>
      <c r="D2" s="309" t="s">
        <v>0</v>
      </c>
      <c r="E2" s="309" t="s">
        <v>174</v>
      </c>
      <c r="F2" s="309" t="s">
        <v>175</v>
      </c>
      <c r="G2" s="309" t="s">
        <v>126</v>
      </c>
      <c r="H2" s="309" t="s">
        <v>176</v>
      </c>
      <c r="I2" s="312" t="s">
        <v>127</v>
      </c>
    </row>
    <row r="3" spans="1:9">
      <c r="A3" s="47">
        <v>44</v>
      </c>
      <c r="B3" s="47">
        <v>1</v>
      </c>
      <c r="C3" s="47" t="s">
        <v>19</v>
      </c>
      <c r="D3" s="47" t="s">
        <v>18</v>
      </c>
      <c r="E3" s="58" t="s">
        <v>374</v>
      </c>
      <c r="F3" s="292">
        <v>52</v>
      </c>
      <c r="G3" s="292">
        <v>29</v>
      </c>
      <c r="H3" s="292">
        <v>25</v>
      </c>
      <c r="I3" s="292" t="s">
        <v>375</v>
      </c>
    </row>
    <row r="4" spans="1:9">
      <c r="A4" s="50">
        <v>33</v>
      </c>
      <c r="B4" s="50">
        <v>2</v>
      </c>
      <c r="C4" s="50" t="s">
        <v>21</v>
      </c>
      <c r="D4" s="50" t="s">
        <v>20</v>
      </c>
      <c r="E4" s="60" t="s">
        <v>376</v>
      </c>
      <c r="F4" s="103">
        <v>52</v>
      </c>
      <c r="G4" s="103">
        <v>30</v>
      </c>
      <c r="H4" s="103">
        <v>19</v>
      </c>
      <c r="I4" s="103" t="s">
        <v>180</v>
      </c>
    </row>
    <row r="5" spans="1:9">
      <c r="A5" s="49">
        <v>16</v>
      </c>
      <c r="B5" s="49">
        <v>3</v>
      </c>
      <c r="C5" s="49" t="s">
        <v>28</v>
      </c>
      <c r="D5" s="49" t="s">
        <v>27</v>
      </c>
      <c r="E5" s="63" t="s">
        <v>377</v>
      </c>
      <c r="F5" s="107">
        <v>52</v>
      </c>
      <c r="G5" s="107">
        <v>21</v>
      </c>
      <c r="H5" s="107">
        <v>15</v>
      </c>
      <c r="I5" s="107"/>
    </row>
    <row r="6" spans="1:9">
      <c r="A6" s="53">
        <v>3</v>
      </c>
      <c r="B6" s="53">
        <v>4</v>
      </c>
      <c r="C6" s="53" t="s">
        <v>32</v>
      </c>
      <c r="D6" s="53" t="s">
        <v>29</v>
      </c>
      <c r="E6" s="64" t="s">
        <v>378</v>
      </c>
      <c r="F6" s="109">
        <v>52</v>
      </c>
      <c r="G6" s="109">
        <v>24</v>
      </c>
      <c r="H6" s="109">
        <v>12</v>
      </c>
      <c r="I6" s="109"/>
    </row>
    <row r="7" spans="1:9">
      <c r="A7" s="51">
        <v>4</v>
      </c>
      <c r="B7" s="51">
        <v>5</v>
      </c>
      <c r="C7" s="51" t="s">
        <v>26</v>
      </c>
      <c r="D7" s="51" t="s">
        <v>23</v>
      </c>
      <c r="E7" s="61" t="s">
        <v>379</v>
      </c>
      <c r="F7" s="101">
        <v>52</v>
      </c>
      <c r="G7" s="101">
        <v>14</v>
      </c>
      <c r="H7" s="101">
        <v>10</v>
      </c>
      <c r="I7" s="101"/>
    </row>
    <row r="8" spans="1:9">
      <c r="A8" s="53">
        <v>31</v>
      </c>
      <c r="B8" s="53">
        <v>6</v>
      </c>
      <c r="C8" s="53" t="s">
        <v>36</v>
      </c>
      <c r="D8" s="53" t="s">
        <v>29</v>
      </c>
      <c r="E8" s="64" t="s">
        <v>380</v>
      </c>
      <c r="F8" s="109">
        <v>52</v>
      </c>
      <c r="G8" s="109">
        <v>15</v>
      </c>
      <c r="H8" s="109">
        <v>8</v>
      </c>
      <c r="I8" s="109"/>
    </row>
    <row r="9" spans="1:9">
      <c r="A9" s="77">
        <v>10</v>
      </c>
      <c r="B9" s="77">
        <v>7</v>
      </c>
      <c r="C9" s="77" t="s">
        <v>39</v>
      </c>
      <c r="D9" s="77" t="s">
        <v>31</v>
      </c>
      <c r="E9" s="78" t="s">
        <v>381</v>
      </c>
      <c r="F9" s="111">
        <v>52</v>
      </c>
      <c r="G9" s="111">
        <v>18</v>
      </c>
      <c r="H9" s="111">
        <v>6</v>
      </c>
      <c r="I9" s="111"/>
    </row>
    <row r="10" spans="1:9">
      <c r="A10" s="50">
        <v>23</v>
      </c>
      <c r="B10" s="50">
        <v>8</v>
      </c>
      <c r="C10" s="50" t="s">
        <v>24</v>
      </c>
      <c r="D10" s="50" t="s">
        <v>20</v>
      </c>
      <c r="E10" s="60" t="s">
        <v>382</v>
      </c>
      <c r="F10" s="103">
        <v>52</v>
      </c>
      <c r="G10" s="103">
        <v>13</v>
      </c>
      <c r="H10" s="103">
        <v>4</v>
      </c>
      <c r="I10" s="103" t="s">
        <v>383</v>
      </c>
    </row>
    <row r="11" spans="1:9">
      <c r="A11" s="52">
        <v>18</v>
      </c>
      <c r="B11" s="52">
        <v>9</v>
      </c>
      <c r="C11" s="52" t="s">
        <v>30</v>
      </c>
      <c r="D11" s="52" t="s">
        <v>25</v>
      </c>
      <c r="E11" s="62" t="s">
        <v>384</v>
      </c>
      <c r="F11" s="105">
        <v>52</v>
      </c>
      <c r="G11" s="105">
        <v>0</v>
      </c>
      <c r="H11" s="105">
        <v>2</v>
      </c>
      <c r="I11" s="105"/>
    </row>
    <row r="12" spans="1:9">
      <c r="A12" s="49">
        <v>5</v>
      </c>
      <c r="B12" s="49">
        <v>10</v>
      </c>
      <c r="C12" s="49" t="s">
        <v>40</v>
      </c>
      <c r="D12" s="49" t="s">
        <v>27</v>
      </c>
      <c r="E12" s="63" t="s">
        <v>385</v>
      </c>
      <c r="F12" s="107">
        <v>52</v>
      </c>
      <c r="G12" s="107">
        <v>2</v>
      </c>
      <c r="H12" s="107">
        <v>1</v>
      </c>
      <c r="I12" s="107"/>
    </row>
    <row r="13" spans="1:9">
      <c r="A13" s="48">
        <v>77</v>
      </c>
      <c r="B13" s="48">
        <v>11</v>
      </c>
      <c r="C13" s="48" t="s">
        <v>22</v>
      </c>
      <c r="D13" s="48" t="s">
        <v>18</v>
      </c>
      <c r="E13" s="59" t="s">
        <v>386</v>
      </c>
      <c r="F13" s="118">
        <v>52</v>
      </c>
      <c r="G13" s="118">
        <v>-9</v>
      </c>
      <c r="H13" s="118">
        <v>0</v>
      </c>
      <c r="I13" s="118" t="s">
        <v>375</v>
      </c>
    </row>
    <row r="14" spans="1:9">
      <c r="A14" s="56">
        <v>63</v>
      </c>
      <c r="B14" s="56">
        <v>12</v>
      </c>
      <c r="C14" s="56" t="s">
        <v>48</v>
      </c>
      <c r="D14" s="56" t="s">
        <v>37</v>
      </c>
      <c r="E14" s="66" t="s">
        <v>387</v>
      </c>
      <c r="F14" s="119">
        <v>52</v>
      </c>
      <c r="G14" s="119">
        <v>14</v>
      </c>
      <c r="H14" s="119">
        <v>0</v>
      </c>
      <c r="I14" s="119"/>
    </row>
    <row r="15" spans="1:9">
      <c r="A15" s="51">
        <v>55</v>
      </c>
      <c r="B15" s="51">
        <v>13</v>
      </c>
      <c r="C15" s="51" t="s">
        <v>38</v>
      </c>
      <c r="D15" s="51" t="s">
        <v>23</v>
      </c>
      <c r="E15" s="61" t="s">
        <v>388</v>
      </c>
      <c r="F15" s="101">
        <v>52</v>
      </c>
      <c r="G15" s="101">
        <v>-9</v>
      </c>
      <c r="H15" s="101">
        <v>0</v>
      </c>
      <c r="I15" s="101" t="s">
        <v>375</v>
      </c>
    </row>
    <row r="16" spans="1:9">
      <c r="A16" s="54">
        <v>99</v>
      </c>
      <c r="B16" s="54">
        <v>14</v>
      </c>
      <c r="C16" s="54" t="s">
        <v>44</v>
      </c>
      <c r="D16" s="54" t="s">
        <v>33</v>
      </c>
      <c r="E16" s="67" t="s">
        <v>389</v>
      </c>
      <c r="F16" s="113">
        <v>52</v>
      </c>
      <c r="G16" s="113">
        <v>6</v>
      </c>
      <c r="H16" s="113">
        <v>0</v>
      </c>
      <c r="I16" s="113" t="s">
        <v>390</v>
      </c>
    </row>
    <row r="17" spans="1:9">
      <c r="A17" s="56">
        <v>6</v>
      </c>
      <c r="B17" s="56">
        <v>15</v>
      </c>
      <c r="C17" s="56" t="s">
        <v>49</v>
      </c>
      <c r="D17" s="56" t="s">
        <v>37</v>
      </c>
      <c r="E17" s="66" t="s">
        <v>391</v>
      </c>
      <c r="F17" s="119">
        <v>52</v>
      </c>
      <c r="G17" s="119">
        <v>7</v>
      </c>
      <c r="H17" s="119">
        <v>0</v>
      </c>
      <c r="I17" s="119"/>
    </row>
    <row r="18" spans="1:9">
      <c r="A18" s="55">
        <v>8</v>
      </c>
      <c r="B18" s="55">
        <v>16</v>
      </c>
      <c r="C18" s="55" t="s">
        <v>47</v>
      </c>
      <c r="D18" s="55" t="s">
        <v>35</v>
      </c>
      <c r="E18" s="65" t="s">
        <v>392</v>
      </c>
      <c r="F18" s="115">
        <v>52</v>
      </c>
      <c r="G18" s="115">
        <v>6</v>
      </c>
      <c r="H18" s="115">
        <v>0</v>
      </c>
      <c r="I18" s="115" t="s">
        <v>393</v>
      </c>
    </row>
    <row r="19" spans="1:9">
      <c r="A19" s="54">
        <v>7</v>
      </c>
      <c r="B19" s="54">
        <v>17</v>
      </c>
      <c r="C19" s="54" t="s">
        <v>46</v>
      </c>
      <c r="D19" s="54" t="s">
        <v>33</v>
      </c>
      <c r="E19" s="67" t="s">
        <v>394</v>
      </c>
      <c r="F19" s="113">
        <v>51</v>
      </c>
      <c r="G19" s="113">
        <v>0</v>
      </c>
      <c r="H19" s="113">
        <v>0</v>
      </c>
      <c r="I19" s="113" t="s">
        <v>395</v>
      </c>
    </row>
    <row r="20" spans="1:9">
      <c r="A20" s="77">
        <v>23</v>
      </c>
      <c r="B20" s="77" t="s">
        <v>195</v>
      </c>
      <c r="C20" s="77" t="s">
        <v>42</v>
      </c>
      <c r="D20" s="77" t="s">
        <v>31</v>
      </c>
      <c r="E20" s="78" t="s">
        <v>396</v>
      </c>
      <c r="F20" s="111">
        <v>11</v>
      </c>
      <c r="G20" s="111">
        <v>-15</v>
      </c>
      <c r="H20" s="111">
        <v>0</v>
      </c>
      <c r="I20" s="111" t="s">
        <v>397</v>
      </c>
    </row>
    <row r="21" spans="1:9">
      <c r="A21" s="55">
        <v>20</v>
      </c>
      <c r="B21" s="55" t="s">
        <v>195</v>
      </c>
      <c r="C21" s="55" t="s">
        <v>45</v>
      </c>
      <c r="D21" s="55" t="s">
        <v>35</v>
      </c>
      <c r="E21" s="65" t="s">
        <v>398</v>
      </c>
      <c r="F21" s="115">
        <v>1</v>
      </c>
      <c r="G21" s="115">
        <v>-15</v>
      </c>
      <c r="H21" s="115">
        <v>0</v>
      </c>
      <c r="I21" s="115" t="s">
        <v>399</v>
      </c>
    </row>
    <row r="22" spans="1:9" ht="17" customHeight="1" thickBot="1">
      <c r="A22" s="259">
        <v>27</v>
      </c>
      <c r="B22" s="259" t="s">
        <v>400</v>
      </c>
      <c r="C22" s="259" t="s">
        <v>43</v>
      </c>
      <c r="D22" s="259" t="s">
        <v>25</v>
      </c>
      <c r="E22" s="260"/>
      <c r="F22" s="261"/>
      <c r="G22" s="261">
        <v>-15</v>
      </c>
      <c r="H22" s="261">
        <v>0</v>
      </c>
      <c r="I22" s="261" t="s">
        <v>401</v>
      </c>
    </row>
  </sheetData>
  <autoFilter ref="A2:I22" xr:uid="{00000000-0009-0000-0000-00000C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22"/>
  <sheetViews>
    <sheetView zoomScale="130" zoomScaleNormal="130" workbookViewId="0">
      <selection activeCell="K31" sqref="K31"/>
    </sheetView>
  </sheetViews>
  <sheetFormatPr baseColWidth="10" defaultRowHeight="16"/>
  <cols>
    <col min="4" max="6" width="10.83203125" style="287" customWidth="1"/>
    <col min="11" max="11" width="29.1640625" style="287" customWidth="1"/>
  </cols>
  <sheetData>
    <row r="1" spans="1:11" ht="17" customHeight="1" thickBot="1"/>
    <row r="2" spans="1:11" ht="17" customHeight="1" thickBot="1">
      <c r="A2" s="309" t="s">
        <v>119</v>
      </c>
      <c r="B2" s="309" t="s">
        <v>1</v>
      </c>
      <c r="C2" s="309" t="s">
        <v>0</v>
      </c>
      <c r="D2" s="24" t="s">
        <v>120</v>
      </c>
      <c r="E2" s="25" t="s">
        <v>121</v>
      </c>
      <c r="F2" s="26" t="s">
        <v>122</v>
      </c>
      <c r="G2" s="309" t="s">
        <v>123</v>
      </c>
      <c r="H2" s="309" t="s">
        <v>124</v>
      </c>
      <c r="I2" s="311" t="s">
        <v>125</v>
      </c>
      <c r="J2" s="309" t="s">
        <v>126</v>
      </c>
      <c r="K2" s="309" t="s">
        <v>127</v>
      </c>
    </row>
    <row r="3" spans="1:11">
      <c r="A3" s="47">
        <v>77</v>
      </c>
      <c r="B3" s="47" t="s">
        <v>22</v>
      </c>
      <c r="C3" s="47" t="s">
        <v>18</v>
      </c>
      <c r="D3" s="126">
        <v>27.294</v>
      </c>
      <c r="E3" s="127">
        <v>34.47</v>
      </c>
      <c r="F3" s="128">
        <v>23.35</v>
      </c>
      <c r="G3" s="22" t="s">
        <v>402</v>
      </c>
      <c r="H3" s="22" t="s">
        <v>403</v>
      </c>
      <c r="I3" s="23" t="s">
        <v>404</v>
      </c>
      <c r="J3" s="292">
        <v>20</v>
      </c>
      <c r="K3" s="22"/>
    </row>
    <row r="4" spans="1:11">
      <c r="A4" s="48">
        <v>44</v>
      </c>
      <c r="B4" s="48" t="s">
        <v>19</v>
      </c>
      <c r="C4" s="48" t="s">
        <v>18</v>
      </c>
      <c r="D4" s="129">
        <v>27.334</v>
      </c>
      <c r="E4" s="130">
        <v>34.548000000000002</v>
      </c>
      <c r="F4" s="131">
        <v>23.335000000000001</v>
      </c>
      <c r="G4" s="2" t="s">
        <v>405</v>
      </c>
      <c r="H4" s="2" t="s">
        <v>406</v>
      </c>
      <c r="I4" s="12" t="s">
        <v>407</v>
      </c>
      <c r="J4" s="118">
        <v>17</v>
      </c>
      <c r="K4" s="2"/>
    </row>
    <row r="5" spans="1:11">
      <c r="A5" s="52">
        <v>11</v>
      </c>
      <c r="B5" s="52" t="s">
        <v>43</v>
      </c>
      <c r="C5" s="52" t="s">
        <v>25</v>
      </c>
      <c r="D5" s="138">
        <v>27.356000000000002</v>
      </c>
      <c r="E5" s="139">
        <v>34.887</v>
      </c>
      <c r="F5" s="140">
        <v>23.713999999999999</v>
      </c>
      <c r="G5" s="5" t="s">
        <v>408</v>
      </c>
      <c r="H5" s="5" t="s">
        <v>409</v>
      </c>
      <c r="I5" s="15" t="s">
        <v>410</v>
      </c>
      <c r="J5" s="105">
        <v>13</v>
      </c>
      <c r="K5" s="5"/>
    </row>
    <row r="6" spans="1:11">
      <c r="A6" s="50">
        <v>33</v>
      </c>
      <c r="B6" s="50" t="s">
        <v>21</v>
      </c>
      <c r="C6" s="50" t="s">
        <v>20</v>
      </c>
      <c r="D6" s="132">
        <v>27.44</v>
      </c>
      <c r="E6" s="133">
        <v>35.021000000000001</v>
      </c>
      <c r="F6" s="134">
        <v>23.657</v>
      </c>
      <c r="G6" s="3" t="s">
        <v>411</v>
      </c>
      <c r="H6" s="3" t="s">
        <v>412</v>
      </c>
      <c r="I6" s="13" t="s">
        <v>413</v>
      </c>
      <c r="J6" s="103">
        <v>17</v>
      </c>
      <c r="K6" s="3"/>
    </row>
    <row r="7" spans="1:11">
      <c r="A7" s="53">
        <v>3</v>
      </c>
      <c r="B7" s="53" t="s">
        <v>32</v>
      </c>
      <c r="C7" s="53" t="s">
        <v>29</v>
      </c>
      <c r="D7" s="144">
        <v>27.515000000000001</v>
      </c>
      <c r="E7" s="145">
        <v>35.134</v>
      </c>
      <c r="F7" s="146">
        <v>23.527000000000001</v>
      </c>
      <c r="G7" s="7" t="s">
        <v>414</v>
      </c>
      <c r="H7" s="7" t="s">
        <v>415</v>
      </c>
      <c r="I7" s="17" t="s">
        <v>416</v>
      </c>
      <c r="J7" s="109">
        <v>11</v>
      </c>
      <c r="K7" s="7"/>
    </row>
    <row r="8" spans="1:11">
      <c r="A8" s="52">
        <v>18</v>
      </c>
      <c r="B8" s="52" t="s">
        <v>30</v>
      </c>
      <c r="C8" s="52" t="s">
        <v>25</v>
      </c>
      <c r="D8" s="138">
        <v>27.56</v>
      </c>
      <c r="E8" s="139">
        <v>35.067999999999998</v>
      </c>
      <c r="F8" s="140">
        <v>23.786999999999999</v>
      </c>
      <c r="G8" s="5" t="s">
        <v>417</v>
      </c>
      <c r="H8" s="5" t="s">
        <v>418</v>
      </c>
      <c r="I8" s="15" t="s">
        <v>419</v>
      </c>
      <c r="J8" s="105">
        <v>8</v>
      </c>
      <c r="K8" s="5"/>
    </row>
    <row r="9" spans="1:11">
      <c r="A9" s="77">
        <v>10</v>
      </c>
      <c r="B9" s="77" t="s">
        <v>39</v>
      </c>
      <c r="C9" s="77" t="s">
        <v>31</v>
      </c>
      <c r="D9" s="147">
        <v>27.643000000000001</v>
      </c>
      <c r="E9" s="148">
        <v>35.103000000000002</v>
      </c>
      <c r="F9" s="149">
        <v>23.63</v>
      </c>
      <c r="G9" s="79" t="s">
        <v>411</v>
      </c>
      <c r="H9" s="79" t="s">
        <v>420</v>
      </c>
      <c r="I9" s="80" t="s">
        <v>421</v>
      </c>
      <c r="J9" s="111">
        <v>9</v>
      </c>
      <c r="K9" s="79"/>
    </row>
    <row r="10" spans="1:11">
      <c r="A10" s="49">
        <v>16</v>
      </c>
      <c r="B10" s="49" t="s">
        <v>28</v>
      </c>
      <c r="C10" s="49" t="s">
        <v>27</v>
      </c>
      <c r="D10" s="141">
        <v>27.486999999999998</v>
      </c>
      <c r="E10" s="142">
        <v>35.162999999999997</v>
      </c>
      <c r="F10" s="143">
        <v>23.917999999999999</v>
      </c>
      <c r="G10" s="6" t="s">
        <v>422</v>
      </c>
      <c r="H10" s="6" t="s">
        <v>423</v>
      </c>
      <c r="I10" s="16" t="s">
        <v>424</v>
      </c>
      <c r="J10" s="107">
        <v>8</v>
      </c>
      <c r="K10" s="6"/>
    </row>
    <row r="11" spans="1:11">
      <c r="A11" s="50">
        <v>23</v>
      </c>
      <c r="B11" s="50" t="s">
        <v>24</v>
      </c>
      <c r="C11" s="50" t="s">
        <v>20</v>
      </c>
      <c r="D11" s="132">
        <v>27.693999999999999</v>
      </c>
      <c r="E11" s="133">
        <v>35.183999999999997</v>
      </c>
      <c r="F11" s="134">
        <v>23.683</v>
      </c>
      <c r="G11" s="3" t="s">
        <v>425</v>
      </c>
      <c r="H11" s="3" t="s">
        <v>426</v>
      </c>
      <c r="I11" s="13" t="s">
        <v>427</v>
      </c>
      <c r="J11" s="103">
        <v>5</v>
      </c>
      <c r="K11" s="3"/>
    </row>
    <row r="12" spans="1:11">
      <c r="A12" s="51">
        <v>4</v>
      </c>
      <c r="B12" s="51" t="s">
        <v>26</v>
      </c>
      <c r="C12" s="51" t="s">
        <v>23</v>
      </c>
      <c r="D12" s="135">
        <v>27.710999999999999</v>
      </c>
      <c r="E12" s="136">
        <v>35.31</v>
      </c>
      <c r="F12" s="137">
        <v>23.731000000000002</v>
      </c>
      <c r="G12" s="4" t="s">
        <v>428</v>
      </c>
      <c r="H12" s="4" t="s">
        <v>429</v>
      </c>
      <c r="I12" s="14" t="s">
        <v>430</v>
      </c>
      <c r="J12" s="101">
        <v>11</v>
      </c>
      <c r="K12" s="4"/>
    </row>
    <row r="13" spans="1:11">
      <c r="A13" s="53">
        <v>31</v>
      </c>
      <c r="B13" s="53" t="s">
        <v>36</v>
      </c>
      <c r="C13" s="53" t="s">
        <v>29</v>
      </c>
      <c r="D13" s="144">
        <v>27.919</v>
      </c>
      <c r="E13" s="145">
        <v>35.281999999999996</v>
      </c>
      <c r="F13" s="146">
        <v>23.783000000000001</v>
      </c>
      <c r="G13" s="7" t="s">
        <v>431</v>
      </c>
      <c r="H13" s="7" t="s">
        <v>432</v>
      </c>
      <c r="I13" s="17" t="s">
        <v>159</v>
      </c>
      <c r="J13" s="109">
        <v>2</v>
      </c>
      <c r="K13" s="7" t="s">
        <v>433</v>
      </c>
    </row>
    <row r="14" spans="1:11">
      <c r="A14" s="49">
        <v>5</v>
      </c>
      <c r="B14" s="49" t="s">
        <v>40</v>
      </c>
      <c r="C14" s="49" t="s">
        <v>27</v>
      </c>
      <c r="D14" s="141">
        <v>27.728000000000002</v>
      </c>
      <c r="E14" s="142">
        <v>35.423999999999999</v>
      </c>
      <c r="F14" s="143">
        <v>23.925999999999998</v>
      </c>
      <c r="G14" s="6" t="s">
        <v>434</v>
      </c>
      <c r="H14" s="6" t="s">
        <v>435</v>
      </c>
      <c r="I14" s="16" t="s">
        <v>159</v>
      </c>
      <c r="J14" s="107">
        <v>2</v>
      </c>
      <c r="K14" s="6"/>
    </row>
    <row r="15" spans="1:11">
      <c r="A15" s="51">
        <v>55</v>
      </c>
      <c r="B15" s="51" t="s">
        <v>38</v>
      </c>
      <c r="C15" s="51" t="s">
        <v>23</v>
      </c>
      <c r="D15" s="135">
        <v>27.789000000000001</v>
      </c>
      <c r="E15" s="136">
        <v>35.43</v>
      </c>
      <c r="F15" s="137">
        <v>23.864000000000001</v>
      </c>
      <c r="G15" s="4" t="s">
        <v>436</v>
      </c>
      <c r="H15" s="4" t="s">
        <v>437</v>
      </c>
      <c r="I15" s="14" t="s">
        <v>159</v>
      </c>
      <c r="J15" s="274">
        <v>2</v>
      </c>
      <c r="K15" s="4"/>
    </row>
    <row r="16" spans="1:11">
      <c r="A16" s="55">
        <v>8</v>
      </c>
      <c r="B16" s="55" t="s">
        <v>47</v>
      </c>
      <c r="C16" s="55" t="s">
        <v>35</v>
      </c>
      <c r="D16" s="150">
        <v>27.852</v>
      </c>
      <c r="E16" s="151">
        <v>35.551000000000002</v>
      </c>
      <c r="F16" s="152">
        <v>23.850999999999999</v>
      </c>
      <c r="G16" s="8" t="s">
        <v>438</v>
      </c>
      <c r="H16" s="8" t="s">
        <v>439</v>
      </c>
      <c r="I16" s="18" t="s">
        <v>159</v>
      </c>
      <c r="J16" s="115">
        <v>4</v>
      </c>
      <c r="K16" s="8"/>
    </row>
    <row r="17" spans="1:11">
      <c r="A17" s="56">
        <v>63</v>
      </c>
      <c r="B17" s="56" t="s">
        <v>48</v>
      </c>
      <c r="C17" s="56" t="s">
        <v>37</v>
      </c>
      <c r="D17" s="153">
        <v>27.937999999999999</v>
      </c>
      <c r="E17" s="154">
        <v>35.502000000000002</v>
      </c>
      <c r="F17" s="155">
        <v>24.015000000000001</v>
      </c>
      <c r="G17" s="9" t="s">
        <v>440</v>
      </c>
      <c r="H17" s="9" t="s">
        <v>441</v>
      </c>
      <c r="I17" s="19" t="s">
        <v>159</v>
      </c>
      <c r="J17" s="119">
        <v>4</v>
      </c>
      <c r="K17" s="9"/>
    </row>
    <row r="18" spans="1:11">
      <c r="A18" s="77">
        <v>23</v>
      </c>
      <c r="B18" s="77" t="s">
        <v>42</v>
      </c>
      <c r="C18" s="77" t="s">
        <v>31</v>
      </c>
      <c r="D18" s="147">
        <v>27.902000000000001</v>
      </c>
      <c r="E18" s="148">
        <v>35.374000000000002</v>
      </c>
      <c r="F18" s="149">
        <v>23.986999999999998</v>
      </c>
      <c r="G18" s="79" t="s">
        <v>442</v>
      </c>
      <c r="H18" s="79" t="s">
        <v>159</v>
      </c>
      <c r="I18" s="80" t="s">
        <v>159</v>
      </c>
      <c r="J18" s="111">
        <v>1</v>
      </c>
      <c r="K18" s="79"/>
    </row>
    <row r="19" spans="1:11">
      <c r="A19" s="55">
        <v>20</v>
      </c>
      <c r="B19" s="55" t="s">
        <v>45</v>
      </c>
      <c r="C19" s="55" t="s">
        <v>35</v>
      </c>
      <c r="D19" s="150">
        <v>28.027999999999999</v>
      </c>
      <c r="E19" s="151">
        <v>36.020000000000003</v>
      </c>
      <c r="F19" s="152">
        <v>24.157</v>
      </c>
      <c r="G19" s="8" t="s">
        <v>443</v>
      </c>
      <c r="H19" s="8" t="s">
        <v>159</v>
      </c>
      <c r="I19" s="18" t="s">
        <v>159</v>
      </c>
      <c r="J19" s="115">
        <v>1</v>
      </c>
      <c r="K19" s="8"/>
    </row>
    <row r="20" spans="1:11">
      <c r="A20" s="56">
        <v>6</v>
      </c>
      <c r="B20" s="56" t="s">
        <v>49</v>
      </c>
      <c r="C20" s="56" t="s">
        <v>37</v>
      </c>
      <c r="D20" s="153">
        <v>28.227</v>
      </c>
      <c r="E20" s="154">
        <v>35.917000000000002</v>
      </c>
      <c r="F20" s="155">
        <v>24.286000000000001</v>
      </c>
      <c r="G20" s="9" t="s">
        <v>444</v>
      </c>
      <c r="H20" s="9" t="s">
        <v>159</v>
      </c>
      <c r="I20" s="19" t="s">
        <v>159</v>
      </c>
      <c r="J20" s="119">
        <v>1</v>
      </c>
      <c r="K20" s="9"/>
    </row>
    <row r="21" spans="1:11">
      <c r="A21" s="54">
        <v>99</v>
      </c>
      <c r="B21" s="54" t="s">
        <v>44</v>
      </c>
      <c r="C21" s="54" t="s">
        <v>33</v>
      </c>
      <c r="D21" s="156">
        <v>28.202999999999999</v>
      </c>
      <c r="E21" s="157">
        <v>35.808</v>
      </c>
      <c r="F21" s="158">
        <v>24.411000000000001</v>
      </c>
      <c r="G21" s="10" t="s">
        <v>445</v>
      </c>
      <c r="H21" s="10" t="s">
        <v>159</v>
      </c>
      <c r="I21" s="20" t="s">
        <v>159</v>
      </c>
      <c r="J21" s="113">
        <v>3</v>
      </c>
      <c r="K21" s="10"/>
    </row>
    <row r="22" spans="1:11" ht="17" customHeight="1" thickBot="1">
      <c r="A22" s="165">
        <v>7</v>
      </c>
      <c r="B22" s="165" t="s">
        <v>46</v>
      </c>
      <c r="C22" s="165" t="s">
        <v>33</v>
      </c>
      <c r="D22" s="204">
        <v>28.257999999999999</v>
      </c>
      <c r="E22" s="205">
        <v>35.948999999999998</v>
      </c>
      <c r="F22" s="206">
        <v>24.286000000000001</v>
      </c>
      <c r="G22" s="166" t="s">
        <v>446</v>
      </c>
      <c r="H22" s="166" t="s">
        <v>159</v>
      </c>
      <c r="I22" s="167" t="s">
        <v>159</v>
      </c>
      <c r="J22" s="168">
        <v>1</v>
      </c>
      <c r="K22" s="166"/>
    </row>
  </sheetData>
  <autoFilter ref="A2:K22" xr:uid="{00000000-0009-0000-0000-00000D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2"/>
  <sheetViews>
    <sheetView zoomScale="130" zoomScaleNormal="130" workbookViewId="0">
      <selection activeCell="K31" sqref="K31"/>
    </sheetView>
  </sheetViews>
  <sheetFormatPr baseColWidth="10" defaultRowHeight="16"/>
  <cols>
    <col min="9" max="9" width="32" style="287" customWidth="1"/>
  </cols>
  <sheetData>
    <row r="1" spans="1:10" ht="17" customHeight="1" thickBot="1"/>
    <row r="2" spans="1:10" ht="17" customHeight="1" thickBot="1">
      <c r="A2" s="309" t="s">
        <v>119</v>
      </c>
      <c r="B2" s="309" t="s">
        <v>173</v>
      </c>
      <c r="C2" s="309" t="s">
        <v>1</v>
      </c>
      <c r="D2" s="309" t="s">
        <v>0</v>
      </c>
      <c r="E2" s="309" t="s">
        <v>174</v>
      </c>
      <c r="F2" s="309" t="s">
        <v>175</v>
      </c>
      <c r="G2" s="309" t="s">
        <v>126</v>
      </c>
      <c r="H2" s="309" t="s">
        <v>176</v>
      </c>
      <c r="I2" s="312" t="s">
        <v>127</v>
      </c>
    </row>
    <row r="3" spans="1:10">
      <c r="A3" s="270">
        <v>33</v>
      </c>
      <c r="B3" s="270">
        <v>1</v>
      </c>
      <c r="C3" s="270" t="s">
        <v>21</v>
      </c>
      <c r="D3" s="270" t="s">
        <v>20</v>
      </c>
      <c r="E3" s="271" t="s">
        <v>447</v>
      </c>
      <c r="F3" s="273">
        <v>52</v>
      </c>
      <c r="G3" s="273">
        <v>35</v>
      </c>
      <c r="H3" s="273">
        <v>25</v>
      </c>
      <c r="I3" s="273"/>
    </row>
    <row r="4" spans="1:10">
      <c r="A4" s="48">
        <v>44</v>
      </c>
      <c r="B4" s="48">
        <v>2</v>
      </c>
      <c r="C4" s="48" t="s">
        <v>19</v>
      </c>
      <c r="D4" s="48" t="s">
        <v>18</v>
      </c>
      <c r="E4" s="59" t="s">
        <v>448</v>
      </c>
      <c r="F4" s="118">
        <v>52</v>
      </c>
      <c r="G4" s="118">
        <v>37</v>
      </c>
      <c r="H4" s="118">
        <v>19</v>
      </c>
      <c r="I4" s="118" t="s">
        <v>180</v>
      </c>
      <c r="J4" s="230"/>
    </row>
    <row r="5" spans="1:10">
      <c r="A5" s="48">
        <v>77</v>
      </c>
      <c r="B5" s="48">
        <v>3</v>
      </c>
      <c r="C5" s="48" t="s">
        <v>22</v>
      </c>
      <c r="D5" s="48" t="s">
        <v>18</v>
      </c>
      <c r="E5" s="59" t="s">
        <v>449</v>
      </c>
      <c r="F5" s="118">
        <v>52</v>
      </c>
      <c r="G5" s="118">
        <v>12</v>
      </c>
      <c r="H5" s="118">
        <v>15</v>
      </c>
      <c r="I5" s="118"/>
    </row>
    <row r="6" spans="1:10">
      <c r="A6" s="49">
        <v>16</v>
      </c>
      <c r="B6" s="49">
        <v>4</v>
      </c>
      <c r="C6" s="49" t="s">
        <v>28</v>
      </c>
      <c r="D6" s="49" t="s">
        <v>27</v>
      </c>
      <c r="E6" s="63" t="s">
        <v>450</v>
      </c>
      <c r="F6" s="107">
        <v>52</v>
      </c>
      <c r="G6" s="107">
        <v>24</v>
      </c>
      <c r="H6" s="107">
        <v>12</v>
      </c>
      <c r="I6" s="107"/>
    </row>
    <row r="7" spans="1:10">
      <c r="A7" s="50">
        <v>23</v>
      </c>
      <c r="B7" s="50">
        <v>5</v>
      </c>
      <c r="C7" s="50" t="s">
        <v>24</v>
      </c>
      <c r="D7" s="50" t="s">
        <v>20</v>
      </c>
      <c r="E7" s="60" t="s">
        <v>451</v>
      </c>
      <c r="F7" s="103">
        <v>52</v>
      </c>
      <c r="G7" s="103">
        <v>19</v>
      </c>
      <c r="H7" s="103">
        <v>10</v>
      </c>
      <c r="I7" s="103"/>
    </row>
    <row r="8" spans="1:10">
      <c r="A8" s="52">
        <v>18</v>
      </c>
      <c r="B8" s="52">
        <v>6</v>
      </c>
      <c r="C8" s="52" t="s">
        <v>30</v>
      </c>
      <c r="D8" s="52" t="s">
        <v>25</v>
      </c>
      <c r="E8" s="62" t="s">
        <v>452</v>
      </c>
      <c r="F8" s="105">
        <v>52</v>
      </c>
      <c r="G8" s="105">
        <v>12</v>
      </c>
      <c r="H8" s="105">
        <v>8</v>
      </c>
      <c r="I8" s="105"/>
    </row>
    <row r="9" spans="1:10">
      <c r="A9" s="52">
        <v>11</v>
      </c>
      <c r="B9" s="52">
        <v>7</v>
      </c>
      <c r="C9" s="52" t="s">
        <v>43</v>
      </c>
      <c r="D9" s="52" t="s">
        <v>25</v>
      </c>
      <c r="E9" s="62" t="s">
        <v>453</v>
      </c>
      <c r="F9" s="105">
        <v>52</v>
      </c>
      <c r="G9" s="105">
        <v>-1</v>
      </c>
      <c r="H9" s="105">
        <v>6</v>
      </c>
      <c r="I9" s="105"/>
    </row>
    <row r="10" spans="1:10">
      <c r="A10" s="53">
        <v>31</v>
      </c>
      <c r="B10" s="53">
        <v>8</v>
      </c>
      <c r="C10" s="53" t="s">
        <v>36</v>
      </c>
      <c r="D10" s="53" t="s">
        <v>29</v>
      </c>
      <c r="E10" s="64" t="s">
        <v>454</v>
      </c>
      <c r="F10" s="109">
        <v>52</v>
      </c>
      <c r="G10" s="109">
        <v>18</v>
      </c>
      <c r="H10" s="109">
        <v>4</v>
      </c>
      <c r="I10" s="109"/>
    </row>
    <row r="11" spans="1:10">
      <c r="A11" s="51">
        <v>4</v>
      </c>
      <c r="B11" s="51">
        <v>9</v>
      </c>
      <c r="C11" s="51" t="s">
        <v>26</v>
      </c>
      <c r="D11" s="51" t="s">
        <v>23</v>
      </c>
      <c r="E11" s="61" t="s">
        <v>455</v>
      </c>
      <c r="F11" s="101">
        <v>52</v>
      </c>
      <c r="G11" s="101">
        <v>8</v>
      </c>
      <c r="H11" s="101">
        <v>2</v>
      </c>
      <c r="I11" s="101"/>
    </row>
    <row r="12" spans="1:10">
      <c r="A12" s="77">
        <v>23</v>
      </c>
      <c r="B12" s="77">
        <v>10</v>
      </c>
      <c r="C12" s="77" t="s">
        <v>42</v>
      </c>
      <c r="D12" s="77" t="s">
        <v>31</v>
      </c>
      <c r="E12" s="78" t="s">
        <v>456</v>
      </c>
      <c r="F12" s="111">
        <v>52</v>
      </c>
      <c r="G12" s="111">
        <v>15</v>
      </c>
      <c r="H12" s="111">
        <v>1</v>
      </c>
      <c r="I12" s="111"/>
    </row>
    <row r="13" spans="1:10">
      <c r="A13" s="77">
        <v>10</v>
      </c>
      <c r="B13" s="77">
        <v>11</v>
      </c>
      <c r="C13" s="77" t="s">
        <v>39</v>
      </c>
      <c r="D13" s="77" t="s">
        <v>31</v>
      </c>
      <c r="E13" s="78" t="s">
        <v>457</v>
      </c>
      <c r="F13" s="111">
        <v>52</v>
      </c>
      <c r="G13" s="111">
        <v>-7</v>
      </c>
      <c r="H13" s="111">
        <v>0</v>
      </c>
      <c r="I13" s="111"/>
    </row>
    <row r="14" spans="1:10">
      <c r="A14" s="49">
        <v>5</v>
      </c>
      <c r="B14" s="49">
        <v>12</v>
      </c>
      <c r="C14" s="49" t="s">
        <v>40</v>
      </c>
      <c r="D14" s="49" t="s">
        <v>27</v>
      </c>
      <c r="E14" s="63" t="s">
        <v>458</v>
      </c>
      <c r="F14" s="107">
        <v>52</v>
      </c>
      <c r="G14" s="107">
        <v>0</v>
      </c>
      <c r="H14" s="107">
        <v>0</v>
      </c>
      <c r="I14" s="107"/>
    </row>
    <row r="15" spans="1:10">
      <c r="A15" s="51">
        <v>55</v>
      </c>
      <c r="B15" s="51">
        <v>13</v>
      </c>
      <c r="C15" s="51" t="s">
        <v>38</v>
      </c>
      <c r="D15" s="51" t="s">
        <v>23</v>
      </c>
      <c r="E15" s="61" t="s">
        <v>459</v>
      </c>
      <c r="F15" s="101">
        <v>52</v>
      </c>
      <c r="G15" s="101">
        <v>0</v>
      </c>
      <c r="H15" s="101">
        <v>0</v>
      </c>
      <c r="I15" s="101"/>
    </row>
    <row r="16" spans="1:10">
      <c r="A16" s="53">
        <v>3</v>
      </c>
      <c r="B16" s="53">
        <v>14</v>
      </c>
      <c r="C16" s="53" t="s">
        <v>32</v>
      </c>
      <c r="D16" s="53" t="s">
        <v>29</v>
      </c>
      <c r="E16" s="64" t="s">
        <v>460</v>
      </c>
      <c r="F16" s="109">
        <v>51</v>
      </c>
      <c r="G16" s="109">
        <v>-9</v>
      </c>
      <c r="H16" s="109">
        <v>0</v>
      </c>
      <c r="I16" s="109"/>
    </row>
    <row r="17" spans="1:9">
      <c r="A17" s="54">
        <v>7</v>
      </c>
      <c r="B17" s="54">
        <v>15</v>
      </c>
      <c r="C17" s="54" t="s">
        <v>46</v>
      </c>
      <c r="D17" s="54" t="s">
        <v>33</v>
      </c>
      <c r="E17" s="67" t="s">
        <v>461</v>
      </c>
      <c r="F17" s="113">
        <v>51</v>
      </c>
      <c r="G17" s="113">
        <v>14</v>
      </c>
      <c r="H17" s="113">
        <v>0</v>
      </c>
      <c r="I17" s="113"/>
    </row>
    <row r="18" spans="1:9">
      <c r="A18" s="55">
        <v>8</v>
      </c>
      <c r="B18" s="55">
        <v>16</v>
      </c>
      <c r="C18" s="55" t="s">
        <v>47</v>
      </c>
      <c r="D18" s="55" t="s">
        <v>35</v>
      </c>
      <c r="E18" s="65" t="s">
        <v>462</v>
      </c>
      <c r="F18" s="115">
        <v>51</v>
      </c>
      <c r="G18" s="115">
        <v>1</v>
      </c>
      <c r="H18" s="115">
        <v>0</v>
      </c>
      <c r="I18" s="115"/>
    </row>
    <row r="19" spans="1:9">
      <c r="A19" s="54">
        <v>99</v>
      </c>
      <c r="B19" s="54">
        <v>17</v>
      </c>
      <c r="C19" s="54" t="s">
        <v>44</v>
      </c>
      <c r="D19" s="54" t="s">
        <v>33</v>
      </c>
      <c r="E19" s="67" t="s">
        <v>463</v>
      </c>
      <c r="F19" s="113">
        <v>51</v>
      </c>
      <c r="G19" s="113">
        <v>5</v>
      </c>
      <c r="H19" s="113">
        <v>0</v>
      </c>
      <c r="I19" s="113"/>
    </row>
    <row r="20" spans="1:9">
      <c r="A20" s="56">
        <v>63</v>
      </c>
      <c r="B20" s="56">
        <v>18</v>
      </c>
      <c r="C20" s="56" t="s">
        <v>48</v>
      </c>
      <c r="D20" s="56" t="s">
        <v>37</v>
      </c>
      <c r="E20" s="66" t="s">
        <v>464</v>
      </c>
      <c r="F20" s="119">
        <v>51</v>
      </c>
      <c r="G20" s="119">
        <v>1</v>
      </c>
      <c r="H20" s="119">
        <v>0</v>
      </c>
      <c r="I20" s="119"/>
    </row>
    <row r="21" spans="1:9">
      <c r="A21" s="56">
        <v>6</v>
      </c>
      <c r="B21" s="56">
        <v>19</v>
      </c>
      <c r="C21" s="56" t="s">
        <v>49</v>
      </c>
      <c r="D21" s="56" t="s">
        <v>37</v>
      </c>
      <c r="E21" s="66" t="s">
        <v>465</v>
      </c>
      <c r="F21" s="119">
        <v>51</v>
      </c>
      <c r="G21" s="119">
        <v>0</v>
      </c>
      <c r="H21" s="119">
        <v>0</v>
      </c>
      <c r="I21" s="119"/>
    </row>
    <row r="22" spans="1:9" ht="17" customHeight="1" thickBot="1">
      <c r="A22" s="73">
        <v>20</v>
      </c>
      <c r="B22" s="73" t="s">
        <v>195</v>
      </c>
      <c r="C22" s="73" t="s">
        <v>45</v>
      </c>
      <c r="D22" s="73" t="s">
        <v>35</v>
      </c>
      <c r="E22" s="272" t="s">
        <v>466</v>
      </c>
      <c r="F22" s="76">
        <v>43</v>
      </c>
      <c r="G22" s="76">
        <v>-15</v>
      </c>
      <c r="H22" s="76">
        <v>0</v>
      </c>
      <c r="I22" s="76" t="s">
        <v>467</v>
      </c>
    </row>
  </sheetData>
  <autoFilter ref="A2:I22" xr:uid="{00000000-0009-0000-0000-00000E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22"/>
  <sheetViews>
    <sheetView zoomScale="130" zoomScaleNormal="130" workbookViewId="0">
      <selection activeCell="K24" sqref="K24"/>
    </sheetView>
  </sheetViews>
  <sheetFormatPr baseColWidth="10" defaultRowHeight="16"/>
  <cols>
    <col min="4" max="6" width="10.83203125" style="287" customWidth="1"/>
  </cols>
  <sheetData>
    <row r="1" spans="1:11" ht="17" customHeight="1" thickBot="1"/>
    <row r="2" spans="1:11" ht="17" customHeight="1" thickBot="1">
      <c r="A2" s="309" t="s">
        <v>119</v>
      </c>
      <c r="B2" s="309" t="s">
        <v>1</v>
      </c>
      <c r="C2" s="309" t="s">
        <v>0</v>
      </c>
      <c r="D2" s="24" t="s">
        <v>120</v>
      </c>
      <c r="E2" s="25" t="s">
        <v>121</v>
      </c>
      <c r="F2" s="26" t="s">
        <v>122</v>
      </c>
      <c r="G2" s="309" t="s">
        <v>123</v>
      </c>
      <c r="H2" s="309" t="s">
        <v>124</v>
      </c>
      <c r="I2" s="311" t="s">
        <v>125</v>
      </c>
      <c r="J2" s="309" t="s">
        <v>126</v>
      </c>
      <c r="K2" s="309" t="s">
        <v>127</v>
      </c>
    </row>
    <row r="3" spans="1:11">
      <c r="A3" s="47">
        <v>44</v>
      </c>
      <c r="B3" s="47" t="s">
        <v>19</v>
      </c>
      <c r="C3" s="47" t="s">
        <v>18</v>
      </c>
      <c r="D3" s="126">
        <v>21.393000000000001</v>
      </c>
      <c r="E3" s="127">
        <v>27.959</v>
      </c>
      <c r="F3" s="128">
        <v>26.231999999999999</v>
      </c>
      <c r="G3" s="22" t="s">
        <v>468</v>
      </c>
      <c r="H3" s="22" t="s">
        <v>469</v>
      </c>
      <c r="I3" s="23" t="s">
        <v>470</v>
      </c>
      <c r="J3" s="292">
        <v>15</v>
      </c>
      <c r="K3" s="22"/>
    </row>
    <row r="4" spans="1:11">
      <c r="A4" s="48">
        <v>77</v>
      </c>
      <c r="B4" s="48" t="s">
        <v>22</v>
      </c>
      <c r="C4" s="48" t="s">
        <v>18</v>
      </c>
      <c r="D4" s="129">
        <v>21.303000000000001</v>
      </c>
      <c r="E4" s="130">
        <v>27.91</v>
      </c>
      <c r="F4" s="131">
        <v>26.372</v>
      </c>
      <c r="G4" s="2" t="s">
        <v>471</v>
      </c>
      <c r="H4" s="2" t="s">
        <v>301</v>
      </c>
      <c r="I4" s="12" t="s">
        <v>472</v>
      </c>
      <c r="J4" s="118">
        <v>12</v>
      </c>
      <c r="K4" s="2"/>
    </row>
    <row r="5" spans="1:11">
      <c r="A5" s="50">
        <v>33</v>
      </c>
      <c r="B5" s="50" t="s">
        <v>21</v>
      </c>
      <c r="C5" s="50" t="s">
        <v>20</v>
      </c>
      <c r="D5" s="132">
        <v>21.565000000000001</v>
      </c>
      <c r="E5" s="133">
        <v>28.295000000000002</v>
      </c>
      <c r="F5" s="134">
        <v>26.414000000000001</v>
      </c>
      <c r="G5" s="3" t="s">
        <v>473</v>
      </c>
      <c r="H5" s="3" t="s">
        <v>474</v>
      </c>
      <c r="I5" s="13" t="s">
        <v>475</v>
      </c>
      <c r="J5" s="103">
        <v>13</v>
      </c>
      <c r="K5" s="3"/>
    </row>
    <row r="6" spans="1:11">
      <c r="A6" s="52">
        <v>11</v>
      </c>
      <c r="B6" s="52" t="s">
        <v>34</v>
      </c>
      <c r="C6" s="52" t="s">
        <v>25</v>
      </c>
      <c r="D6" s="138">
        <v>21.387</v>
      </c>
      <c r="E6" s="139">
        <v>28.334</v>
      </c>
      <c r="F6" s="140">
        <v>26.712</v>
      </c>
      <c r="G6" s="5" t="s">
        <v>476</v>
      </c>
      <c r="H6" s="5" t="s">
        <v>477</v>
      </c>
      <c r="I6" s="15" t="s">
        <v>478</v>
      </c>
      <c r="J6" s="105">
        <v>12</v>
      </c>
      <c r="K6" s="5"/>
    </row>
    <row r="7" spans="1:11">
      <c r="A7" s="52">
        <v>18</v>
      </c>
      <c r="B7" s="52" t="s">
        <v>30</v>
      </c>
      <c r="C7" s="52" t="s">
        <v>25</v>
      </c>
      <c r="D7" s="138">
        <v>21.398</v>
      </c>
      <c r="E7" s="139">
        <v>28.341000000000001</v>
      </c>
      <c r="F7" s="140">
        <v>26.702999999999999</v>
      </c>
      <c r="G7" s="5" t="s">
        <v>479</v>
      </c>
      <c r="H7" s="5" t="s">
        <v>480</v>
      </c>
      <c r="I7" s="15" t="s">
        <v>481</v>
      </c>
      <c r="J7" s="105">
        <v>9</v>
      </c>
      <c r="K7" s="5"/>
    </row>
    <row r="8" spans="1:11">
      <c r="A8" s="50">
        <v>23</v>
      </c>
      <c r="B8" s="50" t="s">
        <v>24</v>
      </c>
      <c r="C8" s="50" t="s">
        <v>20</v>
      </c>
      <c r="D8" s="132">
        <v>21.675000000000001</v>
      </c>
      <c r="E8" s="133">
        <v>28.484999999999999</v>
      </c>
      <c r="F8" s="134">
        <v>26.821999999999999</v>
      </c>
      <c r="G8" s="3" t="s">
        <v>482</v>
      </c>
      <c r="H8" s="3" t="s">
        <v>483</v>
      </c>
      <c r="I8" s="13" t="s">
        <v>484</v>
      </c>
      <c r="J8" s="103">
        <v>8</v>
      </c>
      <c r="K8" s="3"/>
    </row>
    <row r="9" spans="1:11">
      <c r="A9" s="51">
        <v>55</v>
      </c>
      <c r="B9" s="51" t="s">
        <v>38</v>
      </c>
      <c r="C9" s="51" t="s">
        <v>23</v>
      </c>
      <c r="D9" s="135">
        <v>21.442</v>
      </c>
      <c r="E9" s="136">
        <v>28.504999999999999</v>
      </c>
      <c r="F9" s="137">
        <v>26.856000000000002</v>
      </c>
      <c r="G9" s="4" t="s">
        <v>485</v>
      </c>
      <c r="H9" s="4" t="s">
        <v>486</v>
      </c>
      <c r="I9" s="14" t="s">
        <v>487</v>
      </c>
      <c r="J9" s="101">
        <v>9</v>
      </c>
      <c r="K9" s="4"/>
    </row>
    <row r="10" spans="1:11">
      <c r="A10" s="51">
        <v>4</v>
      </c>
      <c r="B10" s="51" t="s">
        <v>26</v>
      </c>
      <c r="C10" s="51" t="s">
        <v>23</v>
      </c>
      <c r="D10" s="135">
        <v>21.582000000000001</v>
      </c>
      <c r="E10" s="136">
        <v>28.577999999999999</v>
      </c>
      <c r="F10" s="137">
        <v>26.802</v>
      </c>
      <c r="G10" s="4" t="s">
        <v>488</v>
      </c>
      <c r="H10" s="4" t="s">
        <v>489</v>
      </c>
      <c r="I10" s="14" t="s">
        <v>490</v>
      </c>
      <c r="J10" s="101">
        <v>6</v>
      </c>
      <c r="K10" s="4"/>
    </row>
    <row r="11" spans="1:11">
      <c r="A11" s="49">
        <v>16</v>
      </c>
      <c r="B11" s="49" t="s">
        <v>28</v>
      </c>
      <c r="C11" s="49" t="s">
        <v>27</v>
      </c>
      <c r="D11" s="141">
        <v>21.777999999999999</v>
      </c>
      <c r="E11" s="142">
        <v>28.366</v>
      </c>
      <c r="F11" s="143">
        <v>26.675999999999998</v>
      </c>
      <c r="G11" s="6" t="s">
        <v>491</v>
      </c>
      <c r="H11" s="6" t="s">
        <v>492</v>
      </c>
      <c r="I11" s="16" t="s">
        <v>493</v>
      </c>
      <c r="J11" s="107">
        <v>7</v>
      </c>
      <c r="K11" s="6"/>
    </row>
    <row r="12" spans="1:11">
      <c r="A12" s="77">
        <v>10</v>
      </c>
      <c r="B12" s="77" t="s">
        <v>39</v>
      </c>
      <c r="C12" s="77" t="s">
        <v>31</v>
      </c>
      <c r="D12" s="147">
        <v>21.556999999999999</v>
      </c>
      <c r="E12" s="148">
        <v>28.5</v>
      </c>
      <c r="F12" s="149">
        <v>26.742999999999999</v>
      </c>
      <c r="G12" s="79" t="s">
        <v>494</v>
      </c>
      <c r="H12" s="79" t="s">
        <v>495</v>
      </c>
      <c r="I12" s="80" t="s">
        <v>496</v>
      </c>
      <c r="J12" s="111">
        <v>6</v>
      </c>
      <c r="K12" s="79"/>
    </row>
    <row r="13" spans="1:11">
      <c r="A13" s="49">
        <v>5</v>
      </c>
      <c r="B13" s="49" t="s">
        <v>40</v>
      </c>
      <c r="C13" s="49" t="s">
        <v>27</v>
      </c>
      <c r="D13" s="141">
        <v>21.646000000000001</v>
      </c>
      <c r="E13" s="142">
        <v>28.77</v>
      </c>
      <c r="F13" s="143">
        <v>26.741</v>
      </c>
      <c r="G13" s="6" t="s">
        <v>497</v>
      </c>
      <c r="H13" s="6" t="s">
        <v>498</v>
      </c>
      <c r="I13" s="16" t="s">
        <v>159</v>
      </c>
      <c r="J13" s="107">
        <v>2</v>
      </c>
      <c r="K13" s="6"/>
    </row>
    <row r="14" spans="1:11">
      <c r="A14" s="77">
        <v>23</v>
      </c>
      <c r="B14" s="77" t="s">
        <v>42</v>
      </c>
      <c r="C14" s="77" t="s">
        <v>31</v>
      </c>
      <c r="D14" s="147">
        <v>21.594000000000001</v>
      </c>
      <c r="E14" s="148">
        <v>28.802</v>
      </c>
      <c r="F14" s="149">
        <v>26.795999999999999</v>
      </c>
      <c r="G14" s="79" t="s">
        <v>499</v>
      </c>
      <c r="H14" s="79" t="s">
        <v>500</v>
      </c>
      <c r="I14" s="80" t="s">
        <v>159</v>
      </c>
      <c r="J14" s="111">
        <v>2</v>
      </c>
      <c r="K14" s="79"/>
    </row>
    <row r="15" spans="1:11">
      <c r="A15" s="53">
        <v>3</v>
      </c>
      <c r="B15" s="53" t="s">
        <v>32</v>
      </c>
      <c r="C15" s="53" t="s">
        <v>29</v>
      </c>
      <c r="D15" s="144">
        <v>21.696999999999999</v>
      </c>
      <c r="E15" s="145">
        <v>28.751000000000001</v>
      </c>
      <c r="F15" s="146">
        <v>26.646999999999998</v>
      </c>
      <c r="G15" s="7" t="s">
        <v>501</v>
      </c>
      <c r="H15" s="7" t="s">
        <v>502</v>
      </c>
      <c r="I15" s="17" t="s">
        <v>159</v>
      </c>
      <c r="J15" s="109">
        <v>4</v>
      </c>
      <c r="K15" s="7"/>
    </row>
    <row r="16" spans="1:11">
      <c r="A16" s="54">
        <v>7</v>
      </c>
      <c r="B16" s="54" t="s">
        <v>46</v>
      </c>
      <c r="C16" s="54" t="s">
        <v>33</v>
      </c>
      <c r="D16" s="156">
        <v>21.745999999999999</v>
      </c>
      <c r="E16" s="157">
        <v>28.766999999999999</v>
      </c>
      <c r="F16" s="158">
        <v>26.873000000000001</v>
      </c>
      <c r="G16" s="10" t="s">
        <v>503</v>
      </c>
      <c r="H16" s="10" t="s">
        <v>504</v>
      </c>
      <c r="I16" s="20" t="s">
        <v>159</v>
      </c>
      <c r="J16" s="113">
        <v>4</v>
      </c>
      <c r="K16" s="10"/>
    </row>
    <row r="17" spans="1:11">
      <c r="A17" s="53">
        <v>31</v>
      </c>
      <c r="B17" s="53" t="s">
        <v>36</v>
      </c>
      <c r="C17" s="53" t="s">
        <v>29</v>
      </c>
      <c r="D17" s="144">
        <v>21.852</v>
      </c>
      <c r="E17" s="145">
        <v>28.887</v>
      </c>
      <c r="F17" s="146">
        <v>26.747</v>
      </c>
      <c r="G17" s="7" t="s">
        <v>505</v>
      </c>
      <c r="H17" s="7" t="s">
        <v>506</v>
      </c>
      <c r="I17" s="17" t="s">
        <v>159</v>
      </c>
      <c r="J17" s="109">
        <v>2</v>
      </c>
      <c r="K17" s="7"/>
    </row>
    <row r="18" spans="1:11">
      <c r="A18" s="55">
        <v>20</v>
      </c>
      <c r="B18" s="55" t="s">
        <v>45</v>
      </c>
      <c r="C18" s="55" t="s">
        <v>35</v>
      </c>
      <c r="D18" s="150">
        <v>21.809000000000001</v>
      </c>
      <c r="E18" s="151">
        <v>28.917999999999999</v>
      </c>
      <c r="F18" s="152">
        <v>27.181000000000001</v>
      </c>
      <c r="G18" s="8" t="s">
        <v>507</v>
      </c>
      <c r="H18" s="8" t="s">
        <v>159</v>
      </c>
      <c r="I18" s="18" t="s">
        <v>159</v>
      </c>
      <c r="J18" s="115">
        <v>3</v>
      </c>
      <c r="K18" s="8"/>
    </row>
    <row r="19" spans="1:11">
      <c r="A19" s="55">
        <v>8</v>
      </c>
      <c r="B19" s="55" t="s">
        <v>47</v>
      </c>
      <c r="C19" s="55" t="s">
        <v>35</v>
      </c>
      <c r="D19" s="150">
        <v>21.826000000000001</v>
      </c>
      <c r="E19" s="151">
        <v>28.914000000000001</v>
      </c>
      <c r="F19" s="152">
        <v>27.146999999999998</v>
      </c>
      <c r="G19" s="8" t="s">
        <v>508</v>
      </c>
      <c r="H19" s="8" t="s">
        <v>159</v>
      </c>
      <c r="I19" s="18" t="s">
        <v>159</v>
      </c>
      <c r="J19" s="115">
        <v>1</v>
      </c>
      <c r="K19" s="8"/>
    </row>
    <row r="20" spans="1:11">
      <c r="A20" s="56">
        <v>63</v>
      </c>
      <c r="B20" s="56" t="s">
        <v>48</v>
      </c>
      <c r="C20" s="56" t="s">
        <v>37</v>
      </c>
      <c r="D20" s="153">
        <v>21.783999999999999</v>
      </c>
      <c r="E20" s="154">
        <v>28.97</v>
      </c>
      <c r="F20" s="155">
        <v>27.286999999999999</v>
      </c>
      <c r="G20" s="9" t="s">
        <v>509</v>
      </c>
      <c r="H20" s="9" t="s">
        <v>159</v>
      </c>
      <c r="I20" s="19" t="s">
        <v>159</v>
      </c>
      <c r="J20" s="119">
        <v>3</v>
      </c>
      <c r="K20" s="9"/>
    </row>
    <row r="21" spans="1:11">
      <c r="A21" s="56">
        <v>6</v>
      </c>
      <c r="B21" s="56" t="s">
        <v>49</v>
      </c>
      <c r="C21" s="56" t="s">
        <v>37</v>
      </c>
      <c r="D21" s="153">
        <v>21.881</v>
      </c>
      <c r="E21" s="154">
        <v>28.97</v>
      </c>
      <c r="F21" s="155">
        <v>27.286999999999999</v>
      </c>
      <c r="G21" s="9" t="s">
        <v>510</v>
      </c>
      <c r="H21" s="9" t="s">
        <v>159</v>
      </c>
      <c r="I21" s="19" t="s">
        <v>159</v>
      </c>
      <c r="J21" s="119">
        <v>1</v>
      </c>
      <c r="K21" s="9"/>
    </row>
    <row r="22" spans="1:11" ht="17" customHeight="1" thickBot="1">
      <c r="A22" s="165">
        <v>99</v>
      </c>
      <c r="B22" s="165" t="s">
        <v>44</v>
      </c>
      <c r="C22" s="165" t="s">
        <v>33</v>
      </c>
      <c r="D22" s="204">
        <v>21.937999999999999</v>
      </c>
      <c r="E22" s="205">
        <v>29.053999999999998</v>
      </c>
      <c r="F22" s="206">
        <v>27.53</v>
      </c>
      <c r="G22" s="166" t="s">
        <v>511</v>
      </c>
      <c r="H22" s="166" t="s">
        <v>159</v>
      </c>
      <c r="I22" s="167" t="s">
        <v>159</v>
      </c>
      <c r="J22" s="168">
        <v>1</v>
      </c>
      <c r="K22" s="166"/>
    </row>
  </sheetData>
  <autoFilter ref="A2:K22" xr:uid="{00000000-0009-0000-0000-00000F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2"/>
  <sheetViews>
    <sheetView zoomScale="120" zoomScaleNormal="120" workbookViewId="0">
      <selection activeCell="I32" sqref="I32"/>
    </sheetView>
  </sheetViews>
  <sheetFormatPr baseColWidth="10" defaultRowHeight="16"/>
  <cols>
    <col min="9" max="9" width="27.1640625" style="287" customWidth="1"/>
  </cols>
  <sheetData>
    <row r="1" spans="1:9" ht="17" customHeight="1" thickBot="1"/>
    <row r="2" spans="1:9" ht="17" customHeight="1" thickBot="1">
      <c r="A2" s="309" t="s">
        <v>119</v>
      </c>
      <c r="B2" s="309" t="s">
        <v>173</v>
      </c>
      <c r="C2" s="309" t="s">
        <v>1</v>
      </c>
      <c r="D2" s="309" t="s">
        <v>0</v>
      </c>
      <c r="E2" s="309" t="s">
        <v>174</v>
      </c>
      <c r="F2" s="309" t="s">
        <v>175</v>
      </c>
      <c r="G2" s="309" t="s">
        <v>126</v>
      </c>
      <c r="H2" s="309" t="s">
        <v>176</v>
      </c>
      <c r="I2" s="312" t="s">
        <v>127</v>
      </c>
    </row>
    <row r="3" spans="1:9">
      <c r="A3" s="47">
        <v>44</v>
      </c>
      <c r="B3" s="47">
        <v>1</v>
      </c>
      <c r="C3" s="47" t="s">
        <v>19</v>
      </c>
      <c r="D3" s="47" t="s">
        <v>18</v>
      </c>
      <c r="E3" s="58" t="s">
        <v>512</v>
      </c>
      <c r="F3" s="292">
        <v>66</v>
      </c>
      <c r="G3" s="292">
        <v>29</v>
      </c>
      <c r="H3" s="292">
        <v>25</v>
      </c>
      <c r="I3" s="292"/>
    </row>
    <row r="4" spans="1:9">
      <c r="A4" s="50">
        <v>33</v>
      </c>
      <c r="B4" s="50">
        <v>2</v>
      </c>
      <c r="C4" s="50" t="s">
        <v>21</v>
      </c>
      <c r="D4" s="50" t="s">
        <v>20</v>
      </c>
      <c r="E4" s="60" t="s">
        <v>513</v>
      </c>
      <c r="F4" s="103">
        <v>66</v>
      </c>
      <c r="G4" s="103">
        <v>34</v>
      </c>
      <c r="H4" s="103">
        <v>18</v>
      </c>
      <c r="I4" s="103"/>
    </row>
    <row r="5" spans="1:9">
      <c r="A5" s="48">
        <v>77</v>
      </c>
      <c r="B5" s="48">
        <v>3</v>
      </c>
      <c r="C5" s="48" t="s">
        <v>22</v>
      </c>
      <c r="D5" s="48" t="s">
        <v>18</v>
      </c>
      <c r="E5" s="59" t="s">
        <v>514</v>
      </c>
      <c r="F5" s="118">
        <v>66</v>
      </c>
      <c r="G5" s="118">
        <v>19</v>
      </c>
      <c r="H5" s="118">
        <v>16</v>
      </c>
      <c r="I5" s="118"/>
    </row>
    <row r="6" spans="1:9">
      <c r="A6" s="52">
        <v>18</v>
      </c>
      <c r="B6" s="52">
        <v>4</v>
      </c>
      <c r="C6" s="52" t="s">
        <v>30</v>
      </c>
      <c r="D6" s="52" t="s">
        <v>25</v>
      </c>
      <c r="E6" s="62" t="s">
        <v>515</v>
      </c>
      <c r="F6" s="105">
        <v>65</v>
      </c>
      <c r="G6" s="105">
        <v>28</v>
      </c>
      <c r="H6" s="105">
        <v>12</v>
      </c>
      <c r="I6" s="105" t="s">
        <v>516</v>
      </c>
    </row>
    <row r="7" spans="1:9">
      <c r="A7" s="52">
        <v>11</v>
      </c>
      <c r="B7" s="52">
        <v>5</v>
      </c>
      <c r="C7" s="52" t="s">
        <v>34</v>
      </c>
      <c r="D7" s="52" t="s">
        <v>25</v>
      </c>
      <c r="E7" s="62" t="s">
        <v>517</v>
      </c>
      <c r="F7" s="105">
        <v>65</v>
      </c>
      <c r="G7" s="105">
        <v>9</v>
      </c>
      <c r="H7" s="105">
        <v>10</v>
      </c>
      <c r="I7" s="105"/>
    </row>
    <row r="8" spans="1:9">
      <c r="A8" s="51">
        <v>55</v>
      </c>
      <c r="B8" s="51">
        <v>6</v>
      </c>
      <c r="C8" s="51" t="s">
        <v>38</v>
      </c>
      <c r="D8" s="51" t="s">
        <v>23</v>
      </c>
      <c r="E8" s="61" t="s">
        <v>518</v>
      </c>
      <c r="F8" s="101">
        <v>65</v>
      </c>
      <c r="G8" s="101">
        <v>11</v>
      </c>
      <c r="H8" s="101">
        <v>8</v>
      </c>
      <c r="I8" s="101"/>
    </row>
    <row r="9" spans="1:9">
      <c r="A9" s="49">
        <v>5</v>
      </c>
      <c r="B9" s="49">
        <v>7</v>
      </c>
      <c r="C9" s="49" t="s">
        <v>40</v>
      </c>
      <c r="D9" s="49" t="s">
        <v>27</v>
      </c>
      <c r="E9" s="63" t="s">
        <v>519</v>
      </c>
      <c r="F9" s="107">
        <v>65</v>
      </c>
      <c r="G9" s="107">
        <v>18</v>
      </c>
      <c r="H9" s="107">
        <v>6</v>
      </c>
      <c r="I9" s="107"/>
    </row>
    <row r="10" spans="1:9">
      <c r="A10" s="50">
        <v>23</v>
      </c>
      <c r="B10" s="50">
        <v>8</v>
      </c>
      <c r="C10" s="50" t="s">
        <v>24</v>
      </c>
      <c r="D10" s="50" t="s">
        <v>20</v>
      </c>
      <c r="E10" s="60" t="s">
        <v>520</v>
      </c>
      <c r="F10" s="103">
        <v>65</v>
      </c>
      <c r="G10" s="103">
        <v>11</v>
      </c>
      <c r="H10" s="103">
        <v>4</v>
      </c>
      <c r="I10" s="103"/>
    </row>
    <row r="11" spans="1:9">
      <c r="A11" s="77">
        <v>10</v>
      </c>
      <c r="B11" s="77">
        <v>9</v>
      </c>
      <c r="C11" s="77" t="s">
        <v>39</v>
      </c>
      <c r="D11" s="77" t="s">
        <v>31</v>
      </c>
      <c r="E11" s="78" t="s">
        <v>521</v>
      </c>
      <c r="F11" s="111">
        <v>65</v>
      </c>
      <c r="G11" s="111">
        <v>8</v>
      </c>
      <c r="H11" s="111">
        <v>2</v>
      </c>
      <c r="I11" s="111"/>
    </row>
    <row r="12" spans="1:9">
      <c r="A12" s="51">
        <v>4</v>
      </c>
      <c r="B12" s="51">
        <v>10</v>
      </c>
      <c r="C12" s="51" t="s">
        <v>26</v>
      </c>
      <c r="D12" s="51" t="s">
        <v>23</v>
      </c>
      <c r="E12" s="61" t="s">
        <v>522</v>
      </c>
      <c r="F12" s="101">
        <v>65</v>
      </c>
      <c r="G12" s="101">
        <v>-2</v>
      </c>
      <c r="H12" s="101">
        <v>1</v>
      </c>
      <c r="I12" s="101"/>
    </row>
    <row r="13" spans="1:9">
      <c r="A13" s="53">
        <v>3</v>
      </c>
      <c r="B13" s="53">
        <v>11</v>
      </c>
      <c r="C13" s="53" t="s">
        <v>32</v>
      </c>
      <c r="D13" s="53" t="s">
        <v>29</v>
      </c>
      <c r="E13" s="64" t="s">
        <v>523</v>
      </c>
      <c r="F13" s="109">
        <v>65</v>
      </c>
      <c r="G13" s="109">
        <v>8</v>
      </c>
      <c r="H13" s="109">
        <v>0</v>
      </c>
      <c r="I13" s="109"/>
    </row>
    <row r="14" spans="1:9">
      <c r="A14" s="77">
        <v>23</v>
      </c>
      <c r="B14" s="77">
        <v>12</v>
      </c>
      <c r="C14" s="77" t="s">
        <v>42</v>
      </c>
      <c r="D14" s="77" t="s">
        <v>31</v>
      </c>
      <c r="E14" s="78" t="s">
        <v>524</v>
      </c>
      <c r="F14" s="111">
        <v>65</v>
      </c>
      <c r="G14" s="111">
        <v>1</v>
      </c>
      <c r="H14" s="111">
        <v>0</v>
      </c>
      <c r="I14" s="111" t="s">
        <v>516</v>
      </c>
    </row>
    <row r="15" spans="1:9">
      <c r="A15" s="53">
        <v>31</v>
      </c>
      <c r="B15" s="53">
        <v>13</v>
      </c>
      <c r="C15" s="53" t="s">
        <v>36</v>
      </c>
      <c r="D15" s="53" t="s">
        <v>29</v>
      </c>
      <c r="E15" s="64" t="s">
        <v>525</v>
      </c>
      <c r="F15" s="109">
        <v>65</v>
      </c>
      <c r="G15" s="109">
        <v>5</v>
      </c>
      <c r="H15" s="109">
        <v>0</v>
      </c>
      <c r="I15" s="109"/>
    </row>
    <row r="16" spans="1:9">
      <c r="A16" s="54">
        <v>7</v>
      </c>
      <c r="B16" s="54">
        <v>14</v>
      </c>
      <c r="C16" s="54" t="s">
        <v>46</v>
      </c>
      <c r="D16" s="54" t="s">
        <v>33</v>
      </c>
      <c r="E16" s="67" t="s">
        <v>526</v>
      </c>
      <c r="F16" s="113">
        <v>65</v>
      </c>
      <c r="G16" s="113">
        <v>4</v>
      </c>
      <c r="H16" s="113">
        <v>0</v>
      </c>
      <c r="I16" s="113"/>
    </row>
    <row r="17" spans="1:9">
      <c r="A17" s="55">
        <v>20</v>
      </c>
      <c r="B17" s="55">
        <v>15</v>
      </c>
      <c r="C17" s="55" t="s">
        <v>45</v>
      </c>
      <c r="D17" s="55" t="s">
        <v>35</v>
      </c>
      <c r="E17" s="65" t="s">
        <v>527</v>
      </c>
      <c r="F17" s="115">
        <v>65</v>
      </c>
      <c r="G17" s="115">
        <v>6</v>
      </c>
      <c r="H17" s="115">
        <v>0</v>
      </c>
      <c r="I17" s="115"/>
    </row>
    <row r="18" spans="1:9">
      <c r="A18" s="54">
        <v>99</v>
      </c>
      <c r="B18" s="54">
        <v>16</v>
      </c>
      <c r="C18" s="54" t="s">
        <v>44</v>
      </c>
      <c r="D18" s="54" t="s">
        <v>33</v>
      </c>
      <c r="E18" s="67" t="s">
        <v>528</v>
      </c>
      <c r="F18" s="113">
        <v>65</v>
      </c>
      <c r="G18" s="113">
        <v>9</v>
      </c>
      <c r="H18" s="113">
        <v>0</v>
      </c>
      <c r="I18" s="113"/>
    </row>
    <row r="19" spans="1:9">
      <c r="A19" s="56">
        <v>63</v>
      </c>
      <c r="B19" s="56">
        <v>17</v>
      </c>
      <c r="C19" s="56" t="s">
        <v>48</v>
      </c>
      <c r="D19" s="56" t="s">
        <v>37</v>
      </c>
      <c r="E19" s="66" t="s">
        <v>529</v>
      </c>
      <c r="F19" s="119">
        <v>65</v>
      </c>
      <c r="G19" s="119">
        <v>6</v>
      </c>
      <c r="H19" s="119">
        <v>0</v>
      </c>
      <c r="I19" s="119"/>
    </row>
    <row r="20" spans="1:9">
      <c r="A20" s="56">
        <v>6</v>
      </c>
      <c r="B20" s="56">
        <v>18</v>
      </c>
      <c r="C20" s="56" t="s">
        <v>49</v>
      </c>
      <c r="D20" s="56" t="s">
        <v>37</v>
      </c>
      <c r="E20" s="66" t="s">
        <v>530</v>
      </c>
      <c r="F20" s="119">
        <v>64</v>
      </c>
      <c r="G20" s="119">
        <v>3</v>
      </c>
      <c r="H20" s="119">
        <v>0</v>
      </c>
      <c r="I20" s="119"/>
    </row>
    <row r="21" spans="1:9">
      <c r="A21" s="55">
        <v>8</v>
      </c>
      <c r="B21" s="55">
        <v>19</v>
      </c>
      <c r="C21" s="55" t="s">
        <v>47</v>
      </c>
      <c r="D21" s="55" t="s">
        <v>35</v>
      </c>
      <c r="E21" s="65" t="s">
        <v>531</v>
      </c>
      <c r="F21" s="115">
        <v>64</v>
      </c>
      <c r="G21" s="115">
        <v>-1</v>
      </c>
      <c r="H21" s="115">
        <v>0</v>
      </c>
      <c r="I21" s="115"/>
    </row>
    <row r="22" spans="1:9" ht="17" customHeight="1" thickBot="1">
      <c r="A22" s="170">
        <v>16</v>
      </c>
      <c r="B22" s="170" t="s">
        <v>195</v>
      </c>
      <c r="C22" s="170" t="s">
        <v>28</v>
      </c>
      <c r="D22" s="170" t="s">
        <v>27</v>
      </c>
      <c r="E22" s="171" t="s">
        <v>532</v>
      </c>
      <c r="F22" s="172">
        <v>38</v>
      </c>
      <c r="G22" s="172">
        <v>-15</v>
      </c>
      <c r="H22" s="172">
        <v>0</v>
      </c>
      <c r="I22" s="172" t="s">
        <v>204</v>
      </c>
    </row>
  </sheetData>
  <autoFilter ref="A2:I22" xr:uid="{00000000-0009-0000-0000-000010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22"/>
  <sheetViews>
    <sheetView zoomScale="140" zoomScaleNormal="140" workbookViewId="0">
      <selection activeCell="J15" sqref="J15"/>
    </sheetView>
  </sheetViews>
  <sheetFormatPr baseColWidth="10" defaultRowHeight="16"/>
  <cols>
    <col min="4" max="6" width="13" style="287" customWidth="1"/>
  </cols>
  <sheetData>
    <row r="1" spans="1:11" ht="17" customHeight="1" thickBot="1"/>
    <row r="2" spans="1:11" ht="17" customHeight="1" thickBot="1">
      <c r="A2" s="309" t="s">
        <v>119</v>
      </c>
      <c r="B2" s="309" t="s">
        <v>1</v>
      </c>
      <c r="C2" s="309" t="s">
        <v>0</v>
      </c>
      <c r="D2" s="24" t="s">
        <v>120</v>
      </c>
      <c r="E2" s="25" t="s">
        <v>121</v>
      </c>
      <c r="F2" s="26" t="s">
        <v>122</v>
      </c>
      <c r="G2" s="309" t="s">
        <v>123</v>
      </c>
      <c r="H2" s="309" t="s">
        <v>124</v>
      </c>
      <c r="I2" s="311" t="s">
        <v>125</v>
      </c>
      <c r="J2" s="309" t="s">
        <v>126</v>
      </c>
      <c r="K2" s="309" t="s">
        <v>127</v>
      </c>
    </row>
    <row r="3" spans="1:11">
      <c r="A3" s="47">
        <v>44</v>
      </c>
      <c r="B3" s="47" t="s">
        <v>19</v>
      </c>
      <c r="C3" s="47" t="s">
        <v>18</v>
      </c>
      <c r="D3" s="126">
        <v>30.337</v>
      </c>
      <c r="E3" s="127">
        <v>42.466000000000001</v>
      </c>
      <c r="F3" s="128">
        <v>28.364999999999998</v>
      </c>
      <c r="G3" s="22" t="s">
        <v>533</v>
      </c>
      <c r="H3" s="22" t="s">
        <v>534</v>
      </c>
      <c r="I3" s="23" t="s">
        <v>535</v>
      </c>
      <c r="J3" s="292">
        <v>15</v>
      </c>
      <c r="K3" s="22"/>
    </row>
    <row r="4" spans="1:11">
      <c r="A4" s="48">
        <v>77</v>
      </c>
      <c r="B4" s="48" t="s">
        <v>22</v>
      </c>
      <c r="C4" s="48" t="s">
        <v>18</v>
      </c>
      <c r="D4" s="129">
        <v>30.427</v>
      </c>
      <c r="E4" s="130">
        <v>42.692</v>
      </c>
      <c r="F4" s="131">
        <v>28.300999999999998</v>
      </c>
      <c r="G4" s="2" t="s">
        <v>536</v>
      </c>
      <c r="H4" s="2" t="s">
        <v>537</v>
      </c>
      <c r="I4" s="12" t="s">
        <v>538</v>
      </c>
      <c r="J4" s="118">
        <v>12</v>
      </c>
      <c r="K4" s="2"/>
    </row>
    <row r="5" spans="1:11">
      <c r="A5" s="50">
        <v>33</v>
      </c>
      <c r="B5" s="50" t="s">
        <v>21</v>
      </c>
      <c r="C5" s="50" t="s">
        <v>20</v>
      </c>
      <c r="D5" s="132">
        <v>30.419</v>
      </c>
      <c r="E5" s="133">
        <v>43.042000000000002</v>
      </c>
      <c r="F5" s="134">
        <v>28.286000000000001</v>
      </c>
      <c r="G5" s="3" t="s">
        <v>539</v>
      </c>
      <c r="H5" s="3" t="s">
        <v>540</v>
      </c>
      <c r="I5" s="13" t="s">
        <v>541</v>
      </c>
      <c r="J5" s="103">
        <v>13</v>
      </c>
      <c r="K5" s="3"/>
    </row>
    <row r="6" spans="1:11">
      <c r="A6" s="53">
        <v>3</v>
      </c>
      <c r="B6" s="53" t="s">
        <v>32</v>
      </c>
      <c r="C6" s="53" t="s">
        <v>29</v>
      </c>
      <c r="D6" s="144">
        <v>30.251999999999999</v>
      </c>
      <c r="E6" s="145">
        <v>43.594000000000001</v>
      </c>
      <c r="F6" s="146">
        <v>28.158000000000001</v>
      </c>
      <c r="G6" s="7" t="s">
        <v>542</v>
      </c>
      <c r="H6" s="7" t="s">
        <v>543</v>
      </c>
      <c r="I6" s="17" t="s">
        <v>544</v>
      </c>
      <c r="J6" s="109">
        <v>12</v>
      </c>
      <c r="K6" s="7"/>
    </row>
    <row r="7" spans="1:11">
      <c r="A7" s="50">
        <v>23</v>
      </c>
      <c r="B7" s="50" t="s">
        <v>24</v>
      </c>
      <c r="C7" s="50" t="s">
        <v>20</v>
      </c>
      <c r="D7" s="132">
        <v>30.312999999999999</v>
      </c>
      <c r="E7" s="133">
        <v>43.243000000000002</v>
      </c>
      <c r="F7" s="134">
        <v>28.332999999999998</v>
      </c>
      <c r="G7" s="3" t="s">
        <v>545</v>
      </c>
      <c r="H7" s="3" t="s">
        <v>546</v>
      </c>
      <c r="I7" s="13" t="s">
        <v>547</v>
      </c>
      <c r="J7" s="103">
        <v>9</v>
      </c>
      <c r="K7" s="3"/>
    </row>
    <row r="8" spans="1:11">
      <c r="A8" s="53">
        <v>31</v>
      </c>
      <c r="B8" s="53" t="s">
        <v>36</v>
      </c>
      <c r="C8" s="53" t="s">
        <v>29</v>
      </c>
      <c r="D8" s="144">
        <v>30.161999999999999</v>
      </c>
      <c r="E8" s="145">
        <v>43.808</v>
      </c>
      <c r="F8" s="146">
        <v>28.257000000000001</v>
      </c>
      <c r="G8" s="7" t="s">
        <v>548</v>
      </c>
      <c r="H8" s="7" t="s">
        <v>536</v>
      </c>
      <c r="I8" s="17" t="s">
        <v>549</v>
      </c>
      <c r="J8" s="109">
        <v>7</v>
      </c>
      <c r="K8" s="7"/>
    </row>
    <row r="9" spans="1:11">
      <c r="A9" s="51">
        <v>55</v>
      </c>
      <c r="B9" s="51" t="s">
        <v>38</v>
      </c>
      <c r="C9" s="51" t="s">
        <v>23</v>
      </c>
      <c r="D9" s="135">
        <v>30.181999999999999</v>
      </c>
      <c r="E9" s="136">
        <v>43.718000000000004</v>
      </c>
      <c r="F9" s="137">
        <v>28.338999999999999</v>
      </c>
      <c r="G9" s="4" t="s">
        <v>550</v>
      </c>
      <c r="H9" s="4" t="s">
        <v>551</v>
      </c>
      <c r="I9" s="14" t="s">
        <v>552</v>
      </c>
      <c r="J9" s="101">
        <v>9</v>
      </c>
      <c r="K9" s="4"/>
    </row>
    <row r="10" spans="1:11">
      <c r="A10" s="52">
        <v>11</v>
      </c>
      <c r="B10" s="52" t="s">
        <v>34</v>
      </c>
      <c r="C10" s="52" t="s">
        <v>25</v>
      </c>
      <c r="D10" s="138">
        <v>30.248999999999999</v>
      </c>
      <c r="E10" s="139">
        <v>43.774000000000001</v>
      </c>
      <c r="F10" s="140">
        <v>28.396999999999998</v>
      </c>
      <c r="G10" s="5" t="s">
        <v>553</v>
      </c>
      <c r="H10" s="5" t="s">
        <v>554</v>
      </c>
      <c r="I10" s="15" t="s">
        <v>555</v>
      </c>
      <c r="J10" s="105">
        <v>8</v>
      </c>
      <c r="K10" s="5"/>
    </row>
    <row r="11" spans="1:11">
      <c r="A11" s="52">
        <v>18</v>
      </c>
      <c r="B11" s="52" t="s">
        <v>30</v>
      </c>
      <c r="C11" s="52" t="s">
        <v>25</v>
      </c>
      <c r="D11" s="138">
        <v>30.111999999999998</v>
      </c>
      <c r="E11" s="139">
        <v>43.805999999999997</v>
      </c>
      <c r="F11" s="140">
        <v>28.34</v>
      </c>
      <c r="G11" s="5" t="s">
        <v>556</v>
      </c>
      <c r="H11" s="5" t="s">
        <v>557</v>
      </c>
      <c r="I11" s="15" t="s">
        <v>558</v>
      </c>
      <c r="J11" s="105">
        <v>10</v>
      </c>
      <c r="K11" s="5"/>
    </row>
    <row r="12" spans="1:11">
      <c r="A12" s="51">
        <v>4</v>
      </c>
      <c r="B12" s="51" t="s">
        <v>26</v>
      </c>
      <c r="C12" s="51" t="s">
        <v>23</v>
      </c>
      <c r="D12" s="135">
        <v>30.309000000000001</v>
      </c>
      <c r="E12" s="136">
        <v>43.488999999999997</v>
      </c>
      <c r="F12" s="137">
        <v>28.462</v>
      </c>
      <c r="G12" s="4" t="s">
        <v>559</v>
      </c>
      <c r="H12" s="4" t="s">
        <v>560</v>
      </c>
      <c r="I12" s="14" t="s">
        <v>561</v>
      </c>
      <c r="J12" s="101">
        <v>4</v>
      </c>
      <c r="K12" s="4"/>
    </row>
    <row r="13" spans="1:11">
      <c r="A13" s="77">
        <v>23</v>
      </c>
      <c r="B13" s="77" t="s">
        <v>42</v>
      </c>
      <c r="C13" s="77" t="s">
        <v>31</v>
      </c>
      <c r="D13" s="147">
        <v>30.140999999999998</v>
      </c>
      <c r="E13" s="148">
        <v>44.103999999999999</v>
      </c>
      <c r="F13" s="149">
        <v>28.439</v>
      </c>
      <c r="G13" s="79" t="s">
        <v>562</v>
      </c>
      <c r="H13" s="79" t="s">
        <v>563</v>
      </c>
      <c r="I13" s="80" t="s">
        <v>159</v>
      </c>
      <c r="J13" s="111">
        <v>4</v>
      </c>
      <c r="K13" s="79"/>
    </row>
    <row r="14" spans="1:11">
      <c r="A14" s="77">
        <v>10</v>
      </c>
      <c r="B14" s="77" t="s">
        <v>39</v>
      </c>
      <c r="C14" s="77" t="s">
        <v>31</v>
      </c>
      <c r="D14" s="147">
        <v>30.135000000000002</v>
      </c>
      <c r="E14" s="148">
        <v>44.055999999999997</v>
      </c>
      <c r="F14" s="149">
        <v>28.48</v>
      </c>
      <c r="G14" s="79" t="s">
        <v>564</v>
      </c>
      <c r="H14" s="79" t="s">
        <v>565</v>
      </c>
      <c r="I14" s="80" t="s">
        <v>159</v>
      </c>
      <c r="J14" s="111">
        <v>2</v>
      </c>
      <c r="K14" s="79"/>
    </row>
    <row r="15" spans="1:11">
      <c r="A15" s="49">
        <v>16</v>
      </c>
      <c r="B15" s="49" t="s">
        <v>28</v>
      </c>
      <c r="C15" s="49" t="s">
        <v>27</v>
      </c>
      <c r="D15" s="141">
        <v>30.45</v>
      </c>
      <c r="E15" s="142">
        <v>43.924999999999997</v>
      </c>
      <c r="F15" s="143">
        <v>28.620999999999999</v>
      </c>
      <c r="G15" s="6" t="s">
        <v>566</v>
      </c>
      <c r="H15" s="6" t="s">
        <v>567</v>
      </c>
      <c r="I15" s="16" t="s">
        <v>159</v>
      </c>
      <c r="J15" s="107">
        <v>4</v>
      </c>
      <c r="K15" s="6"/>
    </row>
    <row r="16" spans="1:11">
      <c r="A16" s="49">
        <v>5</v>
      </c>
      <c r="B16" s="49" t="s">
        <v>40</v>
      </c>
      <c r="C16" s="49" t="s">
        <v>27</v>
      </c>
      <c r="D16" s="141">
        <v>30.533000000000001</v>
      </c>
      <c r="E16" s="142">
        <v>44.008000000000003</v>
      </c>
      <c r="F16" s="143">
        <v>28.72</v>
      </c>
      <c r="G16" s="6" t="s">
        <v>568</v>
      </c>
      <c r="H16" s="6" t="s">
        <v>569</v>
      </c>
      <c r="I16" s="16" t="s">
        <v>159</v>
      </c>
      <c r="J16" s="107">
        <v>2</v>
      </c>
      <c r="K16" s="6"/>
    </row>
    <row r="17" spans="1:11">
      <c r="A17" s="56">
        <v>63</v>
      </c>
      <c r="B17" s="56" t="s">
        <v>48</v>
      </c>
      <c r="C17" s="56" t="s">
        <v>37</v>
      </c>
      <c r="D17" s="153">
        <v>30.562000000000001</v>
      </c>
      <c r="E17" s="154">
        <v>44.101999999999997</v>
      </c>
      <c r="F17" s="155">
        <v>28.713000000000001</v>
      </c>
      <c r="G17" s="9" t="s">
        <v>570</v>
      </c>
      <c r="H17" s="9" t="s">
        <v>571</v>
      </c>
      <c r="I17" s="19" t="s">
        <v>159</v>
      </c>
      <c r="J17" s="119">
        <v>4</v>
      </c>
      <c r="K17" s="9"/>
    </row>
    <row r="18" spans="1:11">
      <c r="A18" s="54">
        <v>7</v>
      </c>
      <c r="B18" s="54" t="s">
        <v>46</v>
      </c>
      <c r="C18" s="54" t="s">
        <v>33</v>
      </c>
      <c r="D18" s="156">
        <v>30.638000000000002</v>
      </c>
      <c r="E18" s="157">
        <v>44.081000000000003</v>
      </c>
      <c r="F18" s="158">
        <v>28.788</v>
      </c>
      <c r="G18" s="10" t="s">
        <v>572</v>
      </c>
      <c r="H18" s="10" t="s">
        <v>159</v>
      </c>
      <c r="I18" s="20" t="s">
        <v>159</v>
      </c>
      <c r="J18" s="113">
        <v>3</v>
      </c>
      <c r="K18" s="10"/>
    </row>
    <row r="19" spans="1:11">
      <c r="A19" s="55">
        <v>8</v>
      </c>
      <c r="B19" s="55" t="s">
        <v>47</v>
      </c>
      <c r="C19" s="55" t="s">
        <v>35</v>
      </c>
      <c r="D19" s="150">
        <v>30.731999999999999</v>
      </c>
      <c r="E19" s="151">
        <v>44.231999999999999</v>
      </c>
      <c r="F19" s="152">
        <v>28.873999999999999</v>
      </c>
      <c r="G19" s="8" t="s">
        <v>573</v>
      </c>
      <c r="H19" s="8" t="s">
        <v>159</v>
      </c>
      <c r="I19" s="18" t="s">
        <v>159</v>
      </c>
      <c r="J19" s="115">
        <v>3</v>
      </c>
      <c r="K19" s="8"/>
    </row>
    <row r="20" spans="1:11">
      <c r="A20" s="54">
        <v>99</v>
      </c>
      <c r="B20" s="54" t="s">
        <v>44</v>
      </c>
      <c r="C20" s="54" t="s">
        <v>33</v>
      </c>
      <c r="D20" s="156">
        <v>30.802</v>
      </c>
      <c r="E20" s="157">
        <v>44.366</v>
      </c>
      <c r="F20" s="158">
        <v>28.751999999999999</v>
      </c>
      <c r="G20" s="10" t="s">
        <v>574</v>
      </c>
      <c r="H20" s="10" t="s">
        <v>159</v>
      </c>
      <c r="I20" s="20" t="s">
        <v>159</v>
      </c>
      <c r="J20" s="113">
        <v>1</v>
      </c>
      <c r="K20" s="10"/>
    </row>
    <row r="21" spans="1:11">
      <c r="A21" s="56">
        <v>6</v>
      </c>
      <c r="B21" s="56" t="s">
        <v>49</v>
      </c>
      <c r="C21" s="56" t="s">
        <v>37</v>
      </c>
      <c r="D21" s="153">
        <v>30.763000000000002</v>
      </c>
      <c r="E21" s="154">
        <v>44.566000000000003</v>
      </c>
      <c r="F21" s="155">
        <v>28.722999999999999</v>
      </c>
      <c r="G21" s="9" t="s">
        <v>575</v>
      </c>
      <c r="H21" s="9" t="s">
        <v>159</v>
      </c>
      <c r="I21" s="19" t="s">
        <v>159</v>
      </c>
      <c r="J21" s="119">
        <v>1</v>
      </c>
      <c r="K21" s="9"/>
    </row>
    <row r="22" spans="1:11" ht="17" customHeight="1" thickBot="1">
      <c r="A22" s="73">
        <v>20</v>
      </c>
      <c r="B22" s="73" t="s">
        <v>45</v>
      </c>
      <c r="C22" s="73" t="s">
        <v>35</v>
      </c>
      <c r="D22" s="162">
        <v>30.666</v>
      </c>
      <c r="E22" s="163">
        <v>44.33</v>
      </c>
      <c r="F22" s="164">
        <v>28.914000000000001</v>
      </c>
      <c r="G22" s="74" t="s">
        <v>576</v>
      </c>
      <c r="H22" s="74" t="s">
        <v>159</v>
      </c>
      <c r="I22" s="75" t="s">
        <v>159</v>
      </c>
      <c r="J22" s="76">
        <v>1</v>
      </c>
      <c r="K22" s="74"/>
    </row>
  </sheetData>
  <autoFilter ref="A2:K22" xr:uid="{00000000-0009-0000-0000-000011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22"/>
  <sheetViews>
    <sheetView zoomScaleNormal="100" workbookViewId="0">
      <selection activeCell="I29" sqref="I29"/>
    </sheetView>
  </sheetViews>
  <sheetFormatPr baseColWidth="10" defaultRowHeight="16"/>
  <cols>
    <col min="9" max="9" width="27.1640625" style="287" customWidth="1"/>
  </cols>
  <sheetData>
    <row r="1" spans="1:9" ht="17" customHeight="1" thickBot="1"/>
    <row r="2" spans="1:9" ht="17" customHeight="1" thickBot="1">
      <c r="A2" s="309" t="s">
        <v>119</v>
      </c>
      <c r="B2" s="309" t="s">
        <v>173</v>
      </c>
      <c r="C2" s="309" t="s">
        <v>1</v>
      </c>
      <c r="D2" s="309" t="s">
        <v>0</v>
      </c>
      <c r="E2" s="309" t="s">
        <v>174</v>
      </c>
      <c r="F2" s="309" t="s">
        <v>175</v>
      </c>
      <c r="G2" s="309" t="s">
        <v>126</v>
      </c>
      <c r="H2" s="309" t="s">
        <v>176</v>
      </c>
      <c r="I2" s="312" t="s">
        <v>127</v>
      </c>
    </row>
    <row r="3" spans="1:9">
      <c r="A3" s="47">
        <v>44</v>
      </c>
      <c r="B3" s="47">
        <v>1</v>
      </c>
      <c r="C3" s="47" t="s">
        <v>19</v>
      </c>
      <c r="D3" s="47" t="s">
        <v>18</v>
      </c>
      <c r="E3" s="58" t="s">
        <v>577</v>
      </c>
      <c r="F3" s="292">
        <v>44</v>
      </c>
      <c r="G3" s="292">
        <v>29</v>
      </c>
      <c r="H3" s="292">
        <v>25</v>
      </c>
      <c r="I3" s="292"/>
    </row>
    <row r="4" spans="1:9">
      <c r="A4" s="48">
        <v>77</v>
      </c>
      <c r="B4" s="48">
        <v>2</v>
      </c>
      <c r="C4" s="48" t="s">
        <v>22</v>
      </c>
      <c r="D4" s="48" t="s">
        <v>18</v>
      </c>
      <c r="E4" s="59" t="s">
        <v>578</v>
      </c>
      <c r="F4" s="118">
        <v>44</v>
      </c>
      <c r="G4" s="118">
        <v>19</v>
      </c>
      <c r="H4" s="118">
        <v>18</v>
      </c>
      <c r="I4" s="118"/>
    </row>
    <row r="5" spans="1:9">
      <c r="A5" s="50">
        <v>33</v>
      </c>
      <c r="B5" s="50">
        <v>3</v>
      </c>
      <c r="C5" s="50" t="s">
        <v>21</v>
      </c>
      <c r="D5" s="50" t="s">
        <v>20</v>
      </c>
      <c r="E5" s="60" t="s">
        <v>579</v>
      </c>
      <c r="F5" s="103">
        <v>44</v>
      </c>
      <c r="G5" s="103">
        <v>19</v>
      </c>
      <c r="H5" s="103">
        <v>15</v>
      </c>
      <c r="I5" s="103"/>
    </row>
    <row r="6" spans="1:9">
      <c r="A6" s="53">
        <v>3</v>
      </c>
      <c r="B6" s="53">
        <v>4</v>
      </c>
      <c r="C6" s="53" t="s">
        <v>32</v>
      </c>
      <c r="D6" s="53" t="s">
        <v>29</v>
      </c>
      <c r="E6" s="64" t="s">
        <v>580</v>
      </c>
      <c r="F6" s="109">
        <v>44</v>
      </c>
      <c r="G6" s="109">
        <v>21</v>
      </c>
      <c r="H6" s="109">
        <v>13</v>
      </c>
      <c r="I6" s="109"/>
    </row>
    <row r="7" spans="1:9">
      <c r="A7" s="53">
        <v>31</v>
      </c>
      <c r="B7" s="53">
        <v>5</v>
      </c>
      <c r="C7" s="53" t="s">
        <v>36</v>
      </c>
      <c r="D7" s="53" t="s">
        <v>29</v>
      </c>
      <c r="E7" s="64" t="s">
        <v>581</v>
      </c>
      <c r="F7" s="109">
        <v>44</v>
      </c>
      <c r="G7" s="109">
        <v>13</v>
      </c>
      <c r="H7" s="109">
        <v>10</v>
      </c>
      <c r="I7" s="109"/>
    </row>
    <row r="8" spans="1:9">
      <c r="A8" s="50">
        <v>23</v>
      </c>
      <c r="B8" s="50">
        <v>6</v>
      </c>
      <c r="C8" s="50" t="s">
        <v>24</v>
      </c>
      <c r="D8" s="50" t="s">
        <v>20</v>
      </c>
      <c r="E8" s="60" t="s">
        <v>582</v>
      </c>
      <c r="F8" s="103">
        <v>44</v>
      </c>
      <c r="G8" s="103">
        <v>17</v>
      </c>
      <c r="H8" s="103">
        <v>8</v>
      </c>
      <c r="I8" s="103"/>
    </row>
    <row r="9" spans="1:9">
      <c r="A9" s="51">
        <v>4</v>
      </c>
      <c r="B9" s="51">
        <v>7</v>
      </c>
      <c r="C9" s="51" t="s">
        <v>26</v>
      </c>
      <c r="D9" s="51" t="s">
        <v>23</v>
      </c>
      <c r="E9" s="61" t="s">
        <v>583</v>
      </c>
      <c r="F9" s="101">
        <v>44</v>
      </c>
      <c r="G9" s="101">
        <v>16</v>
      </c>
      <c r="H9" s="101">
        <v>6</v>
      </c>
      <c r="I9" s="101"/>
    </row>
    <row r="10" spans="1:9">
      <c r="A10" s="77">
        <v>10</v>
      </c>
      <c r="B10" s="77">
        <v>8</v>
      </c>
      <c r="C10" s="77" t="s">
        <v>39</v>
      </c>
      <c r="D10" s="77" t="s">
        <v>31</v>
      </c>
      <c r="E10" s="78" t="s">
        <v>584</v>
      </c>
      <c r="F10" s="111">
        <v>44</v>
      </c>
      <c r="G10" s="111">
        <v>16</v>
      </c>
      <c r="H10" s="111">
        <v>4</v>
      </c>
      <c r="I10" s="111"/>
    </row>
    <row r="11" spans="1:9">
      <c r="A11" s="52">
        <v>18</v>
      </c>
      <c r="B11" s="52">
        <v>9</v>
      </c>
      <c r="C11" s="52" t="s">
        <v>30</v>
      </c>
      <c r="D11" s="52" t="s">
        <v>25</v>
      </c>
      <c r="E11" s="62" t="s">
        <v>585</v>
      </c>
      <c r="F11" s="105">
        <v>44</v>
      </c>
      <c r="G11" s="105">
        <v>6</v>
      </c>
      <c r="H11" s="105">
        <v>2</v>
      </c>
      <c r="I11" s="105"/>
    </row>
    <row r="12" spans="1:9">
      <c r="A12" s="52">
        <v>11</v>
      </c>
      <c r="B12" s="52">
        <v>10</v>
      </c>
      <c r="C12" s="52" t="s">
        <v>34</v>
      </c>
      <c r="D12" s="52" t="s">
        <v>25</v>
      </c>
      <c r="E12" s="62" t="s">
        <v>586</v>
      </c>
      <c r="F12" s="105">
        <v>44</v>
      </c>
      <c r="G12" s="105">
        <v>-2</v>
      </c>
      <c r="H12" s="105">
        <v>1</v>
      </c>
      <c r="I12" s="105"/>
    </row>
    <row r="13" spans="1:9">
      <c r="A13" s="77">
        <v>23</v>
      </c>
      <c r="B13" s="77">
        <v>11</v>
      </c>
      <c r="C13" s="77" t="s">
        <v>42</v>
      </c>
      <c r="D13" s="77" t="s">
        <v>31</v>
      </c>
      <c r="E13" s="78" t="s">
        <v>587</v>
      </c>
      <c r="F13" s="111">
        <v>44</v>
      </c>
      <c r="G13" s="111">
        <v>1</v>
      </c>
      <c r="H13" s="111">
        <v>0</v>
      </c>
      <c r="I13" s="111"/>
    </row>
    <row r="14" spans="1:9">
      <c r="A14" s="54">
        <v>7</v>
      </c>
      <c r="B14" s="54">
        <v>12</v>
      </c>
      <c r="C14" s="54" t="s">
        <v>46</v>
      </c>
      <c r="D14" s="54" t="s">
        <v>33</v>
      </c>
      <c r="E14" s="67" t="s">
        <v>588</v>
      </c>
      <c r="F14" s="113">
        <v>44</v>
      </c>
      <c r="G14" s="113">
        <v>12</v>
      </c>
      <c r="H14" s="113">
        <v>0</v>
      </c>
      <c r="I14" s="113"/>
    </row>
    <row r="15" spans="1:9">
      <c r="A15" s="49">
        <v>5</v>
      </c>
      <c r="B15" s="49">
        <v>13</v>
      </c>
      <c r="C15" s="49" t="s">
        <v>40</v>
      </c>
      <c r="D15" s="49" t="s">
        <v>27</v>
      </c>
      <c r="E15" s="63" t="s">
        <v>589</v>
      </c>
      <c r="F15" s="107">
        <v>44</v>
      </c>
      <c r="G15" s="107">
        <v>6</v>
      </c>
      <c r="H15" s="107">
        <v>0</v>
      </c>
      <c r="I15" s="107"/>
    </row>
    <row r="16" spans="1:9">
      <c r="A16" s="49">
        <v>16</v>
      </c>
      <c r="B16" s="49">
        <v>14</v>
      </c>
      <c r="C16" s="49" t="s">
        <v>28</v>
      </c>
      <c r="D16" s="49" t="s">
        <v>27</v>
      </c>
      <c r="E16" s="63" t="s">
        <v>590</v>
      </c>
      <c r="F16" s="107">
        <v>44</v>
      </c>
      <c r="G16" s="107">
        <v>0</v>
      </c>
      <c r="H16" s="107">
        <v>0</v>
      </c>
      <c r="I16" s="107"/>
    </row>
    <row r="17" spans="1:9">
      <c r="A17" s="55">
        <v>8</v>
      </c>
      <c r="B17" s="55">
        <v>15</v>
      </c>
      <c r="C17" s="55" t="s">
        <v>47</v>
      </c>
      <c r="D17" s="55" t="s">
        <v>35</v>
      </c>
      <c r="E17" s="65" t="s">
        <v>591</v>
      </c>
      <c r="F17" s="115">
        <v>44</v>
      </c>
      <c r="G17" s="115">
        <v>8</v>
      </c>
      <c r="H17" s="115">
        <v>0</v>
      </c>
      <c r="I17" s="115"/>
    </row>
    <row r="18" spans="1:9">
      <c r="A18" s="56">
        <v>6</v>
      </c>
      <c r="B18" s="56">
        <v>16</v>
      </c>
      <c r="C18" s="56" t="s">
        <v>49</v>
      </c>
      <c r="D18" s="56" t="s">
        <v>37</v>
      </c>
      <c r="E18" s="66" t="s">
        <v>592</v>
      </c>
      <c r="F18" s="119">
        <v>44</v>
      </c>
      <c r="G18" s="119">
        <v>10</v>
      </c>
      <c r="H18" s="119">
        <v>0</v>
      </c>
      <c r="I18" s="119"/>
    </row>
    <row r="19" spans="1:9">
      <c r="A19" s="55">
        <v>20</v>
      </c>
      <c r="B19" s="55">
        <v>17</v>
      </c>
      <c r="C19" s="55" t="s">
        <v>45</v>
      </c>
      <c r="D19" s="55" t="s">
        <v>35</v>
      </c>
      <c r="E19" s="65" t="s">
        <v>593</v>
      </c>
      <c r="F19" s="115">
        <v>44</v>
      </c>
      <c r="G19" s="115">
        <v>7</v>
      </c>
      <c r="H19" s="115">
        <v>0</v>
      </c>
      <c r="I19" s="115"/>
    </row>
    <row r="20" spans="1:9">
      <c r="A20" s="56">
        <v>63</v>
      </c>
      <c r="B20" s="56" t="s">
        <v>195</v>
      </c>
      <c r="C20" s="56" t="s">
        <v>48</v>
      </c>
      <c r="D20" s="56" t="s">
        <v>37</v>
      </c>
      <c r="E20" s="66" t="s">
        <v>594</v>
      </c>
      <c r="F20" s="119">
        <v>9</v>
      </c>
      <c r="G20" s="119">
        <v>-15</v>
      </c>
      <c r="H20" s="119">
        <v>0</v>
      </c>
      <c r="I20" s="119" t="s">
        <v>595</v>
      </c>
    </row>
    <row r="21" spans="1:9">
      <c r="A21" s="54">
        <v>99</v>
      </c>
      <c r="B21" s="54" t="s">
        <v>195</v>
      </c>
      <c r="C21" s="54" t="s">
        <v>44</v>
      </c>
      <c r="D21" s="54" t="s">
        <v>33</v>
      </c>
      <c r="E21" s="67" t="s">
        <v>596</v>
      </c>
      <c r="F21" s="113">
        <v>9</v>
      </c>
      <c r="G21" s="113">
        <v>-15</v>
      </c>
      <c r="H21" s="113">
        <v>0</v>
      </c>
      <c r="I21" s="113" t="s">
        <v>195</v>
      </c>
    </row>
    <row r="22" spans="1:9" ht="17" customHeight="1" thickBot="1">
      <c r="A22" s="288">
        <v>55</v>
      </c>
      <c r="B22" s="288" t="s">
        <v>400</v>
      </c>
      <c r="C22" s="288" t="s">
        <v>38</v>
      </c>
      <c r="D22" s="288" t="s">
        <v>23</v>
      </c>
      <c r="E22" s="289"/>
      <c r="F22" s="290"/>
      <c r="G22" s="290">
        <v>-15</v>
      </c>
      <c r="H22" s="290">
        <v>0</v>
      </c>
      <c r="I22" s="290" t="s">
        <v>597</v>
      </c>
    </row>
  </sheetData>
  <autoFilter ref="A2:I22" xr:uid="{00000000-0009-0000-0000-000012000000}">
    <sortState xmlns:xlrd2="http://schemas.microsoft.com/office/spreadsheetml/2017/richdata2" ref="A3:I22">
      <sortCondition ref="E2:E22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K69"/>
  <sheetViews>
    <sheetView zoomScale="140" zoomScaleNormal="140" workbookViewId="0">
      <selection activeCell="R17" sqref="R17"/>
    </sheetView>
  </sheetViews>
  <sheetFormatPr baseColWidth="10" defaultRowHeight="16"/>
  <cols>
    <col min="4" max="8" width="10.83203125" style="287" hidden="1" customWidth="1"/>
    <col min="9" max="9" width="10.83203125" style="287" customWidth="1"/>
    <col min="10" max="10" width="10.83203125" customWidth="1"/>
    <col min="11" max="11" width="10.83203125" style="287" customWidth="1"/>
    <col min="12" max="12" width="11" style="287" customWidth="1"/>
    <col min="13" max="16" width="13" style="287" hidden="1" customWidth="1"/>
    <col min="17" max="18" width="10.83203125" style="287" customWidth="1"/>
    <col min="21" max="24" width="13" style="287" hidden="1" customWidth="1"/>
    <col min="28" max="30" width="13" style="287" customWidth="1"/>
    <col min="31" max="33" width="13" style="287" hidden="1" customWidth="1"/>
    <col min="35" max="35" width="10.83203125" style="287" customWidth="1"/>
  </cols>
  <sheetData>
    <row r="1" spans="2:37" ht="17" customHeight="1" thickBot="1"/>
    <row r="2" spans="2:37" ht="17" customHeight="1" thickBot="1">
      <c r="B2" s="313" t="s">
        <v>50</v>
      </c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  <c r="P2" s="314"/>
      <c r="Q2" s="314"/>
      <c r="R2" s="315"/>
    </row>
    <row r="3" spans="2:37" ht="17" customHeight="1" thickBot="1">
      <c r="B3" s="97" t="s">
        <v>0</v>
      </c>
      <c r="C3" s="309" t="s">
        <v>1</v>
      </c>
      <c r="D3" s="312" t="s">
        <v>51</v>
      </c>
      <c r="E3" s="312" t="s">
        <v>52</v>
      </c>
      <c r="F3" s="312" t="s">
        <v>53</v>
      </c>
      <c r="G3" s="312" t="s">
        <v>54</v>
      </c>
      <c r="H3" s="312" t="s">
        <v>55</v>
      </c>
      <c r="I3" s="312" t="s">
        <v>56</v>
      </c>
      <c r="J3" s="312" t="s">
        <v>57</v>
      </c>
      <c r="K3" s="312" t="s">
        <v>58</v>
      </c>
      <c r="L3" s="312" t="s">
        <v>59</v>
      </c>
      <c r="M3" s="312" t="s">
        <v>60</v>
      </c>
      <c r="N3" s="312" t="s">
        <v>61</v>
      </c>
      <c r="O3" s="312" t="s">
        <v>62</v>
      </c>
      <c r="P3" s="312" t="s">
        <v>63</v>
      </c>
      <c r="Q3" s="312" t="s">
        <v>15</v>
      </c>
      <c r="R3" s="312" t="s">
        <v>16</v>
      </c>
      <c r="T3" s="309" t="s">
        <v>0</v>
      </c>
      <c r="U3" s="312" t="s">
        <v>51</v>
      </c>
      <c r="V3" s="312" t="s">
        <v>52</v>
      </c>
      <c r="W3" s="312" t="s">
        <v>53</v>
      </c>
      <c r="X3" s="312" t="s">
        <v>54</v>
      </c>
      <c r="Y3" s="312" t="s">
        <v>55</v>
      </c>
      <c r="Z3" s="312" t="s">
        <v>56</v>
      </c>
      <c r="AA3" s="312" t="s">
        <v>57</v>
      </c>
      <c r="AB3" s="312" t="s">
        <v>58</v>
      </c>
      <c r="AC3" s="312" t="s">
        <v>59</v>
      </c>
      <c r="AD3" s="312" t="s">
        <v>60</v>
      </c>
      <c r="AE3" s="312" t="s">
        <v>61</v>
      </c>
      <c r="AF3" s="312" t="s">
        <v>62</v>
      </c>
      <c r="AG3" s="312" t="s">
        <v>63</v>
      </c>
      <c r="AH3" s="312" t="s">
        <v>15</v>
      </c>
      <c r="AI3" s="312" t="s">
        <v>16</v>
      </c>
      <c r="AJ3" s="312" t="s">
        <v>64</v>
      </c>
      <c r="AK3" s="312" t="s">
        <v>65</v>
      </c>
    </row>
    <row r="4" spans="2:37">
      <c r="B4" s="88" t="s">
        <v>31</v>
      </c>
      <c r="C4" s="316" t="s">
        <v>39</v>
      </c>
      <c r="D4" s="320">
        <f>+VLOOKUP($C4,'R1'!$C$3:$H$22,5,)+VLOOKUP($C4,'Q1'!$B$3:$J$22,9,)</f>
        <v>24</v>
      </c>
      <c r="E4" s="320">
        <f>+VLOOKUP($C4,'R2'!$C$3:$H$22,5,)+VLOOKUP($C4,'Q2'!$B$3:$J$22,9,)</f>
        <v>-1</v>
      </c>
      <c r="F4" s="320">
        <f>+VLOOKUP($C4,'R3'!$C$3:$H$22,5,)+VLOOKUP($C4,'Q3'!$B$3:$J$22,9,)</f>
        <v>-9</v>
      </c>
      <c r="G4" s="320">
        <f>+VLOOKUP($C4,'R4'!$C$3:$H$22,5,)+VLOOKUP($C4,'Q4'!$B$3:$J$22,9,)</f>
        <v>22</v>
      </c>
      <c r="H4" s="320">
        <f>+VLOOKUP($C4,'R5'!$C$3:$H$22,5,)+VLOOKUP($C4,'Q5'!$B$3:$J$22,9,)</f>
        <v>2</v>
      </c>
      <c r="I4" s="320">
        <f>+VLOOKUP($C4,'R6'!$C$3:$H$22,5,)+VLOOKUP($C4,'Q6'!$B$3:$J$22,9,)</f>
        <v>14</v>
      </c>
      <c r="J4" s="320">
        <f>+VLOOKUP($C4,'R7'!$C$3:$H$22,5,)+VLOOKUP($C4,'Q7'!$B$3:$J$22,9,)</f>
        <v>18</v>
      </c>
      <c r="K4" s="320">
        <f>+VLOOKUP($C4,'R8'!$C$3:$H$22,5,)+VLOOKUP($C4,'Q8'!$B$3:$J$22,9,)</f>
        <v>45</v>
      </c>
      <c r="L4" s="320"/>
      <c r="M4" s="320"/>
      <c r="N4" s="320"/>
      <c r="O4" s="320"/>
      <c r="P4" s="320"/>
      <c r="Q4" s="320">
        <f>SUM(D4:M4)</f>
        <v>115</v>
      </c>
      <c r="R4" s="322">
        <f>SUM(E4:P4)+AVERAGE(E4:P4)</f>
        <v>104</v>
      </c>
      <c r="T4" s="38" t="s">
        <v>18</v>
      </c>
      <c r="U4" s="98">
        <v>66</v>
      </c>
      <c r="V4" s="98">
        <v>72</v>
      </c>
      <c r="W4" s="98">
        <v>80</v>
      </c>
      <c r="X4" s="98">
        <v>42</v>
      </c>
      <c r="Y4" s="98">
        <v>56</v>
      </c>
      <c r="Z4" s="98">
        <v>70</v>
      </c>
      <c r="AA4" s="98">
        <v>80</v>
      </c>
      <c r="AB4" s="98"/>
      <c r="AC4" s="98"/>
      <c r="AD4" s="98"/>
      <c r="AE4" s="98"/>
      <c r="AF4" s="98"/>
      <c r="AG4" s="98"/>
      <c r="AH4" s="99">
        <f t="shared" ref="AH4:AH13" si="0">SUM(U4:AD4)</f>
        <v>466</v>
      </c>
      <c r="AI4" s="244">
        <f t="shared" ref="AI4:AI13" si="1">SUM(V4:AG4)+AVERAGE(V4:AG4)</f>
        <v>466.66666666666669</v>
      </c>
      <c r="AJ4" s="215">
        <f t="shared" ref="AJ4:AJ13" si="2">AH4/COUNT(U4:AG4)</f>
        <v>66.571428571428569</v>
      </c>
      <c r="AK4" s="215">
        <f t="shared" ref="AK4:AK13" si="3">AI4/COUNT(U4:AG4)</f>
        <v>66.666666666666671</v>
      </c>
    </row>
    <row r="5" spans="2:37">
      <c r="B5" s="87" t="s">
        <v>25</v>
      </c>
      <c r="C5" s="52" t="s">
        <v>30</v>
      </c>
      <c r="D5" s="31">
        <f>+VLOOKUP($C5,'R1'!$C$3:$H$22,5,)+VLOOKUP($C5,'Q1'!$B$3:$J$22,9,)</f>
        <v>-10</v>
      </c>
      <c r="E5" s="31">
        <f>+VLOOKUP($C5,'R2'!$C$3:$H$22,5,)+VLOOKUP($C5,'Q2'!$B$3:$J$22,9,)</f>
        <v>21</v>
      </c>
      <c r="F5" s="31">
        <f>+VLOOKUP($C5,'R3'!$C$3:$H$22,5,)+VLOOKUP($C5,'Q3'!$B$3:$J$22,9,)</f>
        <v>27</v>
      </c>
      <c r="G5" s="31">
        <f>+VLOOKUP($C5,'R4'!$C$3:$H$22,5,)+VLOOKUP($C5,'Q4'!$B$3:$J$22,9,)</f>
        <v>10</v>
      </c>
      <c r="H5" s="31">
        <f>+VLOOKUP($C5,'R5'!$C$3:$H$22,5,)+VLOOKUP($C5,'Q5'!$B$3:$J$22,9,)</f>
        <v>20</v>
      </c>
      <c r="I5" s="31">
        <f>+VLOOKUP($C5,'R6'!$C$3:$H$22,5,)+VLOOKUP($C5,'Q6'!$B$3:$J$22,9,)</f>
        <v>37</v>
      </c>
      <c r="J5" s="31">
        <f>+VLOOKUP($C5,'R7'!$C$3:$H$22,5,)+VLOOKUP($C5,'Q7'!$B$3:$J$22,9,)</f>
        <v>16</v>
      </c>
      <c r="K5" s="31">
        <f>+VLOOKUP($C5,'R8'!$C$3:$H$22,5,)+VLOOKUP($C5,'Q8'!$B$3:$J$22,9,)</f>
        <v>35</v>
      </c>
      <c r="L5" s="31"/>
      <c r="M5" s="31"/>
      <c r="N5" s="31"/>
      <c r="O5" s="31"/>
      <c r="P5" s="31"/>
      <c r="Q5" s="31">
        <f>SUM(D5:M5)</f>
        <v>156</v>
      </c>
      <c r="R5" s="236">
        <f>SUM(E5:P5)+AVERAGE(E5:P5)</f>
        <v>189.71428571428572</v>
      </c>
      <c r="T5" s="44" t="s">
        <v>20</v>
      </c>
      <c r="U5" s="102">
        <v>11</v>
      </c>
      <c r="V5" s="102">
        <v>50</v>
      </c>
      <c r="W5" s="102">
        <v>59</v>
      </c>
      <c r="X5" s="102">
        <v>57</v>
      </c>
      <c r="Y5" s="102">
        <v>66</v>
      </c>
      <c r="Z5" s="102">
        <v>41</v>
      </c>
      <c r="AA5" s="102">
        <v>58</v>
      </c>
      <c r="AB5" s="102"/>
      <c r="AC5" s="102"/>
      <c r="AD5" s="102"/>
      <c r="AE5" s="102"/>
      <c r="AF5" s="102"/>
      <c r="AG5" s="102"/>
      <c r="AH5" s="103">
        <f t="shared" si="0"/>
        <v>342</v>
      </c>
      <c r="AI5" s="245">
        <f t="shared" si="1"/>
        <v>386.16666666666669</v>
      </c>
      <c r="AJ5" s="217">
        <f t="shared" si="2"/>
        <v>48.857142857142854</v>
      </c>
      <c r="AK5" s="217">
        <f t="shared" si="3"/>
        <v>55.166666666666671</v>
      </c>
    </row>
    <row r="6" spans="2:37">
      <c r="B6" s="86" t="s">
        <v>23</v>
      </c>
      <c r="C6" s="51" t="s">
        <v>38</v>
      </c>
      <c r="D6" s="30">
        <f>+VLOOKUP($C6,'R1'!$C$3:$H$22,5,)+VLOOKUP($C6,'Q1'!$B$3:$J$22,9,)</f>
        <v>23</v>
      </c>
      <c r="E6" s="30">
        <f>+VLOOKUP($C6,'R2'!$C$3:$H$22,5,)+VLOOKUP($C6,'Q2'!$B$3:$J$22,9,)</f>
        <v>11</v>
      </c>
      <c r="F6" s="30">
        <f>+VLOOKUP($C6,'R3'!$C$3:$H$22,5,)+VLOOKUP($C6,'Q3'!$B$3:$J$22,9,)</f>
        <v>11</v>
      </c>
      <c r="G6" s="30">
        <f>+VLOOKUP($C6,'R4'!$C$3:$H$22,5,)+VLOOKUP($C6,'Q4'!$B$3:$J$22,9,)</f>
        <v>-2</v>
      </c>
      <c r="H6" s="30">
        <f>+VLOOKUP($C6,'R5'!$C$3:$H$22,5,)+VLOOKUP($C6,'Q5'!$B$3:$J$22,9,)</f>
        <v>2</v>
      </c>
      <c r="I6" s="30">
        <f>+VLOOKUP($C6,'R6'!$C$3:$H$22,5,)+VLOOKUP($C6,'Q6'!$B$3:$J$22,9,)</f>
        <v>20</v>
      </c>
      <c r="J6" s="30">
        <f>+VLOOKUP($C6,'R7'!$C$3:$H$22,5,)+VLOOKUP($C6,'Q7'!$B$3:$J$22,9,)</f>
        <v>-6</v>
      </c>
      <c r="K6" s="30">
        <f>+VLOOKUP($C6,'R8'!$C$3:$H$22,5,)+VLOOKUP($C6,'Q8'!$B$3:$J$22,9,)</f>
        <v>37</v>
      </c>
      <c r="L6" s="30"/>
      <c r="M6" s="30"/>
      <c r="N6" s="30"/>
      <c r="O6" s="30"/>
      <c r="P6" s="30"/>
      <c r="Q6" s="30">
        <f>SUM(D6:M6)</f>
        <v>96</v>
      </c>
      <c r="R6" s="235">
        <f>SUM(E6:P6)+AVERAGE(E6:P6)</f>
        <v>83.428571428571431</v>
      </c>
      <c r="T6" s="41" t="s">
        <v>25</v>
      </c>
      <c r="U6" s="104">
        <v>22</v>
      </c>
      <c r="V6" s="104">
        <v>39</v>
      </c>
      <c r="W6" s="104">
        <v>33</v>
      </c>
      <c r="X6" s="104">
        <v>7</v>
      </c>
      <c r="Y6" s="104">
        <v>27</v>
      </c>
      <c r="Z6" s="104">
        <v>43</v>
      </c>
      <c r="AA6" s="104">
        <v>27</v>
      </c>
      <c r="AB6" s="104"/>
      <c r="AC6" s="104"/>
      <c r="AD6" s="104"/>
      <c r="AE6" s="104"/>
      <c r="AF6" s="104"/>
      <c r="AG6" s="104"/>
      <c r="AH6" s="105">
        <f t="shared" si="0"/>
        <v>198</v>
      </c>
      <c r="AI6" s="246">
        <f t="shared" si="1"/>
        <v>205.33333333333334</v>
      </c>
      <c r="AJ6" s="218">
        <f t="shared" si="2"/>
        <v>28.285714285714285</v>
      </c>
      <c r="AK6" s="218">
        <f t="shared" si="3"/>
        <v>29.333333333333336</v>
      </c>
    </row>
    <row r="7" spans="2:37">
      <c r="B7" s="86" t="s">
        <v>23</v>
      </c>
      <c r="C7" s="51" t="s">
        <v>26</v>
      </c>
      <c r="D7" s="30">
        <f>+VLOOKUP($C7,'R1'!$C$3:$H$22,5,)+VLOOKUP($C7,'Q1'!$B$3:$J$22,9,)</f>
        <v>36</v>
      </c>
      <c r="E7" s="30">
        <f>+VLOOKUP($C7,'R2'!$C$3:$H$22,5,)+VLOOKUP($C7,'Q2'!$B$3:$J$22,9,)</f>
        <v>30</v>
      </c>
      <c r="F7" s="30">
        <f>+VLOOKUP($C7,'R3'!$C$3:$H$22,5,)+VLOOKUP($C7,'Q3'!$B$3:$J$22,9,)</f>
        <v>-1</v>
      </c>
      <c r="G7" s="30">
        <f>+VLOOKUP($C7,'R4'!$C$3:$H$22,5,)+VLOOKUP($C7,'Q4'!$B$3:$J$22,9,)</f>
        <v>25</v>
      </c>
      <c r="H7" s="30">
        <f>+VLOOKUP($C7,'R5'!$C$3:$H$22,5,)+VLOOKUP($C7,'Q5'!$B$3:$J$22,9,)</f>
        <v>19</v>
      </c>
      <c r="I7" s="30">
        <f>+VLOOKUP($C7,'R6'!$C$3:$H$22,5,)+VLOOKUP($C7,'Q6'!$B$3:$J$22,9,)</f>
        <v>4</v>
      </c>
      <c r="J7" s="30">
        <f>+VLOOKUP($C7,'R7'!$C$3:$H$22,5,)+VLOOKUP($C7,'Q7'!$B$3:$J$22,9,)</f>
        <v>20</v>
      </c>
      <c r="K7" s="30">
        <f>+VLOOKUP($C7,'R8'!$C$3:$H$22,5,)+VLOOKUP($C7,'Q8'!$B$3:$J$22,9,)</f>
        <v>35</v>
      </c>
      <c r="L7" s="30"/>
      <c r="M7" s="30"/>
      <c r="N7" s="30"/>
      <c r="O7" s="30"/>
      <c r="P7" s="30"/>
      <c r="Q7" s="30">
        <f>SUM(D7:M7)</f>
        <v>168</v>
      </c>
      <c r="R7" s="235">
        <f>SUM(E7:P7)+AVERAGE(E7:P7)</f>
        <v>150.85714285714286</v>
      </c>
      <c r="T7" s="39" t="s">
        <v>23</v>
      </c>
      <c r="U7" s="100">
        <v>49</v>
      </c>
      <c r="V7" s="100">
        <v>31</v>
      </c>
      <c r="W7" s="100">
        <v>10</v>
      </c>
      <c r="X7" s="100">
        <v>34</v>
      </c>
      <c r="Y7" s="100">
        <v>11</v>
      </c>
      <c r="Z7" s="100">
        <v>22</v>
      </c>
      <c r="AA7" s="100">
        <v>32</v>
      </c>
      <c r="AB7" s="100"/>
      <c r="AC7" s="100"/>
      <c r="AD7" s="100"/>
      <c r="AE7" s="100"/>
      <c r="AF7" s="100"/>
      <c r="AG7" s="100"/>
      <c r="AH7" s="101">
        <f t="shared" si="0"/>
        <v>189</v>
      </c>
      <c r="AI7" s="247">
        <f t="shared" si="1"/>
        <v>163.33333333333334</v>
      </c>
      <c r="AJ7" s="216">
        <f t="shared" si="2"/>
        <v>27</v>
      </c>
      <c r="AK7" s="216">
        <f t="shared" si="3"/>
        <v>23.333333333333336</v>
      </c>
    </row>
    <row r="8" spans="2:37">
      <c r="B8" s="89" t="s">
        <v>29</v>
      </c>
      <c r="C8" s="53" t="s">
        <v>32</v>
      </c>
      <c r="D8" s="32">
        <f>+VLOOKUP($C8,'R1'!$C$3:$H$22,5,)+VLOOKUP($C8,'Q1'!$B$3:$J$22,9,)</f>
        <v>-9</v>
      </c>
      <c r="E8" s="32">
        <f>+VLOOKUP($C8,'R2'!$C$3:$H$22,5,)+VLOOKUP($C8,'Q2'!$B$3:$J$22,9,)</f>
        <v>13</v>
      </c>
      <c r="F8" s="32">
        <f>+VLOOKUP($C8,'R3'!$C$3:$H$22,5,)+VLOOKUP($C8,'Q3'!$B$3:$J$22,9,)</f>
        <v>18</v>
      </c>
      <c r="G8" s="32">
        <f>+VLOOKUP($C8,'R4'!$C$3:$H$22,5,)+VLOOKUP($C8,'Q4'!$B$3:$J$22,9,)</f>
        <v>32</v>
      </c>
      <c r="H8" s="32">
        <f>+VLOOKUP($C8,'R5'!$C$3:$H$22,5,)+VLOOKUP($C8,'Q5'!$B$3:$J$22,9,)</f>
        <v>2</v>
      </c>
      <c r="I8" s="32">
        <f>+VLOOKUP($C8,'R6'!$C$3:$H$22,5,)+VLOOKUP($C8,'Q6'!$B$3:$J$22,9,)</f>
        <v>12</v>
      </c>
      <c r="J8" s="32">
        <f>+VLOOKUP($C8,'R7'!$C$3:$H$22,5,)+VLOOKUP($C8,'Q7'!$B$3:$J$22,9,)</f>
        <v>33</v>
      </c>
      <c r="K8" s="32">
        <f>+VLOOKUP($C8,'R8'!$C$3:$H$22,5,)+VLOOKUP($C8,'Q8'!$B$3:$J$22,9,)</f>
        <v>23</v>
      </c>
      <c r="L8" s="32"/>
      <c r="M8" s="32"/>
      <c r="N8" s="32"/>
      <c r="O8" s="32"/>
      <c r="P8" s="32"/>
      <c r="Q8" s="32">
        <f>SUM(D8:M8)</f>
        <v>124</v>
      </c>
      <c r="R8" s="240">
        <f>SUM(E8:P8)+AVERAGE(E8:P8)</f>
        <v>152</v>
      </c>
      <c r="T8" s="40" t="s">
        <v>27</v>
      </c>
      <c r="U8" s="106">
        <v>42</v>
      </c>
      <c r="V8" s="106">
        <v>6</v>
      </c>
      <c r="W8" s="106">
        <v>15</v>
      </c>
      <c r="X8" s="106">
        <v>34</v>
      </c>
      <c r="Y8" s="106">
        <v>29</v>
      </c>
      <c r="Z8" s="106">
        <v>22</v>
      </c>
      <c r="AA8" s="106">
        <v>7</v>
      </c>
      <c r="AB8" s="106"/>
      <c r="AC8" s="106"/>
      <c r="AD8" s="106"/>
      <c r="AE8" s="106"/>
      <c r="AF8" s="106"/>
      <c r="AG8" s="106"/>
      <c r="AH8" s="107">
        <f t="shared" si="0"/>
        <v>155</v>
      </c>
      <c r="AI8" s="249">
        <f t="shared" si="1"/>
        <v>131.83333333333334</v>
      </c>
      <c r="AJ8" s="219">
        <f t="shared" si="2"/>
        <v>22.142857142857142</v>
      </c>
      <c r="AK8" s="219">
        <f t="shared" si="3"/>
        <v>18.833333333333336</v>
      </c>
    </row>
    <row r="9" spans="2:37">
      <c r="B9" s="84" t="s">
        <v>18</v>
      </c>
      <c r="C9" s="48" t="s">
        <v>22</v>
      </c>
      <c r="D9" s="27">
        <f>+VLOOKUP($C9,'R1'!$C$3:$H$22,5,)+VLOOKUP($C9,'Q1'!$B$3:$J$22,9,)</f>
        <v>44</v>
      </c>
      <c r="E9" s="27">
        <f>+VLOOKUP($C9,'R2'!$C$3:$H$22,5,)+VLOOKUP($C9,'Q2'!$B$3:$J$22,9,)</f>
        <v>33</v>
      </c>
      <c r="F9" s="27">
        <f>+VLOOKUP($C9,'R3'!$C$3:$H$22,5,)+VLOOKUP($C9,'Q3'!$B$3:$J$22,9,)</f>
        <v>26</v>
      </c>
      <c r="G9" s="27">
        <f>+VLOOKUP($C9,'R4'!$C$3:$H$22,5,)+VLOOKUP($C9,'Q4'!$B$3:$J$22,9,)</f>
        <v>3</v>
      </c>
      <c r="H9" s="27">
        <f>+VLOOKUP($C9,'R5'!$C$3:$H$22,5,)+VLOOKUP($C9,'Q5'!$B$3:$J$22,9,)</f>
        <v>32</v>
      </c>
      <c r="I9" s="27">
        <f>+VLOOKUP($C9,'R6'!$C$3:$H$22,5,)+VLOOKUP($C9,'Q6'!$B$3:$J$22,9,)</f>
        <v>31</v>
      </c>
      <c r="J9" s="27">
        <f>+VLOOKUP($C9,'R7'!$C$3:$H$22,5,)+VLOOKUP($C9,'Q7'!$B$3:$J$22,9,)</f>
        <v>31</v>
      </c>
      <c r="K9" s="27">
        <f>+VLOOKUP($C9,'R8'!$C$3:$H$22,5,)+VLOOKUP($C9,'Q8'!$B$3:$J$22,9,)</f>
        <v>20</v>
      </c>
      <c r="L9" s="27"/>
      <c r="M9" s="27"/>
      <c r="N9" s="27"/>
      <c r="O9" s="27"/>
      <c r="P9" s="27"/>
      <c r="Q9" s="27">
        <f>SUM(D9:M9)</f>
        <v>220</v>
      </c>
      <c r="R9" s="233">
        <f>SUM(E9:P9)+AVERAGE(E9:P9)</f>
        <v>201.14285714285714</v>
      </c>
      <c r="T9" s="42" t="s">
        <v>29</v>
      </c>
      <c r="U9" s="108">
        <v>21</v>
      </c>
      <c r="V9" s="108">
        <v>19</v>
      </c>
      <c r="W9" s="108">
        <v>16</v>
      </c>
      <c r="X9" s="108">
        <v>47</v>
      </c>
      <c r="Y9" s="108">
        <v>17</v>
      </c>
      <c r="Z9" s="108">
        <v>14</v>
      </c>
      <c r="AA9" s="108">
        <v>44</v>
      </c>
      <c r="AB9" s="108"/>
      <c r="AC9" s="108"/>
      <c r="AD9" s="108"/>
      <c r="AE9" s="108"/>
      <c r="AF9" s="108"/>
      <c r="AG9" s="108"/>
      <c r="AH9" s="109">
        <f t="shared" si="0"/>
        <v>178</v>
      </c>
      <c r="AI9" s="248">
        <f t="shared" si="1"/>
        <v>183.16666666666666</v>
      </c>
      <c r="AJ9" s="220">
        <f t="shared" si="2"/>
        <v>25.428571428571427</v>
      </c>
      <c r="AK9" s="220">
        <f t="shared" si="3"/>
        <v>26.166666666666664</v>
      </c>
    </row>
    <row r="10" spans="2:37">
      <c r="B10" s="84" t="s">
        <v>18</v>
      </c>
      <c r="C10" s="48" t="s">
        <v>19</v>
      </c>
      <c r="D10" s="27">
        <f>+VLOOKUP($C10,'R1'!$C$3:$H$22,5,)+VLOOKUP($C10,'Q1'!$B$3:$J$22,9,)</f>
        <v>27</v>
      </c>
      <c r="E10" s="27">
        <f>+VLOOKUP($C10,'R2'!$C$3:$H$22,5,)+VLOOKUP($C10,'Q2'!$B$3:$J$22,9,)</f>
        <v>44</v>
      </c>
      <c r="F10" s="27">
        <f>+VLOOKUP($C10,'R3'!$C$3:$H$22,5,)+VLOOKUP($C10,'Q3'!$B$3:$J$22,9,)</f>
        <v>49</v>
      </c>
      <c r="G10" s="27">
        <f>+VLOOKUP($C10,'R4'!$C$3:$H$22,5,)+VLOOKUP($C10,'Q4'!$B$3:$J$22,9,)</f>
        <v>44</v>
      </c>
      <c r="H10" s="27">
        <f>+VLOOKUP($C10,'R5'!$C$3:$H$22,5,)+VLOOKUP($C10,'Q5'!$B$3:$J$22,9,)</f>
        <v>54</v>
      </c>
      <c r="I10" s="27">
        <f>+VLOOKUP($C10,'R6'!$C$3:$H$22,5,)+VLOOKUP($C10,'Q6'!$B$3:$J$22,9,)</f>
        <v>44</v>
      </c>
      <c r="J10" s="27">
        <f>+VLOOKUP($C10,'R7'!$C$3:$H$22,5,)+VLOOKUP($C10,'Q7'!$B$3:$J$22,9,)</f>
        <v>44</v>
      </c>
      <c r="K10" s="27">
        <f>+VLOOKUP($C10,'R8'!$C$3:$H$22,5,)+VLOOKUP($C10,'Q8'!$B$3:$J$22,9,)</f>
        <v>17</v>
      </c>
      <c r="L10" s="27"/>
      <c r="M10" s="27"/>
      <c r="N10" s="27"/>
      <c r="O10" s="27"/>
      <c r="P10" s="27"/>
      <c r="Q10" s="27">
        <f>SUM(D10:M10)</f>
        <v>323</v>
      </c>
      <c r="R10" s="233">
        <f>SUM(E10:P10)+AVERAGE(E10:P10)</f>
        <v>338.28571428571428</v>
      </c>
      <c r="T10" s="43" t="s">
        <v>33</v>
      </c>
      <c r="U10" s="112">
        <v>15</v>
      </c>
      <c r="V10" s="112">
        <v>24</v>
      </c>
      <c r="W10" s="112">
        <v>18</v>
      </c>
      <c r="X10" s="112">
        <v>5</v>
      </c>
      <c r="Y10" s="112">
        <v>18</v>
      </c>
      <c r="Z10" s="112">
        <v>13</v>
      </c>
      <c r="AA10" s="112">
        <v>11</v>
      </c>
      <c r="AB10" s="112"/>
      <c r="AC10" s="112"/>
      <c r="AD10" s="112"/>
      <c r="AE10" s="112"/>
      <c r="AF10" s="112"/>
      <c r="AG10" s="112"/>
      <c r="AH10" s="113">
        <f t="shared" si="0"/>
        <v>104</v>
      </c>
      <c r="AI10" s="177">
        <f t="shared" si="1"/>
        <v>103.83333333333333</v>
      </c>
      <c r="AJ10" s="222">
        <f t="shared" si="2"/>
        <v>14.857142857142858</v>
      </c>
      <c r="AK10" s="222">
        <f t="shared" si="3"/>
        <v>14.833333333333332</v>
      </c>
    </row>
    <row r="11" spans="2:37">
      <c r="B11" s="89" t="s">
        <v>29</v>
      </c>
      <c r="C11" s="53" t="s">
        <v>36</v>
      </c>
      <c r="D11" s="32">
        <f>+VLOOKUP($C11,'R1'!$C$3:$H$22,5,)+VLOOKUP($C11,'Q1'!$B$3:$J$22,9,)</f>
        <v>20</v>
      </c>
      <c r="E11" s="32">
        <f>+VLOOKUP($C11,'R2'!$C$3:$H$22,5,)+VLOOKUP($C11,'Q2'!$B$3:$J$22,9,)</f>
        <v>-4</v>
      </c>
      <c r="F11" s="32">
        <f>+VLOOKUP($C11,'R3'!$C$3:$H$22,5,)+VLOOKUP($C11,'Q3'!$B$3:$J$22,9,)</f>
        <v>3</v>
      </c>
      <c r="G11" s="32">
        <f>+VLOOKUP($C11,'R4'!$C$3:$H$22,5,)+VLOOKUP($C11,'Q4'!$B$3:$J$22,9,)</f>
        <v>20</v>
      </c>
      <c r="H11" s="32">
        <f>+VLOOKUP($C11,'R5'!$C$3:$H$22,5,)+VLOOKUP($C11,'Q5'!$B$3:$J$22,9,)</f>
        <v>20</v>
      </c>
      <c r="I11" s="32">
        <f>+VLOOKUP($C11,'R6'!$C$3:$H$22,5,)+VLOOKUP($C11,'Q6'!$B$3:$J$22,9,)</f>
        <v>7</v>
      </c>
      <c r="J11" s="32">
        <f>+VLOOKUP($C11,'R7'!$C$3:$H$22,5,)+VLOOKUP($C11,'Q7'!$B$3:$J$22,9,)</f>
        <v>20</v>
      </c>
      <c r="K11" s="32">
        <f>+VLOOKUP($C11,'R8'!$C$3:$H$22,5,)+VLOOKUP($C11,'Q8'!$B$3:$J$22,9,)</f>
        <v>15</v>
      </c>
      <c r="L11" s="32"/>
      <c r="M11" s="32"/>
      <c r="N11" s="32"/>
      <c r="O11" s="32"/>
      <c r="P11" s="32"/>
      <c r="Q11" s="32">
        <f>SUM(D11:M11)</f>
        <v>101</v>
      </c>
      <c r="R11" s="240">
        <f>SUM(E11:P11)+AVERAGE(E11:P11)</f>
        <v>92.571428571428569</v>
      </c>
      <c r="T11" s="81" t="s">
        <v>31</v>
      </c>
      <c r="U11" s="110">
        <v>24</v>
      </c>
      <c r="V11" s="110">
        <v>7</v>
      </c>
      <c r="W11" s="110">
        <v>16</v>
      </c>
      <c r="X11" s="110">
        <v>19</v>
      </c>
      <c r="Y11" s="110">
        <v>13</v>
      </c>
      <c r="Z11" s="110">
        <v>12</v>
      </c>
      <c r="AA11" s="110">
        <v>18</v>
      </c>
      <c r="AB11" s="110"/>
      <c r="AC11" s="110"/>
      <c r="AD11" s="110"/>
      <c r="AE11" s="110"/>
      <c r="AF11" s="110"/>
      <c r="AG11" s="110"/>
      <c r="AH11" s="111">
        <f t="shared" si="0"/>
        <v>109</v>
      </c>
      <c r="AI11" s="175">
        <f t="shared" si="1"/>
        <v>99.166666666666671</v>
      </c>
      <c r="AJ11" s="221">
        <f t="shared" si="2"/>
        <v>15.571428571428571</v>
      </c>
      <c r="AK11" s="221">
        <f t="shared" si="3"/>
        <v>14.166666666666668</v>
      </c>
    </row>
    <row r="12" spans="2:37">
      <c r="B12" s="93" t="s">
        <v>37</v>
      </c>
      <c r="C12" s="56" t="s">
        <v>49</v>
      </c>
      <c r="D12" s="35">
        <f>+VLOOKUP($C12,'R1'!$C$3:$H$22,5,)+VLOOKUP($C12,'Q1'!$B$3:$J$22,9,)</f>
        <v>15</v>
      </c>
      <c r="E12" s="35">
        <f>+VLOOKUP($C12,'R2'!$C$3:$H$22,5,)+VLOOKUP($C12,'Q2'!$B$3:$J$22,9,)</f>
        <v>4</v>
      </c>
      <c r="F12" s="35">
        <f>+VLOOKUP($C12,'R3'!$C$3:$H$22,5,)+VLOOKUP($C12,'Q3'!$B$3:$J$22,9,)</f>
        <v>-1</v>
      </c>
      <c r="G12" s="35">
        <f>+VLOOKUP($C12,'R4'!$C$3:$H$22,5,)+VLOOKUP($C12,'Q4'!$B$3:$J$22,9,)</f>
        <v>8</v>
      </c>
      <c r="H12" s="35">
        <f>+VLOOKUP($C12,'R5'!$C$3:$H$22,5,)+VLOOKUP($C12,'Q5'!$B$3:$J$22,9,)</f>
        <v>1</v>
      </c>
      <c r="I12" s="35">
        <f>+VLOOKUP($C12,'R6'!$C$3:$H$22,5,)+VLOOKUP($C12,'Q6'!$B$3:$J$22,9,)</f>
        <v>4</v>
      </c>
      <c r="J12" s="35">
        <f>+VLOOKUP($C12,'R7'!$C$3:$H$22,5,)+VLOOKUP($C12,'Q7'!$B$3:$J$22,9,)</f>
        <v>11</v>
      </c>
      <c r="K12" s="35">
        <f>+VLOOKUP($C12,'R8'!$C$3:$H$22,5,)+VLOOKUP($C12,'Q8'!$B$3:$J$22,9,)</f>
        <v>15</v>
      </c>
      <c r="L12" s="35"/>
      <c r="M12" s="35"/>
      <c r="N12" s="35"/>
      <c r="O12" s="35"/>
      <c r="P12" s="35"/>
      <c r="Q12" s="35">
        <f>SUM(D12:M12)</f>
        <v>57</v>
      </c>
      <c r="R12" s="242">
        <f>SUM(E12:P12)+AVERAGE(E12:P12)</f>
        <v>48</v>
      </c>
      <c r="T12" s="45" t="s">
        <v>35</v>
      </c>
      <c r="U12" s="114">
        <v>3</v>
      </c>
      <c r="V12" s="114">
        <v>21</v>
      </c>
      <c r="W12" s="114">
        <v>19</v>
      </c>
      <c r="X12" s="114">
        <v>5</v>
      </c>
      <c r="Y12" s="114">
        <v>1</v>
      </c>
      <c r="Z12" s="114">
        <v>4</v>
      </c>
      <c r="AA12" s="114">
        <v>14</v>
      </c>
      <c r="AB12" s="114"/>
      <c r="AC12" s="114"/>
      <c r="AD12" s="114"/>
      <c r="AE12" s="114"/>
      <c r="AF12" s="114"/>
      <c r="AG12" s="114"/>
      <c r="AH12" s="115">
        <f t="shared" si="0"/>
        <v>67</v>
      </c>
      <c r="AI12" s="176">
        <f t="shared" si="1"/>
        <v>74.666666666666671</v>
      </c>
      <c r="AJ12" s="223">
        <f t="shared" si="2"/>
        <v>9.5714285714285712</v>
      </c>
      <c r="AK12" s="223">
        <f t="shared" si="3"/>
        <v>10.666666666666668</v>
      </c>
    </row>
    <row r="13" spans="2:37" ht="17" customHeight="1" thickBot="1">
      <c r="B13" s="93" t="s">
        <v>37</v>
      </c>
      <c r="C13" s="56" t="s">
        <v>48</v>
      </c>
      <c r="D13" s="35">
        <f>+VLOOKUP($C13,'R1'!$C$3:$H$22,5,)+VLOOKUP($C13,'Q1'!$B$3:$J$22,9,)</f>
        <v>-12</v>
      </c>
      <c r="E13" s="35">
        <f>+VLOOKUP($C13,'R2'!$C$3:$H$22,5,)+VLOOKUP($C13,'Q2'!$B$3:$J$22,9,)</f>
        <v>3</v>
      </c>
      <c r="F13" s="35">
        <f>+VLOOKUP($C13,'R3'!$C$3:$H$22,5,)+VLOOKUP($C13,'Q3'!$B$3:$J$22,9,)</f>
        <v>3</v>
      </c>
      <c r="G13" s="35">
        <f>+VLOOKUP($C13,'R4'!$C$3:$H$22,5,)+VLOOKUP($C13,'Q4'!$B$3:$J$22,9,)</f>
        <v>18</v>
      </c>
      <c r="H13" s="35">
        <f>+VLOOKUP($C13,'R5'!$C$3:$H$22,5,)+VLOOKUP($C13,'Q5'!$B$3:$J$22,9,)</f>
        <v>5</v>
      </c>
      <c r="I13" s="35">
        <f>+VLOOKUP($C13,'R6'!$C$3:$H$22,5,)+VLOOKUP($C13,'Q6'!$B$3:$J$22,9,)</f>
        <v>9</v>
      </c>
      <c r="J13" s="35">
        <f>+VLOOKUP($C13,'R7'!$C$3:$H$22,5,)+VLOOKUP($C13,'Q7'!$B$3:$J$22,9,)</f>
        <v>-11</v>
      </c>
      <c r="K13" s="35">
        <f>+VLOOKUP($C13,'R8'!$C$3:$H$22,5,)+VLOOKUP($C13,'Q8'!$B$3:$J$22,9,)</f>
        <v>14</v>
      </c>
      <c r="L13" s="35"/>
      <c r="M13" s="35"/>
      <c r="N13" s="35"/>
      <c r="O13" s="35"/>
      <c r="P13" s="35"/>
      <c r="Q13" s="35">
        <f>SUM(D13:M13)</f>
        <v>29</v>
      </c>
      <c r="R13" s="242">
        <f>SUM(E13:P13)+AVERAGE(E13:P13)</f>
        <v>46.857142857142854</v>
      </c>
      <c r="T13" s="46" t="s">
        <v>37</v>
      </c>
      <c r="U13" s="116">
        <v>13</v>
      </c>
      <c r="V13" s="116">
        <v>2</v>
      </c>
      <c r="W13" s="116">
        <v>-3</v>
      </c>
      <c r="X13" s="116">
        <v>21</v>
      </c>
      <c r="Y13" s="116">
        <v>1</v>
      </c>
      <c r="Z13" s="116">
        <v>8</v>
      </c>
      <c r="AA13" s="116">
        <v>10</v>
      </c>
      <c r="AB13" s="116"/>
      <c r="AC13" s="116"/>
      <c r="AD13" s="116"/>
      <c r="AE13" s="116"/>
      <c r="AF13" s="116"/>
      <c r="AG13" s="116"/>
      <c r="AH13" s="117">
        <f t="shared" si="0"/>
        <v>52</v>
      </c>
      <c r="AI13" s="250">
        <f t="shared" si="1"/>
        <v>45.5</v>
      </c>
      <c r="AJ13" s="224">
        <f t="shared" si="2"/>
        <v>7.4285714285714288</v>
      </c>
      <c r="AK13" s="224">
        <f t="shared" si="3"/>
        <v>6.5</v>
      </c>
    </row>
    <row r="14" spans="2:37" ht="17" customHeight="1" thickBot="1">
      <c r="B14" s="92" t="s">
        <v>35</v>
      </c>
      <c r="C14" s="55" t="s">
        <v>47</v>
      </c>
      <c r="D14" s="34">
        <f>+VLOOKUP($C14,'R1'!$C$3:$H$22,5,)+VLOOKUP($C14,'Q1'!$B$3:$J$22,9,)</f>
        <v>-11</v>
      </c>
      <c r="E14" s="34">
        <f>+VLOOKUP($C14,'R2'!$C$3:$H$22,5,)+VLOOKUP($C14,'Q2'!$B$3:$J$22,9,)</f>
        <v>12</v>
      </c>
      <c r="F14" s="34">
        <f>+VLOOKUP($C14,'R3'!$C$3:$H$22,5,)+VLOOKUP($C14,'Q3'!$B$3:$J$22,9,)</f>
        <v>6</v>
      </c>
      <c r="G14" s="34">
        <f>+VLOOKUP($C14,'R4'!$C$3:$H$22,5,)+VLOOKUP($C14,'Q4'!$B$3:$J$22,9,)</f>
        <v>7</v>
      </c>
      <c r="H14" s="34">
        <f>+VLOOKUP($C14,'R5'!$C$3:$H$22,5,)+VLOOKUP($C14,'Q5'!$B$3:$J$22,9,)</f>
        <v>5</v>
      </c>
      <c r="I14" s="34">
        <f>+VLOOKUP($C14,'R6'!$C$3:$H$22,5,)+VLOOKUP($C14,'Q6'!$B$3:$J$22,9,)</f>
        <v>0</v>
      </c>
      <c r="J14" s="34">
        <f>+VLOOKUP($C14,'R7'!$C$3:$H$22,5,)+VLOOKUP($C14,'Q7'!$B$3:$J$22,9,)</f>
        <v>11</v>
      </c>
      <c r="K14" s="34">
        <f>+VLOOKUP($C14,'R8'!$C$3:$H$22,5,)+VLOOKUP($C14,'Q8'!$B$3:$J$22,9,)</f>
        <v>13</v>
      </c>
      <c r="L14" s="34"/>
      <c r="M14" s="34"/>
      <c r="N14" s="34"/>
      <c r="O14" s="34"/>
      <c r="P14" s="34"/>
      <c r="Q14" s="34">
        <f>SUM(D14:M14)</f>
        <v>43</v>
      </c>
      <c r="R14" s="241">
        <f>SUM(E14:P14)+AVERAGE(E14:P14)</f>
        <v>61.714285714285715</v>
      </c>
    </row>
    <row r="15" spans="2:37" ht="17" customHeight="1" thickBot="1">
      <c r="B15" s="90" t="s">
        <v>33</v>
      </c>
      <c r="C15" s="54" t="s">
        <v>46</v>
      </c>
      <c r="D15" s="33">
        <f>+VLOOKUP($C15,'R1'!$C$3:$H$22,5,)+VLOOKUP($C15,'Q1'!$B$3:$J$22,9,)</f>
        <v>-14</v>
      </c>
      <c r="E15" s="33">
        <f>+VLOOKUP($C15,'R2'!$C$3:$H$22,5,)+VLOOKUP($C15,'Q2'!$B$3:$J$22,9,)</f>
        <v>17</v>
      </c>
      <c r="F15" s="33">
        <f>+VLOOKUP($C15,'R3'!$C$3:$H$22,5,)+VLOOKUP($C15,'Q3'!$B$3:$J$22,9,)</f>
        <v>15</v>
      </c>
      <c r="G15" s="33">
        <f>+VLOOKUP($C15,'R4'!$C$3:$H$22,5,)+VLOOKUP($C15,'Q4'!$B$3:$J$22,9,)</f>
        <v>1</v>
      </c>
      <c r="H15" s="33">
        <f>+VLOOKUP($C15,'R5'!$C$3:$H$22,5,)+VLOOKUP($C15,'Q5'!$B$3:$J$22,9,)</f>
        <v>15</v>
      </c>
      <c r="I15" s="33">
        <f>+VLOOKUP($C15,'R6'!$C$3:$H$22,5,)+VLOOKUP($C15,'Q6'!$B$3:$J$22,9,)</f>
        <v>8</v>
      </c>
      <c r="J15" s="33">
        <f>+VLOOKUP($C15,'R7'!$C$3:$H$22,5,)+VLOOKUP($C15,'Q7'!$B$3:$J$22,9,)</f>
        <v>15</v>
      </c>
      <c r="K15" s="33">
        <f>+VLOOKUP($C15,'R8'!$C$3:$H$22,5,)+VLOOKUP($C15,'Q8'!$B$3:$J$22,9,)</f>
        <v>10</v>
      </c>
      <c r="L15" s="33"/>
      <c r="M15" s="33"/>
      <c r="N15" s="33"/>
      <c r="O15" s="33"/>
      <c r="P15" s="33"/>
      <c r="Q15" s="33">
        <f>SUM(D15:M15)</f>
        <v>67</v>
      </c>
      <c r="R15" s="237">
        <f>SUM(E15:P15)+AVERAGE(E15:P15)</f>
        <v>92.571428571428569</v>
      </c>
      <c r="Y15" s="262" t="s">
        <v>0</v>
      </c>
      <c r="Z15" s="263" t="s">
        <v>1</v>
      </c>
      <c r="AA15" s="263" t="s">
        <v>54</v>
      </c>
      <c r="AB15" s="263" t="s">
        <v>55</v>
      </c>
      <c r="AC15" s="263" t="s">
        <v>41</v>
      </c>
    </row>
    <row r="16" spans="2:37" ht="17" customHeight="1">
      <c r="B16" s="88" t="s">
        <v>31</v>
      </c>
      <c r="C16" s="77" t="s">
        <v>42</v>
      </c>
      <c r="D16" s="82">
        <f>+VLOOKUP($C16,'R1'!$C$3:$H$22,5,)+VLOOKUP($C16,'Q1'!$B$3:$J$22,9,)</f>
        <v>5</v>
      </c>
      <c r="E16" s="82">
        <f>+VLOOKUP($C16,'R2'!$C$3:$H$22,5,)+VLOOKUP($C16,'Q2'!$B$3:$J$22,9,)</f>
        <v>13</v>
      </c>
      <c r="F16" s="82">
        <f>+VLOOKUP($C16,'R3'!$C$3:$H$22,5,)+VLOOKUP($C16,'Q3'!$B$3:$J$22,9,)</f>
        <v>15</v>
      </c>
      <c r="G16" s="82">
        <f>+VLOOKUP($C16,'R4'!$C$3:$H$22,5,)+VLOOKUP($C16,'Q4'!$B$3:$J$22,9,)</f>
        <v>-13</v>
      </c>
      <c r="H16" s="82">
        <f>+VLOOKUP($C16,'R5'!$C$3:$H$22,5,)+VLOOKUP($C16,'Q5'!$B$3:$J$22,9,)</f>
        <v>16</v>
      </c>
      <c r="I16" s="82">
        <f>+VLOOKUP($C16,'R6'!$C$3:$H$22,5,)+VLOOKUP($C16,'Q6'!$B$3:$J$22,9,)</f>
        <v>3</v>
      </c>
      <c r="J16" s="82">
        <f>+VLOOKUP($C16,'R7'!$C$3:$H$22,5,)+VLOOKUP($C16,'Q7'!$B$3:$J$22,9,)</f>
        <v>5</v>
      </c>
      <c r="K16" s="82">
        <f>+VLOOKUP($C16,'R8'!$C$3:$H$22,5,)+VLOOKUP($C16,'Q8'!$B$3:$J$22,9,)</f>
        <v>9</v>
      </c>
      <c r="L16" s="82"/>
      <c r="M16" s="82"/>
      <c r="N16" s="82"/>
      <c r="O16" s="82"/>
      <c r="P16" s="82"/>
      <c r="Q16" s="82">
        <f>SUM(D16:M16)</f>
        <v>53</v>
      </c>
      <c r="R16" s="238">
        <f>SUM(E16:P16)+AVERAGE(E16:P16)</f>
        <v>54.857142857142854</v>
      </c>
      <c r="Y16" s="264" t="s">
        <v>25</v>
      </c>
      <c r="Z16" s="265" t="s">
        <v>43</v>
      </c>
      <c r="AA16" s="266">
        <v>-13</v>
      </c>
      <c r="AB16" s="266">
        <v>12</v>
      </c>
      <c r="AC16" s="266">
        <v>-1</v>
      </c>
    </row>
    <row r="17" spans="2:18">
      <c r="B17" s="90" t="s">
        <v>33</v>
      </c>
      <c r="C17" s="54" t="s">
        <v>44</v>
      </c>
      <c r="D17" s="33">
        <f>+VLOOKUP($C17,'R1'!$C$3:$H$22,5,)+VLOOKUP($C17,'Q1'!$B$3:$J$22,9,)</f>
        <v>19</v>
      </c>
      <c r="E17" s="33">
        <f>+VLOOKUP($C17,'R2'!$C$3:$H$22,5,)+VLOOKUP($C17,'Q2'!$B$3:$J$22,9,)</f>
        <v>12</v>
      </c>
      <c r="F17" s="33">
        <f>+VLOOKUP($C17,'R3'!$C$3:$H$22,5,)+VLOOKUP($C17,'Q3'!$B$3:$J$22,9,)</f>
        <v>8</v>
      </c>
      <c r="G17" s="33">
        <f>+VLOOKUP($C17,'R4'!$C$3:$H$22,5,)+VLOOKUP($C17,'Q4'!$B$3:$J$22,9,)</f>
        <v>9</v>
      </c>
      <c r="H17" s="33">
        <f>+VLOOKUP($C17,'R5'!$C$3:$H$22,5,)+VLOOKUP($C17,'Q5'!$B$3:$J$22,9,)</f>
        <v>8</v>
      </c>
      <c r="I17" s="33">
        <f>+VLOOKUP($C17,'R6'!$C$3:$H$22,5,)+VLOOKUP($C17,'Q6'!$B$3:$J$22,9,)</f>
        <v>10</v>
      </c>
      <c r="J17" s="33">
        <f>+VLOOKUP($C17,'R7'!$C$3:$H$22,5,)+VLOOKUP($C17,'Q7'!$B$3:$J$22,9,)</f>
        <v>-14</v>
      </c>
      <c r="K17" s="33">
        <f>+VLOOKUP($C17,'R8'!$C$3:$H$22,5,)+VLOOKUP($C17,'Q8'!$B$3:$J$22,9,)</f>
        <v>6</v>
      </c>
      <c r="L17" s="33"/>
      <c r="M17" s="33"/>
      <c r="N17" s="33"/>
      <c r="O17" s="33"/>
      <c r="P17" s="33"/>
      <c r="Q17" s="33">
        <f>SUM(D17:M17)</f>
        <v>58</v>
      </c>
      <c r="R17" s="237">
        <f>SUM(E17:P17)+AVERAGE(E17:P17)</f>
        <v>44.571428571428569</v>
      </c>
    </row>
    <row r="18" spans="2:18">
      <c r="B18" s="87" t="s">
        <v>25</v>
      </c>
      <c r="C18" s="52" t="s">
        <v>34</v>
      </c>
      <c r="D18" s="31">
        <f>+VLOOKUP($C18,'R1'!$C$3:$H$22,5,)+VLOOKUP($C18,'Q1'!$B$3:$J$22,9,)</f>
        <v>22</v>
      </c>
      <c r="E18" s="31">
        <f>+VLOOKUP($C18,'R2'!$C$3:$H$22,5,)+VLOOKUP($C18,'Q2'!$B$3:$J$22,9,)</f>
        <v>23</v>
      </c>
      <c r="F18" s="31">
        <f>+VLOOKUP($C18,'R3'!$C$3:$H$22,5,)+VLOOKUP($C18,'Q3'!$B$3:$J$22,9,)</f>
        <v>11</v>
      </c>
      <c r="G18" s="31"/>
      <c r="H18" s="31"/>
      <c r="I18" s="31">
        <f>+VLOOKUP($C18,'R6'!$C$3:$H$22,5,)+VLOOKUP($C18,'Q6'!$B$3:$J$22,9,)</f>
        <v>21</v>
      </c>
      <c r="J18" s="31">
        <f>+VLOOKUP($C18,'R7'!$C$3:$H$22,5,)+VLOOKUP($C18,'Q7'!$B$3:$J$22,9,)</f>
        <v>6</v>
      </c>
      <c r="K18" s="31">
        <f>+VLOOKUP($C18,'R8'!$C$3:$H$22,5,)+VLOOKUP($C18,'Q8'!$B$3:$J$22,9,)</f>
        <v>4</v>
      </c>
      <c r="L18" s="31"/>
      <c r="M18" s="31"/>
      <c r="N18" s="31"/>
      <c r="O18" s="31"/>
      <c r="P18" s="31"/>
      <c r="Q18" s="31">
        <f>SUM(D18:M18)</f>
        <v>87</v>
      </c>
      <c r="R18" s="236">
        <f>SUM(E18:P18)+AVERAGE(E18:P18)</f>
        <v>78</v>
      </c>
    </row>
    <row r="19" spans="2:18">
      <c r="B19" s="91" t="s">
        <v>20</v>
      </c>
      <c r="C19" s="50" t="s">
        <v>24</v>
      </c>
      <c r="D19" s="29">
        <f>+VLOOKUP($C19,'R1'!$C$3:$H$22,5,)+VLOOKUP($C19,'Q1'!$B$3:$J$22,9,)</f>
        <v>3</v>
      </c>
      <c r="E19" s="29">
        <f>+VLOOKUP($C19,'R2'!$C$3:$H$22,5,)+VLOOKUP($C19,'Q2'!$B$3:$J$22,9,)</f>
        <v>24</v>
      </c>
      <c r="F19" s="29">
        <f>+VLOOKUP($C19,'R3'!$C$3:$H$22,5,)+VLOOKUP($C19,'Q3'!$B$3:$J$22,9,)</f>
        <v>23</v>
      </c>
      <c r="G19" s="29">
        <f>+VLOOKUP($C19,'R4'!$C$3:$H$22,5,)+VLOOKUP($C19,'Q4'!$B$3:$J$22,9,)</f>
        <v>15</v>
      </c>
      <c r="H19" s="29">
        <f>+VLOOKUP($C19,'R5'!$C$3:$H$22,5,)+VLOOKUP($C19,'Q5'!$B$3:$J$22,9,)</f>
        <v>24</v>
      </c>
      <c r="I19" s="29">
        <f>+VLOOKUP($C19,'R6'!$C$3:$H$22,5,)+VLOOKUP($C19,'Q6'!$B$3:$J$22,9,)</f>
        <v>19</v>
      </c>
      <c r="J19" s="29">
        <f>+VLOOKUP($C19,'R7'!$C$3:$H$22,5,)+VLOOKUP($C19,'Q7'!$B$3:$J$22,9,)</f>
        <v>26</v>
      </c>
      <c r="K19" s="29">
        <f>+VLOOKUP($C19,'R8'!$C$3:$H$22,5,)+VLOOKUP($C19,'Q8'!$B$3:$J$22,9,)</f>
        <v>-1</v>
      </c>
      <c r="L19" s="29"/>
      <c r="M19" s="29"/>
      <c r="N19" s="29"/>
      <c r="O19" s="29"/>
      <c r="P19" s="29"/>
      <c r="Q19" s="29">
        <f>SUM(D19:M19)</f>
        <v>133</v>
      </c>
      <c r="R19" s="234">
        <f>SUM(E19:P19)+AVERAGE(E19:P19)</f>
        <v>148.57142857142858</v>
      </c>
    </row>
    <row r="20" spans="2:18">
      <c r="B20" s="91" t="s">
        <v>20</v>
      </c>
      <c r="C20" s="50" t="s">
        <v>21</v>
      </c>
      <c r="D20" s="29">
        <f>+VLOOKUP($C20,'R1'!$C$3:$H$22,5,)+VLOOKUP($C20,'Q1'!$B$3:$J$22,9,)</f>
        <v>-2</v>
      </c>
      <c r="E20" s="29">
        <f>+VLOOKUP($C20,'R2'!$C$3:$H$22,5,)+VLOOKUP($C20,'Q2'!$B$3:$J$22,9,)</f>
        <v>31</v>
      </c>
      <c r="F20" s="29">
        <f>+VLOOKUP($C20,'R3'!$C$3:$H$22,5,)+VLOOKUP($C20,'Q3'!$B$3:$J$22,9,)</f>
        <v>41</v>
      </c>
      <c r="G20" s="29">
        <f>+VLOOKUP($C20,'R4'!$C$3:$H$22,5,)+VLOOKUP($C20,'Q4'!$B$3:$J$22,9,)</f>
        <v>43</v>
      </c>
      <c r="H20" s="29">
        <f>+VLOOKUP($C20,'R5'!$C$3:$H$22,5,)+VLOOKUP($C20,'Q5'!$B$3:$J$22,9,)</f>
        <v>52</v>
      </c>
      <c r="I20" s="29">
        <f>+VLOOKUP($C20,'R6'!$C$3:$H$22,5,)+VLOOKUP($C20,'Q6'!$B$3:$J$22,9,)</f>
        <v>47</v>
      </c>
      <c r="J20" s="29">
        <f>+VLOOKUP($C20,'R7'!$C$3:$H$22,5,)+VLOOKUP($C20,'Q7'!$B$3:$J$22,9,)</f>
        <v>32</v>
      </c>
      <c r="K20" s="29">
        <f>+VLOOKUP($C20,'R8'!$C$3:$H$22,5,)+VLOOKUP($C20,'Q8'!$B$3:$J$22,9,)</f>
        <v>-4</v>
      </c>
      <c r="L20" s="29"/>
      <c r="M20" s="29"/>
      <c r="N20" s="29"/>
      <c r="O20" s="29"/>
      <c r="P20" s="29"/>
      <c r="Q20" s="29">
        <f>SUM(D20:M20)</f>
        <v>240</v>
      </c>
      <c r="R20" s="234">
        <f>SUM(E20:P20)+AVERAGE(E20:P20)</f>
        <v>276.57142857142856</v>
      </c>
    </row>
    <row r="21" spans="2:18">
      <c r="B21" s="85" t="s">
        <v>27</v>
      </c>
      <c r="C21" s="49" t="s">
        <v>28</v>
      </c>
      <c r="D21" s="28">
        <f>+VLOOKUP($C21,'R1'!$C$3:$H$22,5,)+VLOOKUP($C21,'Q1'!$B$3:$J$22,9,)</f>
        <v>41</v>
      </c>
      <c r="E21" s="28">
        <f>+VLOOKUP($C21,'R2'!$C$3:$H$22,5,)+VLOOKUP($C21,'Q2'!$B$3:$J$22,9,)</f>
        <v>-13</v>
      </c>
      <c r="F21" s="28">
        <f>+VLOOKUP($C21,'R3'!$C$3:$H$22,5,)+VLOOKUP($C21,'Q3'!$B$3:$J$22,9,)</f>
        <v>-1</v>
      </c>
      <c r="G21" s="28">
        <f>+VLOOKUP($C21,'R4'!$C$3:$H$22,5,)+VLOOKUP($C21,'Q4'!$B$3:$J$22,9,)</f>
        <v>33</v>
      </c>
      <c r="H21" s="28">
        <f>+VLOOKUP($C21,'R5'!$C$3:$H$22,5,)+VLOOKUP($C21,'Q5'!$B$3:$J$22,9,)</f>
        <v>32</v>
      </c>
      <c r="I21" s="28">
        <f>+VLOOKUP($C21,'R6'!$C$3:$H$22,5,)+VLOOKUP($C21,'Q6'!$B$3:$J$22,9,)</f>
        <v>-8</v>
      </c>
      <c r="J21" s="28">
        <f>+VLOOKUP($C21,'R7'!$C$3:$H$22,5,)+VLOOKUP($C21,'Q7'!$B$3:$J$22,9,)</f>
        <v>4</v>
      </c>
      <c r="K21" s="28">
        <f>+VLOOKUP($C21,'R8'!$C$3:$H$22,5,)+VLOOKUP($C21,'Q8'!$B$3:$J$22,9,)</f>
        <v>-11</v>
      </c>
      <c r="L21" s="28"/>
      <c r="M21" s="28"/>
      <c r="N21" s="28"/>
      <c r="O21" s="28"/>
      <c r="P21" s="28"/>
      <c r="Q21" s="28">
        <f>SUM(D21:M21)</f>
        <v>77</v>
      </c>
      <c r="R21" s="239">
        <f>SUM(E21:P21)+AVERAGE(E21:P21)</f>
        <v>41.142857142857146</v>
      </c>
    </row>
    <row r="22" spans="2:18">
      <c r="B22" s="92" t="s">
        <v>35</v>
      </c>
      <c r="C22" s="55" t="s">
        <v>45</v>
      </c>
      <c r="D22" s="34">
        <f>+VLOOKUP($C22,'R1'!$C$3:$H$22,5,)+VLOOKUP($C22,'Q1'!$B$3:$J$22,9,)</f>
        <v>-14</v>
      </c>
      <c r="E22" s="34">
        <f>+VLOOKUP($C22,'R2'!$C$3:$H$22,5,)+VLOOKUP($C22,'Q2'!$B$3:$J$22,9,)</f>
        <v>14</v>
      </c>
      <c r="F22" s="34">
        <f>+VLOOKUP($C22,'R3'!$C$3:$H$22,5,)+VLOOKUP($C22,'Q3'!$B$3:$J$22,9,)</f>
        <v>18</v>
      </c>
      <c r="G22" s="34">
        <f>+VLOOKUP($C22,'R4'!$C$3:$H$22,5,)+VLOOKUP($C22,'Q4'!$B$3:$J$22,9,)</f>
        <v>-12</v>
      </c>
      <c r="H22" s="34">
        <f>+VLOOKUP($C22,'R5'!$C$3:$H$22,5,)+VLOOKUP($C22,'Q5'!$B$3:$J$22,9,)</f>
        <v>-14</v>
      </c>
      <c r="I22" s="34">
        <f>+VLOOKUP($C22,'R6'!$C$3:$H$22,5,)+VLOOKUP($C22,'Q6'!$B$3:$J$22,9,)</f>
        <v>9</v>
      </c>
      <c r="J22" s="34">
        <f>+VLOOKUP($C22,'R7'!$C$3:$H$22,5,)+VLOOKUP($C22,'Q7'!$B$3:$J$22,9,)</f>
        <v>8</v>
      </c>
      <c r="K22" s="34">
        <f>+VLOOKUP($C22,'R8'!$C$3:$H$22,5,)+VLOOKUP($C22,'Q8'!$B$3:$J$22,9,)</f>
        <v>-11</v>
      </c>
      <c r="L22" s="34"/>
      <c r="M22" s="34"/>
      <c r="N22" s="34"/>
      <c r="O22" s="34"/>
      <c r="P22" s="34"/>
      <c r="Q22" s="34">
        <f>SUM(D22:M22)</f>
        <v>-2</v>
      </c>
      <c r="R22" s="241">
        <f>SUM(E22:P22)+AVERAGE(E22:P22)</f>
        <v>13.714285714285714</v>
      </c>
    </row>
    <row r="23" spans="2:18" ht="17" customHeight="1" thickBot="1">
      <c r="B23" s="319" t="s">
        <v>27</v>
      </c>
      <c r="C23" s="170" t="s">
        <v>40</v>
      </c>
      <c r="D23" s="321">
        <f>+VLOOKUP($C23,'R1'!$C$3:$H$22,5,)+VLOOKUP($C23,'Q1'!$B$3:$J$22,9,)</f>
        <v>6</v>
      </c>
      <c r="E23" s="321">
        <f>+VLOOKUP($C23,'R2'!$C$3:$H$22,5,)+VLOOKUP($C23,'Q2'!$B$3:$J$22,9,)</f>
        <v>-9</v>
      </c>
      <c r="F23" s="321">
        <f>+VLOOKUP($C23,'R3'!$C$3:$H$22,5,)+VLOOKUP($C23,'Q3'!$B$3:$J$22,9,)</f>
        <v>21</v>
      </c>
      <c r="G23" s="321">
        <f>+VLOOKUP($C23,'R4'!$C$3:$H$22,5,)+VLOOKUP($C23,'Q4'!$B$3:$J$22,9,)</f>
        <v>6</v>
      </c>
      <c r="H23" s="321">
        <f>+VLOOKUP($C23,'R5'!$C$3:$H$22,5,)+VLOOKUP($C23,'Q5'!$B$3:$J$22,9,)</f>
        <v>2</v>
      </c>
      <c r="I23" s="321">
        <f>+VLOOKUP($C23,'R6'!$C$3:$H$22,5,)+VLOOKUP($C23,'Q6'!$B$3:$J$22,9,)</f>
        <v>20</v>
      </c>
      <c r="J23" s="321">
        <f>+VLOOKUP($C23,'R7'!$C$3:$H$22,5,)+VLOOKUP($C23,'Q7'!$B$3:$J$22,9,)</f>
        <v>8</v>
      </c>
      <c r="K23" s="321">
        <f>+VLOOKUP($C23,'R8'!$C$3:$H$22,5,)+VLOOKUP($C23,'Q8'!$B$3:$J$22,9,)</f>
        <v>-14</v>
      </c>
      <c r="L23" s="321"/>
      <c r="M23" s="321"/>
      <c r="N23" s="321"/>
      <c r="O23" s="321"/>
      <c r="P23" s="321"/>
      <c r="Q23" s="321">
        <f>SUM(D23:M23)</f>
        <v>40</v>
      </c>
      <c r="R23" s="323">
        <f>SUM(E23:P23)+AVERAGE(E23:P23)</f>
        <v>38.857142857142854</v>
      </c>
    </row>
    <row r="24" spans="2:18" ht="17" customHeight="1" thickBot="1"/>
    <row r="25" spans="2:18" ht="17" customHeight="1" thickBot="1">
      <c r="B25" s="313" t="s">
        <v>66</v>
      </c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5"/>
    </row>
    <row r="26" spans="2:18" ht="17" customHeight="1" thickBot="1">
      <c r="B26" s="97" t="s">
        <v>0</v>
      </c>
      <c r="C26" s="309" t="s">
        <v>1</v>
      </c>
      <c r="D26" s="312" t="s">
        <v>51</v>
      </c>
      <c r="E26" s="312" t="s">
        <v>52</v>
      </c>
      <c r="F26" s="312" t="s">
        <v>53</v>
      </c>
      <c r="G26" s="312" t="s">
        <v>54</v>
      </c>
      <c r="H26" s="312" t="s">
        <v>55</v>
      </c>
      <c r="I26" s="312" t="s">
        <v>56</v>
      </c>
      <c r="J26" s="312" t="s">
        <v>57</v>
      </c>
      <c r="K26" s="312" t="s">
        <v>58</v>
      </c>
      <c r="L26" s="312" t="s">
        <v>59</v>
      </c>
      <c r="M26" s="312" t="s">
        <v>60</v>
      </c>
      <c r="N26" s="312" t="s">
        <v>61</v>
      </c>
      <c r="O26" s="312" t="s">
        <v>62</v>
      </c>
      <c r="P26" s="312" t="s">
        <v>63</v>
      </c>
      <c r="Q26" s="312" t="s">
        <v>15</v>
      </c>
      <c r="R26" s="312" t="s">
        <v>16</v>
      </c>
    </row>
    <row r="27" spans="2:18">
      <c r="B27" s="84" t="s">
        <v>18</v>
      </c>
      <c r="C27" s="47" t="s">
        <v>19</v>
      </c>
      <c r="D27" s="37">
        <f>+VLOOKUP($C27,'Q1'!$B$3:$J$22,9,)</f>
        <v>12</v>
      </c>
      <c r="E27" s="37">
        <f>+VLOOKUP($C27,'Q2'!$B$3:$J$22,9,)</f>
        <v>15</v>
      </c>
      <c r="F27" s="37">
        <f>+VLOOKUP($C27,'Q3'!$B$3:$J$22,9,)</f>
        <v>15</v>
      </c>
      <c r="G27" s="37">
        <f>+VLOOKUP($C27,'Q4'!$B$3:$J$22,9,)</f>
        <v>15</v>
      </c>
      <c r="H27" s="37">
        <f>+VLOOKUP($C27,'Q5'!$B$3:$J$22,9,)</f>
        <v>17</v>
      </c>
      <c r="I27" s="37">
        <f>+VLOOKUP($C27,'Q6'!$B$3:$J$22,9,)</f>
        <v>15</v>
      </c>
      <c r="J27" s="37">
        <f>+VLOOKUP($C27,'Q7'!$B$3:$J$22,9,)</f>
        <v>15</v>
      </c>
      <c r="K27" s="37">
        <f>+VLOOKUP($C27,'Q8'!$B$3:$J$22,9,)</f>
        <v>15</v>
      </c>
      <c r="L27" s="37"/>
      <c r="M27" s="37"/>
      <c r="N27" s="37"/>
      <c r="O27" s="37"/>
      <c r="P27" s="37"/>
      <c r="Q27" s="37">
        <f t="shared" ref="Q27:Q46" si="4">SUM(D27:M27)</f>
        <v>119</v>
      </c>
      <c r="R27" s="232">
        <f t="shared" ref="R27:R46" si="5">SUM(E27:M27)+AVERAGE(E27:M27)</f>
        <v>122.28571428571429</v>
      </c>
    </row>
    <row r="28" spans="2:18">
      <c r="B28" s="84" t="s">
        <v>18</v>
      </c>
      <c r="C28" s="48" t="s">
        <v>22</v>
      </c>
      <c r="D28" s="27">
        <f>+VLOOKUP($C28,'Q1'!$B$3:$J$22,9,)</f>
        <v>15</v>
      </c>
      <c r="E28" s="27">
        <f>+VLOOKUP($C28,'Q2'!$B$3:$J$22,9,)</f>
        <v>10</v>
      </c>
      <c r="F28" s="27">
        <f>+VLOOKUP($C28,'Q3'!$B$3:$J$22,9,)</f>
        <v>12</v>
      </c>
      <c r="G28" s="27">
        <f>+VLOOKUP($C28,'Q4'!$B$3:$J$22,9,)</f>
        <v>12</v>
      </c>
      <c r="H28" s="27">
        <f>+VLOOKUP($C28,'Q5'!$B$3:$J$22,9,)</f>
        <v>20</v>
      </c>
      <c r="I28" s="27">
        <f>+VLOOKUP($C28,'Q6'!$B$3:$J$22,9,)</f>
        <v>12</v>
      </c>
      <c r="J28" s="27">
        <f>+VLOOKUP($C28,'Q7'!$B$3:$J$22,9,)</f>
        <v>12</v>
      </c>
      <c r="K28" s="27">
        <f>+VLOOKUP($C28,'Q8'!$B$3:$J$22,9,)</f>
        <v>12</v>
      </c>
      <c r="L28" s="27"/>
      <c r="M28" s="27"/>
      <c r="N28" s="27"/>
      <c r="O28" s="27"/>
      <c r="P28" s="27"/>
      <c r="Q28" s="27">
        <f t="shared" si="4"/>
        <v>105</v>
      </c>
      <c r="R28" s="233">
        <f t="shared" si="5"/>
        <v>102.85714285714286</v>
      </c>
    </row>
    <row r="29" spans="2:18">
      <c r="B29" s="91" t="s">
        <v>20</v>
      </c>
      <c r="C29" s="50" t="s">
        <v>21</v>
      </c>
      <c r="D29" s="29">
        <f>+VLOOKUP($C29,'Q1'!$B$3:$J$22,9,)</f>
        <v>13</v>
      </c>
      <c r="E29" s="29">
        <f>+VLOOKUP($C29,'Q2'!$B$3:$J$22,9,)</f>
        <v>14</v>
      </c>
      <c r="F29" s="29">
        <f>+VLOOKUP($C29,'Q3'!$B$3:$J$22,9,)</f>
        <v>9</v>
      </c>
      <c r="G29" s="29">
        <f>+VLOOKUP($C29,'Q4'!$B$3:$J$22,9,)</f>
        <v>13</v>
      </c>
      <c r="H29" s="29">
        <f>+VLOOKUP($C29,'Q5'!$B$3:$J$22,9,)</f>
        <v>17</v>
      </c>
      <c r="I29" s="29">
        <f>+VLOOKUP($C29,'Q6'!$B$3:$J$22,9,)</f>
        <v>13</v>
      </c>
      <c r="J29" s="29">
        <f>+VLOOKUP($C29,'Q7'!$B$3:$J$22,9,)</f>
        <v>13</v>
      </c>
      <c r="K29" s="29">
        <f>+VLOOKUP($C29,'Q8'!$B$3:$J$22,9,)</f>
        <v>11</v>
      </c>
      <c r="L29" s="29"/>
      <c r="M29" s="29"/>
      <c r="N29" s="29"/>
      <c r="O29" s="29"/>
      <c r="P29" s="29"/>
      <c r="Q29" s="29">
        <f t="shared" si="4"/>
        <v>103</v>
      </c>
      <c r="R29" s="234">
        <f t="shared" si="5"/>
        <v>102.85714285714286</v>
      </c>
    </row>
    <row r="30" spans="2:18">
      <c r="B30" s="86" t="s">
        <v>23</v>
      </c>
      <c r="C30" s="51" t="s">
        <v>26</v>
      </c>
      <c r="D30" s="30">
        <f>+VLOOKUP($C30,'Q1'!$B$3:$J$22,9,)</f>
        <v>12</v>
      </c>
      <c r="E30" s="30">
        <f>+VLOOKUP($C30,'Q2'!$B$3:$J$22,9,)</f>
        <v>8</v>
      </c>
      <c r="F30" s="30">
        <f>+VLOOKUP($C30,'Q3'!$B$3:$J$22,9,)</f>
        <v>8</v>
      </c>
      <c r="G30" s="30">
        <f>+VLOOKUP($C30,'Q4'!$B$3:$J$22,9,)</f>
        <v>11</v>
      </c>
      <c r="H30" s="30">
        <f>+VLOOKUP($C30,'Q5'!$B$3:$J$22,9,)</f>
        <v>11</v>
      </c>
      <c r="I30" s="30">
        <f>+VLOOKUP($C30,'Q6'!$B$3:$J$22,9,)</f>
        <v>6</v>
      </c>
      <c r="J30" s="30">
        <f>+VLOOKUP($C30,'Q7'!$B$3:$J$22,9,)</f>
        <v>4</v>
      </c>
      <c r="K30" s="30">
        <f>+VLOOKUP($C30,'Q8'!$B$3:$J$22,9,)</f>
        <v>8</v>
      </c>
      <c r="L30" s="30"/>
      <c r="M30" s="30"/>
      <c r="N30" s="30"/>
      <c r="O30" s="30"/>
      <c r="P30" s="30"/>
      <c r="Q30" s="30">
        <f t="shared" si="4"/>
        <v>68</v>
      </c>
      <c r="R30" s="235">
        <f t="shared" si="5"/>
        <v>64</v>
      </c>
    </row>
    <row r="31" spans="2:18">
      <c r="B31" s="87" t="s">
        <v>25</v>
      </c>
      <c r="C31" s="52" t="s">
        <v>30</v>
      </c>
      <c r="D31" s="31">
        <f>+VLOOKUP($C31,'Q1'!$B$3:$J$22,9,)</f>
        <v>5</v>
      </c>
      <c r="E31" s="31">
        <f>+VLOOKUP($C31,'Q2'!$B$3:$J$22,9,)</f>
        <v>4</v>
      </c>
      <c r="F31" s="31">
        <f>+VLOOKUP($C31,'Q3'!$B$3:$J$22,9,)</f>
        <v>13</v>
      </c>
      <c r="G31" s="31">
        <f>+VLOOKUP($C31,'Q4'!$B$3:$J$22,9,)</f>
        <v>10</v>
      </c>
      <c r="H31" s="31">
        <f>+VLOOKUP($C31,'Q5'!$B$3:$J$22,9,)</f>
        <v>8</v>
      </c>
      <c r="I31" s="31">
        <f>+VLOOKUP($C31,'Q6'!$B$3:$J$22,9,)</f>
        <v>9</v>
      </c>
      <c r="J31" s="31">
        <f>+VLOOKUP($C31,'Q7'!$B$3:$J$22,9,)</f>
        <v>10</v>
      </c>
      <c r="K31" s="31">
        <f>+VLOOKUP($C31,'Q8'!$B$3:$J$22,9,)</f>
        <v>6</v>
      </c>
      <c r="L31" s="31"/>
      <c r="M31" s="31"/>
      <c r="N31" s="31"/>
      <c r="O31" s="31"/>
      <c r="P31" s="31"/>
      <c r="Q31" s="31">
        <f t="shared" si="4"/>
        <v>65</v>
      </c>
      <c r="R31" s="236">
        <f t="shared" si="5"/>
        <v>68.571428571428569</v>
      </c>
    </row>
    <row r="32" spans="2:18">
      <c r="B32" s="86" t="s">
        <v>23</v>
      </c>
      <c r="C32" s="51" t="s">
        <v>38</v>
      </c>
      <c r="D32" s="30">
        <f>+VLOOKUP($C32,'Q1'!$B$3:$J$22,9,)</f>
        <v>6</v>
      </c>
      <c r="E32" s="30">
        <f>+VLOOKUP($C32,'Q2'!$B$3:$J$22,9,)</f>
        <v>13</v>
      </c>
      <c r="F32" s="30">
        <f>+VLOOKUP($C32,'Q3'!$B$3:$J$22,9,)</f>
        <v>5</v>
      </c>
      <c r="G32" s="30">
        <f>+VLOOKUP($C32,'Q4'!$B$3:$J$22,9,)</f>
        <v>7</v>
      </c>
      <c r="H32" s="30">
        <f>+VLOOKUP($C32,'Q5'!$B$3:$J$22,9,)</f>
        <v>2</v>
      </c>
      <c r="I32" s="30">
        <f>+VLOOKUP($C32,'Q6'!$B$3:$J$22,9,)</f>
        <v>9</v>
      </c>
      <c r="J32" s="30">
        <f>+VLOOKUP($C32,'Q7'!$B$3:$J$22,9,)</f>
        <v>9</v>
      </c>
      <c r="K32" s="30">
        <f>+VLOOKUP($C32,'Q8'!$B$3:$J$22,9,)</f>
        <v>13</v>
      </c>
      <c r="L32" s="30"/>
      <c r="M32" s="30"/>
      <c r="N32" s="30"/>
      <c r="O32" s="30"/>
      <c r="P32" s="30"/>
      <c r="Q32" s="30">
        <f t="shared" si="4"/>
        <v>64</v>
      </c>
      <c r="R32" s="235">
        <f t="shared" si="5"/>
        <v>66.285714285714292</v>
      </c>
    </row>
    <row r="33" spans="2:18">
      <c r="B33" s="85" t="s">
        <v>27</v>
      </c>
      <c r="C33" s="49" t="s">
        <v>28</v>
      </c>
      <c r="D33" s="28">
        <f>+VLOOKUP($C33,'Q1'!$B$3:$J$22,9,)</f>
        <v>9</v>
      </c>
      <c r="E33" s="28">
        <f>+VLOOKUP($C33,'Q2'!$B$3:$J$22,9,)</f>
        <v>2</v>
      </c>
      <c r="F33" s="28">
        <f>+VLOOKUP($C33,'Q3'!$B$3:$J$22,9,)</f>
        <v>8</v>
      </c>
      <c r="G33" s="28">
        <f>+VLOOKUP($C33,'Q4'!$B$3:$J$22,9,)</f>
        <v>12</v>
      </c>
      <c r="H33" s="28">
        <f>+VLOOKUP($C33,'Q5'!$B$3:$J$22,9,)</f>
        <v>8</v>
      </c>
      <c r="I33" s="28">
        <f>+VLOOKUP($C33,'Q6'!$B$3:$J$22,9,)</f>
        <v>7</v>
      </c>
      <c r="J33" s="28">
        <f>+VLOOKUP($C33,'Q7'!$B$3:$J$22,9,)</f>
        <v>4</v>
      </c>
      <c r="K33" s="28">
        <f>+VLOOKUP($C33,'Q8'!$B$3:$J$22,9,)</f>
        <v>4</v>
      </c>
      <c r="L33" s="28"/>
      <c r="M33" s="28"/>
      <c r="N33" s="28"/>
      <c r="O33" s="28"/>
      <c r="P33" s="28"/>
      <c r="Q33" s="28">
        <f t="shared" si="4"/>
        <v>54</v>
      </c>
      <c r="R33" s="239">
        <f t="shared" si="5"/>
        <v>51.428571428571431</v>
      </c>
    </row>
    <row r="34" spans="2:18">
      <c r="B34" s="89" t="s">
        <v>29</v>
      </c>
      <c r="C34" s="53" t="s">
        <v>32</v>
      </c>
      <c r="D34" s="32">
        <f>+VLOOKUP($C34,'Q1'!$B$3:$J$22,9,)</f>
        <v>6</v>
      </c>
      <c r="E34" s="32">
        <f>+VLOOKUP($C34,'Q2'!$B$3:$J$22,9,)</f>
        <v>5</v>
      </c>
      <c r="F34" s="32">
        <f>+VLOOKUP($C34,'Q3'!$B$3:$J$22,9,)</f>
        <v>4</v>
      </c>
      <c r="G34" s="32">
        <f>+VLOOKUP($C34,'Q4'!$B$3:$J$22,9,)</f>
        <v>8</v>
      </c>
      <c r="H34" s="32">
        <f>+VLOOKUP($C34,'Q5'!$B$3:$J$22,9,)</f>
        <v>11</v>
      </c>
      <c r="I34" s="32">
        <f>+VLOOKUP($C34,'Q6'!$B$3:$J$22,9,)</f>
        <v>4</v>
      </c>
      <c r="J34" s="32">
        <f>+VLOOKUP($C34,'Q7'!$B$3:$J$22,9,)</f>
        <v>12</v>
      </c>
      <c r="K34" s="32">
        <f>+VLOOKUP($C34,'Q8'!$B$3:$J$22,9,)</f>
        <v>9</v>
      </c>
      <c r="L34" s="32"/>
      <c r="M34" s="32"/>
      <c r="N34" s="32"/>
      <c r="O34" s="32"/>
      <c r="P34" s="32"/>
      <c r="Q34" s="32">
        <f t="shared" si="4"/>
        <v>59</v>
      </c>
      <c r="R34" s="240">
        <f t="shared" si="5"/>
        <v>60.571428571428569</v>
      </c>
    </row>
    <row r="35" spans="2:18">
      <c r="B35" s="91" t="s">
        <v>20</v>
      </c>
      <c r="C35" s="50" t="s">
        <v>24</v>
      </c>
      <c r="D35" s="29">
        <f>+VLOOKUP($C35,'Q1'!$B$3:$J$22,9,)</f>
        <v>9</v>
      </c>
      <c r="E35" s="29">
        <f>+VLOOKUP($C35,'Q2'!$B$3:$J$22,9,)</f>
        <v>7</v>
      </c>
      <c r="F35" s="29">
        <f>+VLOOKUP($C35,'Q3'!$B$3:$J$22,9,)</f>
        <v>2</v>
      </c>
      <c r="G35" s="29">
        <f>+VLOOKUP($C35,'Q4'!$B$3:$J$22,9,)</f>
        <v>2</v>
      </c>
      <c r="H35" s="29">
        <f>+VLOOKUP($C35,'Q5'!$B$3:$J$22,9,)</f>
        <v>5</v>
      </c>
      <c r="I35" s="29">
        <f>+VLOOKUP($C35,'Q6'!$B$3:$J$22,9,)</f>
        <v>8</v>
      </c>
      <c r="J35" s="29">
        <f>+VLOOKUP($C35,'Q7'!$B$3:$J$22,9,)</f>
        <v>9</v>
      </c>
      <c r="K35" s="29">
        <f>+VLOOKUP($C35,'Q8'!$B$3:$J$22,9,)</f>
        <v>5</v>
      </c>
      <c r="L35" s="29"/>
      <c r="M35" s="29"/>
      <c r="N35" s="29"/>
      <c r="O35" s="29"/>
      <c r="P35" s="29"/>
      <c r="Q35" s="29">
        <f t="shared" si="4"/>
        <v>47</v>
      </c>
      <c r="R35" s="234">
        <f t="shared" si="5"/>
        <v>43.428571428571431</v>
      </c>
    </row>
    <row r="36" spans="2:18" ht="17" customHeight="1">
      <c r="B36" s="87" t="s">
        <v>25</v>
      </c>
      <c r="C36" s="52" t="s">
        <v>34</v>
      </c>
      <c r="D36" s="31">
        <f>+VLOOKUP($C36,'Q1'!$B$3:$J$22,9,)</f>
        <v>10</v>
      </c>
      <c r="E36" s="31">
        <f>+VLOOKUP($C36,'Q2'!$B$3:$J$22,9,)</f>
        <v>1</v>
      </c>
      <c r="F36" s="31">
        <f>+VLOOKUP($C36,'Q3'!$B$3:$J$22,9,)</f>
        <v>10</v>
      </c>
      <c r="G36" s="31"/>
      <c r="H36" s="31"/>
      <c r="I36" s="31">
        <f>+VLOOKUP($C36,'Q6'!$B$3:$J$22,9,)</f>
        <v>12</v>
      </c>
      <c r="J36" s="31">
        <f>+VLOOKUP($C36,'Q7'!$B$3:$J$22,9,)</f>
        <v>8</v>
      </c>
      <c r="K36" s="31">
        <f>+VLOOKUP($C36,'Q8'!$B$3:$J$22,9,)</f>
        <v>12</v>
      </c>
      <c r="L36" s="31"/>
      <c r="M36" s="31"/>
      <c r="N36" s="31"/>
      <c r="O36" s="31"/>
      <c r="P36" s="31"/>
      <c r="Q36" s="31">
        <f t="shared" si="4"/>
        <v>53</v>
      </c>
      <c r="R36" s="236">
        <f t="shared" si="5"/>
        <v>51.6</v>
      </c>
    </row>
    <row r="37" spans="2:18">
      <c r="B37" s="88" t="s">
        <v>31</v>
      </c>
      <c r="C37" s="77" t="s">
        <v>39</v>
      </c>
      <c r="D37" s="82">
        <f>+VLOOKUP($C37,'Q1'!$B$3:$J$22,9,)</f>
        <v>4</v>
      </c>
      <c r="E37" s="82">
        <f>+VLOOKUP($C37,'Q2'!$B$3:$J$22,9,)</f>
        <v>8</v>
      </c>
      <c r="F37" s="82">
        <f>+VLOOKUP($C37,'Q3'!$B$3:$J$22,9,)</f>
        <v>6</v>
      </c>
      <c r="G37" s="82">
        <f>+VLOOKUP($C37,'Q4'!$B$3:$J$22,9,)</f>
        <v>4</v>
      </c>
      <c r="H37" s="82">
        <f>+VLOOKUP($C37,'Q5'!$B$3:$J$22,9,)</f>
        <v>9</v>
      </c>
      <c r="I37" s="82">
        <f>+VLOOKUP($C37,'Q6'!$B$3:$J$22,9,)</f>
        <v>6</v>
      </c>
      <c r="J37" s="82">
        <f>+VLOOKUP($C37,'Q7'!$B$3:$J$22,9,)</f>
        <v>2</v>
      </c>
      <c r="K37" s="82">
        <f>+VLOOKUP($C37,'Q8'!$B$3:$J$22,9,)</f>
        <v>6</v>
      </c>
      <c r="L37" s="82"/>
      <c r="M37" s="82"/>
      <c r="N37" s="82"/>
      <c r="O37" s="82"/>
      <c r="P37" s="82"/>
      <c r="Q37" s="82">
        <f t="shared" si="4"/>
        <v>45</v>
      </c>
      <c r="R37" s="238">
        <f t="shared" si="5"/>
        <v>46.857142857142854</v>
      </c>
    </row>
    <row r="38" spans="2:18">
      <c r="B38" s="89" t="s">
        <v>29</v>
      </c>
      <c r="C38" s="53" t="s">
        <v>36</v>
      </c>
      <c r="D38" s="32">
        <f>+VLOOKUP($C38,'Q1'!$B$3:$J$22,9,)</f>
        <v>2</v>
      </c>
      <c r="E38" s="32">
        <f>+VLOOKUP($C38,'Q2'!$B$3:$J$22,9,)</f>
        <v>11</v>
      </c>
      <c r="F38" s="32">
        <f>+VLOOKUP($C38,'Q3'!$B$3:$J$22,9,)</f>
        <v>2</v>
      </c>
      <c r="G38" s="32">
        <f>+VLOOKUP($C38,'Q4'!$B$3:$J$22,9,)</f>
        <v>5</v>
      </c>
      <c r="H38" s="32">
        <f>+VLOOKUP($C38,'Q5'!$B$3:$J$22,9,)</f>
        <v>2</v>
      </c>
      <c r="I38" s="32">
        <f>+VLOOKUP($C38,'Q6'!$B$3:$J$22,9,)</f>
        <v>2</v>
      </c>
      <c r="J38" s="32">
        <f>+VLOOKUP($C38,'Q7'!$B$3:$J$22,9,)</f>
        <v>7</v>
      </c>
      <c r="K38" s="32">
        <f>+VLOOKUP($C38,'Q8'!$B$3:$J$22,9,)</f>
        <v>2</v>
      </c>
      <c r="L38" s="32"/>
      <c r="M38" s="32"/>
      <c r="N38" s="32"/>
      <c r="O38" s="32"/>
      <c r="P38" s="32"/>
      <c r="Q38" s="32">
        <f t="shared" si="4"/>
        <v>33</v>
      </c>
      <c r="R38" s="240">
        <f t="shared" si="5"/>
        <v>35.428571428571431</v>
      </c>
    </row>
    <row r="39" spans="2:18">
      <c r="B39" s="85" t="s">
        <v>27</v>
      </c>
      <c r="C39" s="49" t="s">
        <v>40</v>
      </c>
      <c r="D39" s="28">
        <f>+VLOOKUP($C39,'Q1'!$B$3:$J$22,9,)</f>
        <v>2</v>
      </c>
      <c r="E39" s="28">
        <f>+VLOOKUP($C39,'Q2'!$B$3:$J$22,9,)</f>
        <v>6</v>
      </c>
      <c r="F39" s="28">
        <f>+VLOOKUP($C39,'Q3'!$B$3:$J$22,9,)</f>
        <v>11</v>
      </c>
      <c r="G39" s="28">
        <f>+VLOOKUP($C39,'Q4'!$B$3:$J$22,9,)</f>
        <v>4</v>
      </c>
      <c r="H39" s="28">
        <f>+VLOOKUP($C39,'Q5'!$B$3:$J$22,9,)</f>
        <v>2</v>
      </c>
      <c r="I39" s="28">
        <f>+VLOOKUP($C39,'Q6'!$B$3:$J$22,9,)</f>
        <v>2</v>
      </c>
      <c r="J39" s="28">
        <f>+VLOOKUP($C39,'Q7'!$B$3:$J$22,9,)</f>
        <v>2</v>
      </c>
      <c r="K39" s="28">
        <f>+VLOOKUP($C39,'Q8'!$B$3:$J$22,9,)</f>
        <v>1</v>
      </c>
      <c r="L39" s="28"/>
      <c r="M39" s="28"/>
      <c r="N39" s="28"/>
      <c r="O39" s="28"/>
      <c r="P39" s="28"/>
      <c r="Q39" s="28">
        <f t="shared" si="4"/>
        <v>30</v>
      </c>
      <c r="R39" s="239">
        <f t="shared" si="5"/>
        <v>32</v>
      </c>
    </row>
    <row r="40" spans="2:18">
      <c r="B40" s="93" t="s">
        <v>37</v>
      </c>
      <c r="C40" s="56" t="s">
        <v>48</v>
      </c>
      <c r="D40" s="35">
        <f>+VLOOKUP($C40,'Q1'!$B$3:$J$22,9,)</f>
        <v>3</v>
      </c>
      <c r="E40" s="35">
        <f>+VLOOKUP($C40,'Q2'!$B$3:$J$22,9,)</f>
        <v>4</v>
      </c>
      <c r="F40" s="35">
        <f>+VLOOKUP($C40,'Q3'!$B$3:$J$22,9,)</f>
        <v>4</v>
      </c>
      <c r="G40" s="35">
        <f>+VLOOKUP($C40,'Q4'!$B$3:$J$22,9,)</f>
        <v>4</v>
      </c>
      <c r="H40" s="35">
        <f>+VLOOKUP($C40,'Q5'!$B$3:$J$22,9,)</f>
        <v>4</v>
      </c>
      <c r="I40" s="35">
        <f>+VLOOKUP($C40,'Q6'!$B$3:$J$22,9,)</f>
        <v>3</v>
      </c>
      <c r="J40" s="35">
        <f>+VLOOKUP($C40,'Q7'!$B$3:$J$22,9,)</f>
        <v>4</v>
      </c>
      <c r="K40" s="35">
        <f>+VLOOKUP($C40,'Q8'!$B$3:$J$22,9,)</f>
        <v>3</v>
      </c>
      <c r="L40" s="35"/>
      <c r="M40" s="35"/>
      <c r="N40" s="35"/>
      <c r="O40" s="35"/>
      <c r="P40" s="35"/>
      <c r="Q40" s="35">
        <f t="shared" si="4"/>
        <v>29</v>
      </c>
      <c r="R40" s="242">
        <f t="shared" si="5"/>
        <v>29.714285714285715</v>
      </c>
    </row>
    <row r="41" spans="2:18">
      <c r="B41" s="92" t="s">
        <v>35</v>
      </c>
      <c r="C41" s="55" t="s">
        <v>45</v>
      </c>
      <c r="D41" s="34">
        <f>+VLOOKUP($C41,'Q1'!$B$3:$J$22,9,)</f>
        <v>1</v>
      </c>
      <c r="E41" s="34">
        <f>+VLOOKUP($C41,'Q2'!$B$3:$J$22,9,)</f>
        <v>4</v>
      </c>
      <c r="F41" s="34">
        <f>+VLOOKUP($C41,'Q3'!$B$3:$J$22,9,)</f>
        <v>3</v>
      </c>
      <c r="G41" s="34">
        <f>+VLOOKUP($C41,'Q4'!$B$3:$J$22,9,)</f>
        <v>3</v>
      </c>
      <c r="H41" s="34">
        <f>+VLOOKUP($C41,'Q5'!$B$3:$J$22,9,)</f>
        <v>1</v>
      </c>
      <c r="I41" s="34">
        <f>+VLOOKUP($C41,'Q6'!$B$3:$J$22,9,)</f>
        <v>3</v>
      </c>
      <c r="J41" s="34">
        <f>+VLOOKUP($C41,'Q7'!$B$3:$J$22,9,)</f>
        <v>1</v>
      </c>
      <c r="K41" s="34">
        <f>+VLOOKUP($C41,'Q8'!$B$3:$J$22,9,)</f>
        <v>4</v>
      </c>
      <c r="L41" s="34"/>
      <c r="M41" s="34"/>
      <c r="N41" s="34"/>
      <c r="O41" s="34"/>
      <c r="P41" s="34"/>
      <c r="Q41" s="34">
        <f t="shared" si="4"/>
        <v>20</v>
      </c>
      <c r="R41" s="241">
        <f t="shared" si="5"/>
        <v>21.714285714285715</v>
      </c>
    </row>
    <row r="42" spans="2:18">
      <c r="B42" s="90" t="s">
        <v>33</v>
      </c>
      <c r="C42" s="54" t="s">
        <v>44</v>
      </c>
      <c r="D42" s="33">
        <f>+VLOOKUP($C42,'Q1'!$B$3:$J$22,9,)</f>
        <v>3</v>
      </c>
      <c r="E42" s="33">
        <f>+VLOOKUP($C42,'Q2'!$B$3:$J$22,9,)</f>
        <v>1</v>
      </c>
      <c r="F42" s="33">
        <f>+VLOOKUP($C42,'Q3'!$B$3:$J$22,9,)</f>
        <v>3</v>
      </c>
      <c r="G42" s="33">
        <f>+VLOOKUP($C42,'Q4'!$B$3:$J$22,9,)</f>
        <v>3</v>
      </c>
      <c r="H42" s="33">
        <f>+VLOOKUP($C42,'Q5'!$B$3:$J$22,9,)</f>
        <v>3</v>
      </c>
      <c r="I42" s="33">
        <f>+VLOOKUP($C42,'Q6'!$B$3:$J$22,9,)</f>
        <v>1</v>
      </c>
      <c r="J42" s="33">
        <f>+VLOOKUP($C42,'Q7'!$B$3:$J$22,9,)</f>
        <v>1</v>
      </c>
      <c r="K42" s="33">
        <f>+VLOOKUP($C42,'Q8'!$B$3:$J$22,9,)</f>
        <v>1</v>
      </c>
      <c r="L42" s="33"/>
      <c r="M42" s="33"/>
      <c r="N42" s="33"/>
      <c r="O42" s="33"/>
      <c r="P42" s="33"/>
      <c r="Q42" s="33">
        <f t="shared" si="4"/>
        <v>16</v>
      </c>
      <c r="R42" s="237">
        <f t="shared" si="5"/>
        <v>14.857142857142858</v>
      </c>
    </row>
    <row r="43" spans="2:18">
      <c r="B43" s="92" t="s">
        <v>35</v>
      </c>
      <c r="C43" s="55" t="s">
        <v>47</v>
      </c>
      <c r="D43" s="34">
        <f>+VLOOKUP($C43,'Q1'!$B$3:$J$22,9,)</f>
        <v>4</v>
      </c>
      <c r="E43" s="34">
        <f>+VLOOKUP($C43,'Q2'!$B$3:$J$22,9,)</f>
        <v>1</v>
      </c>
      <c r="F43" s="34">
        <f>+VLOOKUP($C43,'Q3'!$B$3:$J$22,9,)</f>
        <v>1</v>
      </c>
      <c r="G43" s="34">
        <f>+VLOOKUP($C43,'Q4'!$B$3:$J$22,9,)</f>
        <v>1</v>
      </c>
      <c r="H43" s="34">
        <f>+VLOOKUP($C43,'Q5'!$B$3:$J$22,9,)</f>
        <v>4</v>
      </c>
      <c r="I43" s="34">
        <f>+VLOOKUP($C43,'Q6'!$B$3:$J$22,9,)</f>
        <v>1</v>
      </c>
      <c r="J43" s="34">
        <f>+VLOOKUP($C43,'Q7'!$B$3:$J$22,9,)</f>
        <v>3</v>
      </c>
      <c r="K43" s="34">
        <f>+VLOOKUP($C43,'Q8'!$B$3:$J$22,9,)</f>
        <v>1</v>
      </c>
      <c r="L43" s="34"/>
      <c r="M43" s="34"/>
      <c r="N43" s="34"/>
      <c r="O43" s="34"/>
      <c r="P43" s="34"/>
      <c r="Q43" s="34">
        <f t="shared" si="4"/>
        <v>16</v>
      </c>
      <c r="R43" s="241">
        <f t="shared" si="5"/>
        <v>13.714285714285714</v>
      </c>
    </row>
    <row r="44" spans="2:18">
      <c r="B44" s="90" t="s">
        <v>33</v>
      </c>
      <c r="C44" s="54" t="s">
        <v>46</v>
      </c>
      <c r="D44" s="33">
        <f>+VLOOKUP($C44,'Q1'!$B$3:$J$22,9,)</f>
        <v>1</v>
      </c>
      <c r="E44" s="33">
        <f>+VLOOKUP($C44,'Q2'!$B$3:$J$22,9,)</f>
        <v>3</v>
      </c>
      <c r="F44" s="33">
        <f>+VLOOKUP($C44,'Q3'!$B$3:$J$22,9,)</f>
        <v>1</v>
      </c>
      <c r="G44" s="33">
        <f>+VLOOKUP($C44,'Q4'!$B$3:$J$22,9,)</f>
        <v>1</v>
      </c>
      <c r="H44" s="33">
        <f>+VLOOKUP($C44,'Q5'!$B$3:$J$22,9,)</f>
        <v>1</v>
      </c>
      <c r="I44" s="33">
        <f>+VLOOKUP($C44,'Q6'!$B$3:$J$22,9,)</f>
        <v>4</v>
      </c>
      <c r="J44" s="33">
        <f>+VLOOKUP($C44,'Q7'!$B$3:$J$22,9,)</f>
        <v>3</v>
      </c>
      <c r="K44" s="33">
        <f>+VLOOKUP($C44,'Q8'!$B$3:$J$22,9,)</f>
        <v>4</v>
      </c>
      <c r="L44" s="33"/>
      <c r="M44" s="33"/>
      <c r="N44" s="33"/>
      <c r="O44" s="33"/>
      <c r="P44" s="33"/>
      <c r="Q44" s="33">
        <f t="shared" si="4"/>
        <v>18</v>
      </c>
      <c r="R44" s="237">
        <f t="shared" si="5"/>
        <v>19.428571428571427</v>
      </c>
    </row>
    <row r="45" spans="2:18">
      <c r="B45" s="88" t="s">
        <v>31</v>
      </c>
      <c r="C45" s="77" t="s">
        <v>42</v>
      </c>
      <c r="D45" s="82">
        <f>+VLOOKUP($C45,'Q1'!$B$3:$J$22,9,)</f>
        <v>2</v>
      </c>
      <c r="E45" s="82">
        <f>+VLOOKUP($C45,'Q2'!$B$3:$J$22,9,)</f>
        <v>2</v>
      </c>
      <c r="F45" s="82">
        <f>+VLOOKUP($C45,'Q3'!$B$3:$J$22,9,)</f>
        <v>1</v>
      </c>
      <c r="G45" s="82">
        <f>+VLOOKUP($C45,'Q4'!$B$3:$J$22,9,)</f>
        <v>2</v>
      </c>
      <c r="H45" s="82">
        <f>+VLOOKUP($C45,'Q5'!$B$3:$J$22,9,)</f>
        <v>1</v>
      </c>
      <c r="I45" s="82">
        <f>+VLOOKUP($C45,'Q6'!$B$3:$J$22,9,)</f>
        <v>2</v>
      </c>
      <c r="J45" s="82">
        <f>+VLOOKUP($C45,'Q7'!$B$3:$J$22,9,)</f>
        <v>4</v>
      </c>
      <c r="K45" s="82">
        <f>+VLOOKUP($C45,'Q8'!$B$3:$J$22,9,)</f>
        <v>2</v>
      </c>
      <c r="L45" s="82"/>
      <c r="M45" s="82"/>
      <c r="N45" s="82"/>
      <c r="O45" s="82"/>
      <c r="P45" s="82"/>
      <c r="Q45" s="82">
        <f t="shared" si="4"/>
        <v>16</v>
      </c>
      <c r="R45" s="238">
        <f t="shared" si="5"/>
        <v>16</v>
      </c>
    </row>
    <row r="46" spans="2:18" ht="17" customHeight="1" thickBot="1">
      <c r="B46" s="94" t="s">
        <v>37</v>
      </c>
      <c r="C46" s="57" t="s">
        <v>49</v>
      </c>
      <c r="D46" s="36">
        <f>+VLOOKUP($C46,'Q1'!$B$3:$J$22,9,)</f>
        <v>1</v>
      </c>
      <c r="E46" s="36">
        <f>+VLOOKUP($C46,'Q2'!$B$3:$J$22,9,)</f>
        <v>1</v>
      </c>
      <c r="F46" s="36">
        <f>+VLOOKUP($C46,'Q3'!$B$3:$J$22,9,)</f>
        <v>2</v>
      </c>
      <c r="G46" s="36">
        <f>+VLOOKUP($C46,'Q4'!$B$3:$J$22,9,)</f>
        <v>1</v>
      </c>
      <c r="H46" s="36">
        <f>+VLOOKUP($C46,'Q5'!$B$3:$J$22,9,)</f>
        <v>1</v>
      </c>
      <c r="I46" s="36">
        <f>+VLOOKUP($C46,'Q6'!$B$3:$J$22,9,)</f>
        <v>1</v>
      </c>
      <c r="J46" s="36">
        <f>+VLOOKUP($C46,'Q7'!$B$3:$J$22,9,)</f>
        <v>1</v>
      </c>
      <c r="K46" s="36">
        <f>+VLOOKUP($C46,'Q8'!$B$3:$J$22,9,)</f>
        <v>1</v>
      </c>
      <c r="L46" s="36"/>
      <c r="M46" s="36"/>
      <c r="N46" s="36"/>
      <c r="O46" s="36"/>
      <c r="P46" s="36"/>
      <c r="Q46" s="36">
        <f t="shared" si="4"/>
        <v>9</v>
      </c>
      <c r="R46" s="243">
        <f t="shared" si="5"/>
        <v>9.1428571428571423</v>
      </c>
    </row>
    <row r="47" spans="2:18" ht="17" customHeight="1" thickBot="1"/>
    <row r="48" spans="2:18" ht="17" customHeight="1" thickBot="1">
      <c r="B48" s="313" t="s">
        <v>67</v>
      </c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5"/>
    </row>
    <row r="49" spans="2:18" ht="17" customHeight="1" thickBot="1">
      <c r="B49" s="97" t="s">
        <v>0</v>
      </c>
      <c r="C49" s="309" t="s">
        <v>1</v>
      </c>
      <c r="D49" s="312" t="s">
        <v>51</v>
      </c>
      <c r="E49" s="312" t="s">
        <v>52</v>
      </c>
      <c r="F49" s="312" t="s">
        <v>53</v>
      </c>
      <c r="G49" s="312" t="s">
        <v>54</v>
      </c>
      <c r="H49" s="312" t="s">
        <v>55</v>
      </c>
      <c r="I49" s="312" t="s">
        <v>56</v>
      </c>
      <c r="J49" s="312" t="s">
        <v>57</v>
      </c>
      <c r="K49" s="312" t="s">
        <v>58</v>
      </c>
      <c r="L49" s="312" t="s">
        <v>59</v>
      </c>
      <c r="M49" s="312" t="s">
        <v>60</v>
      </c>
      <c r="N49" s="312" t="s">
        <v>61</v>
      </c>
      <c r="O49" s="312" t="s">
        <v>62</v>
      </c>
      <c r="P49" s="312" t="s">
        <v>63</v>
      </c>
      <c r="Q49" s="312" t="s">
        <v>15</v>
      </c>
      <c r="R49" s="312" t="s">
        <v>16</v>
      </c>
    </row>
    <row r="50" spans="2:18">
      <c r="B50" s="84" t="s">
        <v>18</v>
      </c>
      <c r="C50" s="47" t="s">
        <v>19</v>
      </c>
      <c r="D50" s="37">
        <f>+VLOOKUP($C50,'R1'!$C$3:$H$22,5,)</f>
        <v>15</v>
      </c>
      <c r="E50" s="37">
        <f>+VLOOKUP($C50,'R2'!$C$3:$H$22,5,)</f>
        <v>29</v>
      </c>
      <c r="F50" s="37">
        <f>+VLOOKUP($C50,'R3'!$C$3:$H$22,5,)</f>
        <v>34</v>
      </c>
      <c r="G50" s="256">
        <f>+VLOOKUP($C50,'R4'!$C$3:$H$22,5,)</f>
        <v>29</v>
      </c>
      <c r="H50" s="37">
        <f>+VLOOKUP($C50,'R5'!$C$3:$H$22,5,)</f>
        <v>37</v>
      </c>
      <c r="I50" s="37">
        <f>+VLOOKUP($C50,'R6'!$C$3:$H$22,5,)</f>
        <v>29</v>
      </c>
      <c r="J50" s="37">
        <f>+VLOOKUP($C50,'R7'!$C$3:$H$22,5,)</f>
        <v>29</v>
      </c>
      <c r="K50" s="37">
        <f>+VLOOKUP($C50,'R8'!$C$3:$H$22,5,)</f>
        <v>2</v>
      </c>
      <c r="L50" s="37"/>
      <c r="M50" s="37"/>
      <c r="N50" s="37"/>
      <c r="O50" s="37"/>
      <c r="P50" s="37"/>
      <c r="Q50" s="37">
        <f t="shared" ref="Q50:Q69" si="6">SUM(C50:M50)</f>
        <v>204</v>
      </c>
      <c r="R50" s="232">
        <f t="shared" ref="R50:R69" si="7">SUM(E50:M50)+AVERAGE(E50:M50)</f>
        <v>216</v>
      </c>
    </row>
    <row r="51" spans="2:18">
      <c r="B51" s="91" t="s">
        <v>20</v>
      </c>
      <c r="C51" s="50" t="s">
        <v>21</v>
      </c>
      <c r="D51" s="29">
        <f>+VLOOKUP($C51,'R1'!$C$3:$H$22,5,)</f>
        <v>-15</v>
      </c>
      <c r="E51" s="29">
        <f>+VLOOKUP($C51,'R2'!$C$3:$H$22,5,)</f>
        <v>17</v>
      </c>
      <c r="F51" s="29">
        <f>+VLOOKUP($C51,'R3'!$C$3:$H$22,5,)</f>
        <v>32</v>
      </c>
      <c r="G51" s="29">
        <f>+VLOOKUP($C51,'R4'!$C$3:$H$22,5,)</f>
        <v>30</v>
      </c>
      <c r="H51" s="29">
        <f>+VLOOKUP($C51,'R5'!$C$3:$H$22,5,)</f>
        <v>35</v>
      </c>
      <c r="I51" s="29">
        <f>+VLOOKUP($C51,'R6'!$C$3:$H$22,5,)</f>
        <v>34</v>
      </c>
      <c r="J51" s="29">
        <f>+VLOOKUP($C51,'R7'!$C$3:$H$22,5,)</f>
        <v>19</v>
      </c>
      <c r="K51" s="29">
        <f>+VLOOKUP($C51,'R8'!$C$3:$H$22,5,)</f>
        <v>-15</v>
      </c>
      <c r="L51" s="29"/>
      <c r="M51" s="29"/>
      <c r="N51" s="29"/>
      <c r="O51" s="29"/>
      <c r="P51" s="29"/>
      <c r="Q51" s="29">
        <f t="shared" si="6"/>
        <v>137</v>
      </c>
      <c r="R51" s="234">
        <f t="shared" si="7"/>
        <v>173.71428571428572</v>
      </c>
    </row>
    <row r="52" spans="2:18">
      <c r="B52" s="84" t="s">
        <v>18</v>
      </c>
      <c r="C52" s="48" t="s">
        <v>22</v>
      </c>
      <c r="D52" s="27">
        <f>+VLOOKUP($C52,'R1'!$C$3:$H$22,5,)</f>
        <v>29</v>
      </c>
      <c r="E52" s="27">
        <f>+VLOOKUP($C52,'R2'!$C$3:$H$22,5,)</f>
        <v>23</v>
      </c>
      <c r="F52" s="27">
        <f>+VLOOKUP($C52,'R3'!$C$3:$H$22,5,)</f>
        <v>14</v>
      </c>
      <c r="G52" s="27">
        <f>+VLOOKUP($C52,'R4'!$C$3:$H$22,5,)</f>
        <v>-9</v>
      </c>
      <c r="H52" s="27">
        <f>+VLOOKUP($C52,'R5'!$C$3:$H$22,5,)</f>
        <v>12</v>
      </c>
      <c r="I52" s="27">
        <f>+VLOOKUP($C52,'R6'!$C$3:$H$22,5,)</f>
        <v>19</v>
      </c>
      <c r="J52" s="27">
        <f>+VLOOKUP($C52,'R7'!$C$3:$H$22,5,)</f>
        <v>19</v>
      </c>
      <c r="K52" s="27">
        <f>+VLOOKUP($C52,'R8'!$C$3:$H$22,5,)</f>
        <v>8</v>
      </c>
      <c r="L52" s="27"/>
      <c r="M52" s="27"/>
      <c r="N52" s="27"/>
      <c r="O52" s="27"/>
      <c r="P52" s="27"/>
      <c r="Q52" s="27">
        <f t="shared" si="6"/>
        <v>115</v>
      </c>
      <c r="R52" s="233">
        <f t="shared" si="7"/>
        <v>98.285714285714292</v>
      </c>
    </row>
    <row r="53" spans="2:18">
      <c r="B53" s="91" t="s">
        <v>20</v>
      </c>
      <c r="C53" s="50" t="s">
        <v>24</v>
      </c>
      <c r="D53" s="29">
        <f>+VLOOKUP($C53,'R1'!$C$3:$H$22,5,)</f>
        <v>-6</v>
      </c>
      <c r="E53" s="29">
        <f>+VLOOKUP($C53,'R2'!$C$3:$H$22,5,)</f>
        <v>17</v>
      </c>
      <c r="F53" s="29">
        <f>+VLOOKUP($C53,'R3'!$C$3:$H$22,5,)</f>
        <v>21</v>
      </c>
      <c r="G53" s="29">
        <f>+VLOOKUP($C53,'R4'!$C$3:$H$22,5,)</f>
        <v>13</v>
      </c>
      <c r="H53" s="29">
        <f>+VLOOKUP($C53,'R5'!$C$3:$H$22,5,)</f>
        <v>19</v>
      </c>
      <c r="I53" s="29">
        <f>+VLOOKUP($C53,'R6'!$C$3:$H$22,5,)</f>
        <v>11</v>
      </c>
      <c r="J53" s="29">
        <f>+VLOOKUP($C53,'R7'!$C$3:$H$22,5,)</f>
        <v>17</v>
      </c>
      <c r="K53" s="29">
        <f>+VLOOKUP($C53,'R8'!$C$3:$H$22,5,)</f>
        <v>-6</v>
      </c>
      <c r="L53" s="29"/>
      <c r="M53" s="29"/>
      <c r="N53" s="29"/>
      <c r="O53" s="29"/>
      <c r="P53" s="29"/>
      <c r="Q53" s="29">
        <f t="shared" si="6"/>
        <v>86</v>
      </c>
      <c r="R53" s="234">
        <f t="shared" si="7"/>
        <v>105.14285714285714</v>
      </c>
    </row>
    <row r="54" spans="2:18">
      <c r="B54" s="86" t="s">
        <v>23</v>
      </c>
      <c r="C54" s="51" t="s">
        <v>26</v>
      </c>
      <c r="D54" s="30">
        <f>+VLOOKUP($C54,'R1'!$C$3:$H$22,5,)</f>
        <v>24</v>
      </c>
      <c r="E54" s="30">
        <f>+VLOOKUP($C54,'R2'!$C$3:$H$22,5,)</f>
        <v>22</v>
      </c>
      <c r="F54" s="30">
        <f>+VLOOKUP($C54,'R3'!$C$3:$H$22,5,)</f>
        <v>-9</v>
      </c>
      <c r="G54" s="30">
        <f>+VLOOKUP($C54,'R4'!$C$3:$H$22,5,)</f>
        <v>14</v>
      </c>
      <c r="H54" s="30">
        <f>+VLOOKUP($C54,'R5'!$C$3:$H$22,5,)</f>
        <v>8</v>
      </c>
      <c r="I54" s="30">
        <f>+VLOOKUP($C54,'R6'!$C$3:$H$22,5,)</f>
        <v>-2</v>
      </c>
      <c r="J54" s="30">
        <f>+VLOOKUP($C54,'R7'!$C$3:$H$22,5,)</f>
        <v>16</v>
      </c>
      <c r="K54" s="30">
        <f>+VLOOKUP($C54,'R8'!$C$3:$H$22,5,)</f>
        <v>27</v>
      </c>
      <c r="L54" s="30"/>
      <c r="M54" s="30"/>
      <c r="N54" s="30"/>
      <c r="O54" s="30"/>
      <c r="P54" s="30"/>
      <c r="Q54" s="30">
        <f t="shared" si="6"/>
        <v>100</v>
      </c>
      <c r="R54" s="235">
        <f t="shared" si="7"/>
        <v>86.857142857142861</v>
      </c>
    </row>
    <row r="55" spans="2:18">
      <c r="B55" s="87" t="s">
        <v>25</v>
      </c>
      <c r="C55" s="52" t="s">
        <v>30</v>
      </c>
      <c r="D55" s="31">
        <f>+VLOOKUP($C55,'R1'!$C$3:$H$22,5,)</f>
        <v>-15</v>
      </c>
      <c r="E55" s="31">
        <f>+VLOOKUP($C55,'R2'!$C$3:$H$22,5,)</f>
        <v>17</v>
      </c>
      <c r="F55" s="31">
        <f>+VLOOKUP($C55,'R3'!$C$3:$H$22,5,)</f>
        <v>14</v>
      </c>
      <c r="G55" s="31">
        <f>+VLOOKUP($C55,'R4'!$C$3:$H$22,5,)</f>
        <v>0</v>
      </c>
      <c r="H55" s="31">
        <f>+VLOOKUP($C55,'R5'!$C$3:$H$22,5,)</f>
        <v>12</v>
      </c>
      <c r="I55" s="31">
        <f>+VLOOKUP($C55,'R6'!$C$3:$H$22,5,)</f>
        <v>28</v>
      </c>
      <c r="J55" s="31">
        <f>+VLOOKUP($C55,'R7'!$C$3:$H$22,5,)</f>
        <v>6</v>
      </c>
      <c r="K55" s="31">
        <f>+VLOOKUP($C55,'R8'!$C$3:$H$22,5,)</f>
        <v>29</v>
      </c>
      <c r="L55" s="31"/>
      <c r="M55" s="31"/>
      <c r="N55" s="31"/>
      <c r="O55" s="31"/>
      <c r="P55" s="31"/>
      <c r="Q55" s="31">
        <f t="shared" si="6"/>
        <v>91</v>
      </c>
      <c r="R55" s="236">
        <f t="shared" si="7"/>
        <v>121.14285714285714</v>
      </c>
    </row>
    <row r="56" spans="2:18">
      <c r="B56" s="89" t="s">
        <v>29</v>
      </c>
      <c r="C56" s="53" t="s">
        <v>36</v>
      </c>
      <c r="D56" s="32">
        <f>+VLOOKUP($C56,'R1'!$C$3:$H$22,5,)</f>
        <v>18</v>
      </c>
      <c r="E56" s="32">
        <f>+VLOOKUP($C56,'R2'!$C$3:$H$22,5,)</f>
        <v>-15</v>
      </c>
      <c r="F56" s="32">
        <f>+VLOOKUP($C56,'R3'!$C$3:$H$22,5,)</f>
        <v>1</v>
      </c>
      <c r="G56" s="32">
        <f>+VLOOKUP($C56,'R4'!$C$3:$H$22,5,)</f>
        <v>15</v>
      </c>
      <c r="H56" s="32">
        <f>+VLOOKUP($C56,'R5'!$C$3:$H$22,5,)</f>
        <v>18</v>
      </c>
      <c r="I56" s="32">
        <f>+VLOOKUP($C56,'R6'!$C$3:$H$22,5,)</f>
        <v>5</v>
      </c>
      <c r="J56" s="32">
        <f>+VLOOKUP($C56,'R7'!$C$3:$H$22,5,)</f>
        <v>13</v>
      </c>
      <c r="K56" s="32">
        <f>+VLOOKUP($C56,'R8'!$C$3:$H$22,5,)</f>
        <v>13</v>
      </c>
      <c r="L56" s="32"/>
      <c r="M56" s="32"/>
      <c r="N56" s="32"/>
      <c r="O56" s="32"/>
      <c r="P56" s="32"/>
      <c r="Q56" s="32">
        <f t="shared" si="6"/>
        <v>68</v>
      </c>
      <c r="R56" s="240">
        <f t="shared" si="7"/>
        <v>57.142857142857146</v>
      </c>
    </row>
    <row r="57" spans="2:18">
      <c r="B57" s="89" t="s">
        <v>29</v>
      </c>
      <c r="C57" s="53" t="s">
        <v>32</v>
      </c>
      <c r="D57" s="32">
        <f>+VLOOKUP($C57,'R1'!$C$3:$H$22,5,)</f>
        <v>-15</v>
      </c>
      <c r="E57" s="32">
        <f>+VLOOKUP($C57,'R2'!$C$3:$H$22,5,)</f>
        <v>8</v>
      </c>
      <c r="F57" s="32">
        <f>+VLOOKUP($C57,'R3'!$C$3:$H$22,5,)</f>
        <v>14</v>
      </c>
      <c r="G57" s="32">
        <f>+VLOOKUP($C57,'R4'!$C$3:$H$22,5,)</f>
        <v>24</v>
      </c>
      <c r="H57" s="32">
        <f>+VLOOKUP($C57,'R5'!$C$3:$H$22,5,)</f>
        <v>-9</v>
      </c>
      <c r="I57" s="32">
        <f>+VLOOKUP($C57,'R6'!$C$3:$H$22,5,)</f>
        <v>8</v>
      </c>
      <c r="J57" s="32">
        <f>+VLOOKUP($C57,'R7'!$C$3:$H$22,5,)</f>
        <v>21</v>
      </c>
      <c r="K57" s="32">
        <f>+VLOOKUP($C57,'R8'!$C$3:$H$22,5,)</f>
        <v>14</v>
      </c>
      <c r="L57" s="32"/>
      <c r="M57" s="32"/>
      <c r="N57" s="32"/>
      <c r="O57" s="32"/>
      <c r="P57" s="32"/>
      <c r="Q57" s="32">
        <f t="shared" si="6"/>
        <v>65</v>
      </c>
      <c r="R57" s="240">
        <f t="shared" si="7"/>
        <v>91.428571428571431</v>
      </c>
    </row>
    <row r="58" spans="2:18">
      <c r="B58" s="90" t="s">
        <v>33</v>
      </c>
      <c r="C58" s="54" t="s">
        <v>46</v>
      </c>
      <c r="D58" s="33">
        <f>+VLOOKUP($C58,'R1'!$C$3:$H$22,5,)</f>
        <v>-15</v>
      </c>
      <c r="E58" s="33">
        <f>+VLOOKUP($C58,'R2'!$C$3:$H$22,5,)</f>
        <v>14</v>
      </c>
      <c r="F58" s="33">
        <f>+VLOOKUP($C58,'R3'!$C$3:$H$22,5,)</f>
        <v>14</v>
      </c>
      <c r="G58" s="33">
        <f>+VLOOKUP($C58,'R4'!$C$3:$H$22,5,)</f>
        <v>0</v>
      </c>
      <c r="H58" s="33">
        <f>+VLOOKUP($C58,'R5'!$C$3:$H$22,5,)</f>
        <v>14</v>
      </c>
      <c r="I58" s="33">
        <f>+VLOOKUP($C58,'R6'!$C$3:$H$22,5,)</f>
        <v>4</v>
      </c>
      <c r="J58" s="33">
        <f>+VLOOKUP($C58,'R7'!$C$3:$H$22,5,)</f>
        <v>12</v>
      </c>
      <c r="K58" s="33">
        <f>+VLOOKUP($C58,'R8'!$C$3:$H$22,5,)</f>
        <v>6</v>
      </c>
      <c r="L58" s="33"/>
      <c r="M58" s="33"/>
      <c r="N58" s="33"/>
      <c r="O58" s="33"/>
      <c r="P58" s="33"/>
      <c r="Q58" s="33">
        <f t="shared" si="6"/>
        <v>49</v>
      </c>
      <c r="R58" s="237">
        <f t="shared" si="7"/>
        <v>73.142857142857139</v>
      </c>
    </row>
    <row r="59" spans="2:18" ht="17" customHeight="1">
      <c r="B59" s="87" t="s">
        <v>25</v>
      </c>
      <c r="C59" s="52" t="s">
        <v>34</v>
      </c>
      <c r="D59" s="31">
        <f>+VLOOKUP($C59,'R1'!$C$3:$H$22,5,)</f>
        <v>12</v>
      </c>
      <c r="E59" s="31">
        <f>+VLOOKUP($C59,'R2'!$C$3:$H$22,5,)</f>
        <v>22</v>
      </c>
      <c r="F59" s="31">
        <f>+VLOOKUP($C59,'R3'!$C$3:$H$22,5,)</f>
        <v>1</v>
      </c>
      <c r="G59" s="31"/>
      <c r="H59" s="31"/>
      <c r="I59" s="31">
        <f>+VLOOKUP($C59,'R6'!$C$3:$H$22,5,)</f>
        <v>9</v>
      </c>
      <c r="J59" s="31">
        <f>+VLOOKUP($C59,'R7'!$C$3:$H$22,5,)</f>
        <v>-2</v>
      </c>
      <c r="K59" s="31">
        <f>+VLOOKUP($C59,'R8'!$C$3:$H$22,5,)</f>
        <v>-8</v>
      </c>
      <c r="L59" s="31"/>
      <c r="M59" s="31"/>
      <c r="N59" s="31"/>
      <c r="O59" s="31"/>
      <c r="P59" s="31"/>
      <c r="Q59" s="31">
        <f t="shared" si="6"/>
        <v>34</v>
      </c>
      <c r="R59" s="236">
        <f t="shared" si="7"/>
        <v>26.4</v>
      </c>
    </row>
    <row r="60" spans="2:18">
      <c r="B60" s="85" t="s">
        <v>27</v>
      </c>
      <c r="C60" s="49" t="s">
        <v>28</v>
      </c>
      <c r="D60" s="28">
        <f>+VLOOKUP($C60,'R1'!$C$3:$H$22,5,)</f>
        <v>32</v>
      </c>
      <c r="E60" s="28">
        <f>+VLOOKUP($C60,'R2'!$C$3:$H$22,5,)</f>
        <v>-15</v>
      </c>
      <c r="F60" s="28">
        <f>+VLOOKUP($C60,'R3'!$C$3:$H$22,5,)</f>
        <v>-9</v>
      </c>
      <c r="G60" s="28">
        <f>+VLOOKUP($C60,'R4'!$C$3:$H$22,5,)</f>
        <v>21</v>
      </c>
      <c r="H60" s="28">
        <f>+VLOOKUP($C60,'R5'!$C$3:$H$22,5,)</f>
        <v>24</v>
      </c>
      <c r="I60" s="28">
        <f>+VLOOKUP($C60,'R6'!$C$3:$H$22,5,)</f>
        <v>-15</v>
      </c>
      <c r="J60" s="28">
        <f>+VLOOKUP($C60,'R7'!$C$3:$H$22,5,)</f>
        <v>0</v>
      </c>
      <c r="K60" s="28">
        <f>+VLOOKUP($C60,'R8'!$C$3:$H$22,5,)</f>
        <v>-15</v>
      </c>
      <c r="L60" s="28"/>
      <c r="M60" s="28"/>
      <c r="N60" s="28"/>
      <c r="O60" s="28"/>
      <c r="P60" s="28"/>
      <c r="Q60" s="28">
        <f t="shared" si="6"/>
        <v>23</v>
      </c>
      <c r="R60" s="239">
        <f t="shared" si="7"/>
        <v>-10.285714285714286</v>
      </c>
    </row>
    <row r="61" spans="2:18">
      <c r="B61" s="90" t="s">
        <v>33</v>
      </c>
      <c r="C61" s="54" t="s">
        <v>44</v>
      </c>
      <c r="D61" s="33">
        <f>+VLOOKUP($C61,'R1'!$C$3:$H$22,5,)</f>
        <v>16</v>
      </c>
      <c r="E61" s="33">
        <f>+VLOOKUP($C61,'R2'!$C$3:$H$22,5,)</f>
        <v>11</v>
      </c>
      <c r="F61" s="33">
        <f>+VLOOKUP($C61,'R3'!$C$3:$H$22,5,)</f>
        <v>5</v>
      </c>
      <c r="G61" s="33">
        <f>+VLOOKUP($C61,'R4'!$C$3:$H$22,5,)</f>
        <v>6</v>
      </c>
      <c r="H61" s="33">
        <f>+VLOOKUP($C61,'R5'!$C$3:$H$22,5,)</f>
        <v>5</v>
      </c>
      <c r="I61" s="33">
        <f>+VLOOKUP($C61,'R6'!$C$3:$H$22,5,)</f>
        <v>9</v>
      </c>
      <c r="J61" s="33">
        <f>+VLOOKUP($C61,'R7'!$C$3:$H$22,5,)</f>
        <v>-15</v>
      </c>
      <c r="K61" s="33">
        <f>+VLOOKUP($C61,'R8'!$C$3:$H$22,5,)</f>
        <v>5</v>
      </c>
      <c r="L61" s="33"/>
      <c r="M61" s="33"/>
      <c r="N61" s="33"/>
      <c r="O61" s="33"/>
      <c r="P61" s="33"/>
      <c r="Q61" s="33">
        <f t="shared" si="6"/>
        <v>42</v>
      </c>
      <c r="R61" s="237">
        <f t="shared" si="7"/>
        <v>29.714285714285715</v>
      </c>
    </row>
    <row r="62" spans="2:18">
      <c r="B62" s="93" t="s">
        <v>37</v>
      </c>
      <c r="C62" s="56" t="s">
        <v>49</v>
      </c>
      <c r="D62" s="35">
        <f>+VLOOKUP($C62,'R1'!$C$3:$H$22,5,)</f>
        <v>14</v>
      </c>
      <c r="E62" s="35">
        <f>+VLOOKUP($C62,'R2'!$C$3:$H$22,5,)</f>
        <v>3</v>
      </c>
      <c r="F62" s="35">
        <f>+VLOOKUP($C62,'R3'!$C$3:$H$22,5,)</f>
        <v>-3</v>
      </c>
      <c r="G62" s="35">
        <f>+VLOOKUP($C62,'R4'!$C$3:$H$22,5,)</f>
        <v>7</v>
      </c>
      <c r="H62" s="35">
        <f>+VLOOKUP($C62,'R5'!$C$3:$H$22,5,)</f>
        <v>0</v>
      </c>
      <c r="I62" s="35">
        <f>+VLOOKUP($C62,'R6'!$C$3:$H$22,5,)</f>
        <v>3</v>
      </c>
      <c r="J62" s="35">
        <f>+VLOOKUP($C62,'R7'!$C$3:$H$22,5,)</f>
        <v>10</v>
      </c>
      <c r="K62" s="35">
        <f>+VLOOKUP($C62,'R8'!$C$3:$H$22,5,)</f>
        <v>14</v>
      </c>
      <c r="L62" s="35"/>
      <c r="M62" s="35"/>
      <c r="N62" s="35"/>
      <c r="O62" s="35"/>
      <c r="P62" s="35"/>
      <c r="Q62" s="35">
        <f t="shared" si="6"/>
        <v>48</v>
      </c>
      <c r="R62" s="242">
        <f t="shared" si="7"/>
        <v>38.857142857142854</v>
      </c>
    </row>
    <row r="63" spans="2:18">
      <c r="B63" s="88" t="s">
        <v>31</v>
      </c>
      <c r="C63" s="77" t="s">
        <v>39</v>
      </c>
      <c r="D63" s="82">
        <f>+VLOOKUP($C63,'R1'!$C$3:$H$22,5,)</f>
        <v>20</v>
      </c>
      <c r="E63" s="82">
        <f>+VLOOKUP($C63,'R2'!$C$3:$H$22,5,)</f>
        <v>-9</v>
      </c>
      <c r="F63" s="82">
        <f>+VLOOKUP($C63,'R3'!$C$3:$H$22,5,)</f>
        <v>-15</v>
      </c>
      <c r="G63" s="82">
        <f>+VLOOKUP($C63,'R4'!$C$3:$H$22,5,)</f>
        <v>18</v>
      </c>
      <c r="H63" s="82">
        <f>+VLOOKUP($C63,'R5'!$C$3:$H$22,5,)</f>
        <v>-7</v>
      </c>
      <c r="I63" s="82">
        <f>+VLOOKUP($C63,'R6'!$C$3:$H$22,5,)</f>
        <v>8</v>
      </c>
      <c r="J63" s="82">
        <f>+VLOOKUP($C63,'R7'!$C$3:$H$22,5,)</f>
        <v>16</v>
      </c>
      <c r="K63" s="82">
        <f>+VLOOKUP($C63,'R8'!$C$3:$H$22,5,)</f>
        <v>39</v>
      </c>
      <c r="L63" s="82"/>
      <c r="M63" s="82"/>
      <c r="N63" s="82"/>
      <c r="O63" s="82"/>
      <c r="P63" s="82"/>
      <c r="Q63" s="82">
        <f t="shared" si="6"/>
        <v>70</v>
      </c>
      <c r="R63" s="238">
        <f t="shared" si="7"/>
        <v>57.142857142857146</v>
      </c>
    </row>
    <row r="64" spans="2:18">
      <c r="B64" s="88" t="s">
        <v>31</v>
      </c>
      <c r="C64" s="77" t="s">
        <v>42</v>
      </c>
      <c r="D64" s="82">
        <f>+VLOOKUP($C64,'R1'!$C$3:$H$22,5,)</f>
        <v>3</v>
      </c>
      <c r="E64" s="82">
        <f>+VLOOKUP($C64,'R2'!$C$3:$H$22,5,)</f>
        <v>11</v>
      </c>
      <c r="F64" s="82">
        <f>+VLOOKUP($C64,'R3'!$C$3:$H$22,5,)</f>
        <v>14</v>
      </c>
      <c r="G64" s="82">
        <f>+VLOOKUP($C64,'R4'!$C$3:$H$22,5,)</f>
        <v>-15</v>
      </c>
      <c r="H64" s="82">
        <f>+VLOOKUP($C64,'R5'!$C$3:$H$22,5,)</f>
        <v>15</v>
      </c>
      <c r="I64" s="82">
        <f>+VLOOKUP($C64,'R6'!$C$3:$H$22,5,)</f>
        <v>1</v>
      </c>
      <c r="J64" s="82">
        <f>+VLOOKUP($C64,'R7'!$C$3:$H$22,5,)</f>
        <v>1</v>
      </c>
      <c r="K64" s="82">
        <f>+VLOOKUP($C64,'R8'!$C$3:$H$22,5,)</f>
        <v>7</v>
      </c>
      <c r="L64" s="82"/>
      <c r="M64" s="82"/>
      <c r="N64" s="82"/>
      <c r="O64" s="82"/>
      <c r="P64" s="82"/>
      <c r="Q64" s="82">
        <f t="shared" si="6"/>
        <v>37</v>
      </c>
      <c r="R64" s="238">
        <f t="shared" si="7"/>
        <v>38.857142857142854</v>
      </c>
    </row>
    <row r="65" spans="2:18">
      <c r="B65" s="85" t="s">
        <v>27</v>
      </c>
      <c r="C65" s="49" t="s">
        <v>40</v>
      </c>
      <c r="D65" s="28">
        <f>+VLOOKUP($C65,'R1'!$C$3:$H$22,5,)</f>
        <v>4</v>
      </c>
      <c r="E65" s="28">
        <f>+VLOOKUP($C65,'R2'!$C$3:$H$22,5,)</f>
        <v>-15</v>
      </c>
      <c r="F65" s="28">
        <f>+VLOOKUP($C65,'R3'!$C$3:$H$22,5,)</f>
        <v>10</v>
      </c>
      <c r="G65" s="28">
        <f>+VLOOKUP($C65,'R4'!$C$3:$H$22,5,)</f>
        <v>2</v>
      </c>
      <c r="H65" s="28">
        <f>+VLOOKUP($C65,'R5'!$C$3:$H$22,5,)</f>
        <v>0</v>
      </c>
      <c r="I65" s="28">
        <f>+VLOOKUP($C65,'R6'!$C$3:$H$22,5,)</f>
        <v>18</v>
      </c>
      <c r="J65" s="28">
        <f>+VLOOKUP($C65,'R7'!$C$3:$H$22,5,)</f>
        <v>6</v>
      </c>
      <c r="K65" s="28">
        <f>+VLOOKUP($C65,'R8'!$C$3:$H$22,5,)</f>
        <v>-15</v>
      </c>
      <c r="L65" s="28"/>
      <c r="M65" s="28"/>
      <c r="N65" s="28"/>
      <c r="O65" s="28"/>
      <c r="P65" s="28"/>
      <c r="Q65" s="28">
        <f t="shared" si="6"/>
        <v>10</v>
      </c>
      <c r="R65" s="239">
        <f t="shared" si="7"/>
        <v>6.8571428571428568</v>
      </c>
    </row>
    <row r="66" spans="2:18">
      <c r="B66" s="92" t="s">
        <v>35</v>
      </c>
      <c r="C66" s="55" t="s">
        <v>47</v>
      </c>
      <c r="D66" s="34">
        <f>+VLOOKUP($C66,'R1'!$C$3:$H$22,5,)</f>
        <v>-15</v>
      </c>
      <c r="E66" s="34">
        <f>+VLOOKUP($C66,'R2'!$C$3:$H$22,5,)</f>
        <v>11</v>
      </c>
      <c r="F66" s="34">
        <f>+VLOOKUP($C66,'R3'!$C$3:$H$22,5,)</f>
        <v>5</v>
      </c>
      <c r="G66" s="34">
        <f>+VLOOKUP($C66,'R4'!$C$3:$H$22,5,)</f>
        <v>6</v>
      </c>
      <c r="H66" s="34">
        <f>+VLOOKUP($C66,'R5'!$C$3:$H$22,5,)</f>
        <v>1</v>
      </c>
      <c r="I66" s="34">
        <f>+VLOOKUP($C66,'R6'!$C$3:$H$22,5,)</f>
        <v>-1</v>
      </c>
      <c r="J66" s="34">
        <f>+VLOOKUP($C66,'R7'!$C$3:$H$22,5,)</f>
        <v>8</v>
      </c>
      <c r="K66" s="34">
        <f>+VLOOKUP($C66,'R8'!$C$3:$H$22,5,)</f>
        <v>12</v>
      </c>
      <c r="L66" s="34"/>
      <c r="M66" s="34"/>
      <c r="N66" s="34"/>
      <c r="O66" s="34"/>
      <c r="P66" s="34"/>
      <c r="Q66" s="34">
        <f t="shared" si="6"/>
        <v>27</v>
      </c>
      <c r="R66" s="241">
        <f t="shared" si="7"/>
        <v>48</v>
      </c>
    </row>
    <row r="67" spans="2:18">
      <c r="B67" s="86" t="s">
        <v>23</v>
      </c>
      <c r="C67" s="51" t="s">
        <v>38</v>
      </c>
      <c r="D67" s="30">
        <f>+VLOOKUP($C67,'R1'!$C$3:$H$22,5,)</f>
        <v>17</v>
      </c>
      <c r="E67" s="30">
        <f>+VLOOKUP($C67,'R2'!$C$3:$H$22,5,)</f>
        <v>-2</v>
      </c>
      <c r="F67" s="30">
        <f>+VLOOKUP($C67,'R3'!$C$3:$H$22,5,)</f>
        <v>6</v>
      </c>
      <c r="G67" s="30">
        <f>+VLOOKUP($C67,'R4'!$C$3:$H$22,5,)</f>
        <v>-9</v>
      </c>
      <c r="H67" s="30">
        <f>+VLOOKUP($C67,'R5'!$C$3:$H$22,5,)</f>
        <v>0</v>
      </c>
      <c r="I67" s="30">
        <f>+VLOOKUP($C67,'R6'!$C$3:$H$22,5,)</f>
        <v>11</v>
      </c>
      <c r="J67" s="30">
        <f>+VLOOKUP($C67,'R7'!$C$3:$H$22,5,)</f>
        <v>-15</v>
      </c>
      <c r="K67" s="30">
        <f>+VLOOKUP($C67,'R8'!$C$3:$H$22,5,)</f>
        <v>24</v>
      </c>
      <c r="L67" s="30"/>
      <c r="M67" s="30"/>
      <c r="N67" s="30"/>
      <c r="O67" s="30"/>
      <c r="P67" s="30"/>
      <c r="Q67" s="30">
        <f t="shared" si="6"/>
        <v>32</v>
      </c>
      <c r="R67" s="235">
        <f t="shared" si="7"/>
        <v>17.142857142857142</v>
      </c>
    </row>
    <row r="68" spans="2:18">
      <c r="B68" s="92" t="s">
        <v>35</v>
      </c>
      <c r="C68" s="55" t="s">
        <v>45</v>
      </c>
      <c r="D68" s="34">
        <f>+VLOOKUP($C68,'R1'!$C$3:$H$22,5,)</f>
        <v>-15</v>
      </c>
      <c r="E68" s="34">
        <f>+VLOOKUP($C68,'R2'!$C$3:$H$22,5,)</f>
        <v>10</v>
      </c>
      <c r="F68" s="34">
        <f>+VLOOKUP($C68,'R3'!$C$3:$H$22,5,)</f>
        <v>15</v>
      </c>
      <c r="G68" s="34">
        <f>+VLOOKUP($C68,'R4'!$C$3:$H$22,5,)</f>
        <v>-15</v>
      </c>
      <c r="H68" s="34">
        <f>+VLOOKUP($C68,'R5'!$C$3:$H$22,5,)</f>
        <v>-15</v>
      </c>
      <c r="I68" s="34">
        <f>+VLOOKUP($C68,'R6'!$C$3:$H$22,5,)</f>
        <v>6</v>
      </c>
      <c r="J68" s="34">
        <f>+VLOOKUP($C68,'R7'!$C$3:$H$22,5,)</f>
        <v>7</v>
      </c>
      <c r="K68" s="34">
        <f>+VLOOKUP($C68,'R8'!$C$3:$H$22,5,)</f>
        <v>-15</v>
      </c>
      <c r="L68" s="34"/>
      <c r="M68" s="34"/>
      <c r="N68" s="34"/>
      <c r="O68" s="34"/>
      <c r="P68" s="34"/>
      <c r="Q68" s="34">
        <f t="shared" si="6"/>
        <v>-22</v>
      </c>
      <c r="R68" s="241">
        <f t="shared" si="7"/>
        <v>-8</v>
      </c>
    </row>
    <row r="69" spans="2:18" ht="17" customHeight="1" thickBot="1">
      <c r="B69" s="94" t="s">
        <v>37</v>
      </c>
      <c r="C69" s="57" t="s">
        <v>48</v>
      </c>
      <c r="D69" s="36">
        <f>+VLOOKUP($C69,'R1'!$C$3:$H$22,5,)</f>
        <v>-15</v>
      </c>
      <c r="E69" s="36">
        <f>+VLOOKUP($C69,'R2'!$C$3:$H$22,5,)</f>
        <v>-1</v>
      </c>
      <c r="F69" s="36">
        <f>+VLOOKUP($C69,'R3'!$C$3:$H$22,5,)</f>
        <v>-1</v>
      </c>
      <c r="G69" s="36">
        <f>+VLOOKUP($C69,'R4'!$C$3:$H$22,5,)</f>
        <v>14</v>
      </c>
      <c r="H69" s="36">
        <f>+VLOOKUP($C69,'R5'!$C$3:$H$22,5,)</f>
        <v>1</v>
      </c>
      <c r="I69" s="36">
        <f>+VLOOKUP($C69,'R6'!$C$3:$H$22,5,)</f>
        <v>6</v>
      </c>
      <c r="J69" s="36">
        <f>+VLOOKUP($C69,'R7'!$C$3:$H$22,5,)</f>
        <v>-15</v>
      </c>
      <c r="K69" s="36">
        <f>+VLOOKUP($C69,'R8'!$C$3:$H$22,5,)</f>
        <v>11</v>
      </c>
      <c r="L69" s="36"/>
      <c r="M69" s="36"/>
      <c r="N69" s="36"/>
      <c r="O69" s="36"/>
      <c r="P69" s="36"/>
      <c r="Q69" s="36">
        <f t="shared" si="6"/>
        <v>0</v>
      </c>
      <c r="R69" s="243">
        <f t="shared" si="7"/>
        <v>17.142857142857142</v>
      </c>
    </row>
  </sheetData>
  <autoFilter ref="B3:R23" xr:uid="{66C89C25-EC29-2946-8843-7EB6435D7508}">
    <sortState xmlns:xlrd2="http://schemas.microsoft.com/office/spreadsheetml/2017/richdata2" ref="B4:R23">
      <sortCondition descending="1" ref="K3:K23"/>
    </sortState>
  </autoFilter>
  <mergeCells count="3">
    <mergeCell ref="B2:R2"/>
    <mergeCell ref="B25:R25"/>
    <mergeCell ref="B48:R48"/>
  </mergeCells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22"/>
  <sheetViews>
    <sheetView zoomScale="120" zoomScaleNormal="120" workbookViewId="0">
      <selection activeCell="W23" sqref="W23"/>
    </sheetView>
  </sheetViews>
  <sheetFormatPr baseColWidth="10" defaultRowHeight="16"/>
  <cols>
    <col min="4" max="6" width="0" hidden="1" customWidth="1"/>
  </cols>
  <sheetData>
    <row r="1" spans="1:11" ht="17" customHeight="1" thickBot="1"/>
    <row r="2" spans="1:11" ht="17" customHeight="1" thickBot="1">
      <c r="A2" s="309" t="s">
        <v>119</v>
      </c>
      <c r="B2" s="309" t="s">
        <v>1</v>
      </c>
      <c r="C2" s="309" t="s">
        <v>0</v>
      </c>
      <c r="D2" s="24" t="s">
        <v>120</v>
      </c>
      <c r="E2" s="25" t="s">
        <v>121</v>
      </c>
      <c r="F2" s="26" t="s">
        <v>122</v>
      </c>
      <c r="G2" s="309" t="s">
        <v>123</v>
      </c>
      <c r="H2" s="309" t="s">
        <v>124</v>
      </c>
      <c r="I2" s="311" t="s">
        <v>125</v>
      </c>
      <c r="J2" s="309" t="s">
        <v>126</v>
      </c>
      <c r="K2" s="309" t="s">
        <v>127</v>
      </c>
    </row>
    <row r="3" spans="1:11">
      <c r="A3" s="47">
        <v>44</v>
      </c>
      <c r="B3" s="47" t="s">
        <v>19</v>
      </c>
      <c r="C3" s="47" t="s">
        <v>18</v>
      </c>
      <c r="D3" s="126"/>
      <c r="E3" s="127"/>
      <c r="F3" s="128"/>
      <c r="G3" s="22" t="s">
        <v>598</v>
      </c>
      <c r="H3" s="22" t="s">
        <v>599</v>
      </c>
      <c r="I3" s="23" t="s">
        <v>600</v>
      </c>
      <c r="J3" s="292">
        <v>15</v>
      </c>
      <c r="K3" s="22"/>
    </row>
    <row r="4" spans="1:11">
      <c r="A4" s="48">
        <v>77</v>
      </c>
      <c r="B4" s="48" t="s">
        <v>22</v>
      </c>
      <c r="C4" s="48" t="s">
        <v>18</v>
      </c>
      <c r="D4" s="129"/>
      <c r="E4" s="130"/>
      <c r="F4" s="131"/>
      <c r="G4" s="2" t="s">
        <v>607</v>
      </c>
      <c r="H4" s="2" t="s">
        <v>608</v>
      </c>
      <c r="I4" s="12" t="s">
        <v>609</v>
      </c>
      <c r="J4" s="118">
        <v>12</v>
      </c>
      <c r="K4" s="2"/>
    </row>
    <row r="5" spans="1:11">
      <c r="A5" s="51">
        <v>55</v>
      </c>
      <c r="B5" s="51" t="s">
        <v>38</v>
      </c>
      <c r="C5" s="51" t="s">
        <v>23</v>
      </c>
      <c r="D5" s="135"/>
      <c r="E5" s="136"/>
      <c r="F5" s="137"/>
      <c r="G5" s="4" t="s">
        <v>601</v>
      </c>
      <c r="H5" s="4" t="s">
        <v>602</v>
      </c>
      <c r="I5" s="14" t="s">
        <v>603</v>
      </c>
      <c r="J5" s="101">
        <v>13</v>
      </c>
      <c r="K5" s="4"/>
    </row>
    <row r="6" spans="1:11">
      <c r="A6" s="52">
        <v>11</v>
      </c>
      <c r="B6" s="52" t="s">
        <v>34</v>
      </c>
      <c r="C6" s="52" t="s">
        <v>25</v>
      </c>
      <c r="D6" s="138"/>
      <c r="E6" s="139"/>
      <c r="F6" s="140"/>
      <c r="G6" s="5" t="s">
        <v>604</v>
      </c>
      <c r="H6" s="5" t="s">
        <v>605</v>
      </c>
      <c r="I6" s="15" t="s">
        <v>606</v>
      </c>
      <c r="J6" s="105">
        <v>12</v>
      </c>
      <c r="K6" s="5"/>
    </row>
    <row r="7" spans="1:11">
      <c r="A7" s="50">
        <v>33</v>
      </c>
      <c r="B7" s="50" t="s">
        <v>21</v>
      </c>
      <c r="C7" s="50" t="s">
        <v>20</v>
      </c>
      <c r="D7" s="132"/>
      <c r="E7" s="133"/>
      <c r="F7" s="134"/>
      <c r="G7" s="3" t="s">
        <v>610</v>
      </c>
      <c r="H7" s="3" t="s">
        <v>611</v>
      </c>
      <c r="I7" s="13" t="s">
        <v>612</v>
      </c>
      <c r="J7" s="103">
        <v>11</v>
      </c>
      <c r="K7" s="3"/>
    </row>
    <row r="8" spans="1:11">
      <c r="A8" s="51">
        <v>4</v>
      </c>
      <c r="B8" s="51" t="s">
        <v>26</v>
      </c>
      <c r="C8" s="51" t="s">
        <v>23</v>
      </c>
      <c r="D8" s="135"/>
      <c r="E8" s="136"/>
      <c r="F8" s="137"/>
      <c r="G8" s="4" t="s">
        <v>616</v>
      </c>
      <c r="H8" s="4" t="s">
        <v>617</v>
      </c>
      <c r="I8" s="14" t="s">
        <v>618</v>
      </c>
      <c r="J8" s="101">
        <v>8</v>
      </c>
      <c r="K8" s="4"/>
    </row>
    <row r="9" spans="1:11">
      <c r="A9" s="53">
        <v>3</v>
      </c>
      <c r="B9" s="53" t="s">
        <v>32</v>
      </c>
      <c r="C9" s="53" t="s">
        <v>29</v>
      </c>
      <c r="D9" s="144"/>
      <c r="E9" s="145"/>
      <c r="F9" s="146"/>
      <c r="G9" s="7" t="s">
        <v>613</v>
      </c>
      <c r="H9" s="7" t="s">
        <v>614</v>
      </c>
      <c r="I9" s="17" t="s">
        <v>615</v>
      </c>
      <c r="J9" s="109">
        <v>9</v>
      </c>
      <c r="K9" s="7"/>
    </row>
    <row r="10" spans="1:11">
      <c r="A10" s="52">
        <v>18</v>
      </c>
      <c r="B10" s="52" t="s">
        <v>30</v>
      </c>
      <c r="C10" s="52" t="s">
        <v>25</v>
      </c>
      <c r="D10" s="138"/>
      <c r="E10" s="139"/>
      <c r="F10" s="140"/>
      <c r="G10" s="5" t="s">
        <v>622</v>
      </c>
      <c r="H10" s="5" t="s">
        <v>623</v>
      </c>
      <c r="I10" s="15" t="s">
        <v>624</v>
      </c>
      <c r="J10" s="105">
        <v>6</v>
      </c>
      <c r="K10" s="5"/>
    </row>
    <row r="11" spans="1:11">
      <c r="A11" s="50">
        <v>23</v>
      </c>
      <c r="B11" s="50" t="s">
        <v>24</v>
      </c>
      <c r="C11" s="50" t="s">
        <v>20</v>
      </c>
      <c r="D11" s="132"/>
      <c r="E11" s="133"/>
      <c r="F11" s="134"/>
      <c r="G11" s="3" t="s">
        <v>625</v>
      </c>
      <c r="H11" s="3" t="s">
        <v>626</v>
      </c>
      <c r="I11" s="13" t="s">
        <v>627</v>
      </c>
      <c r="J11" s="103">
        <v>5</v>
      </c>
      <c r="K11" s="3"/>
    </row>
    <row r="12" spans="1:11">
      <c r="A12" s="77">
        <v>10</v>
      </c>
      <c r="B12" s="77" t="s">
        <v>39</v>
      </c>
      <c r="C12" s="77" t="s">
        <v>31</v>
      </c>
      <c r="D12" s="147"/>
      <c r="E12" s="148"/>
      <c r="F12" s="149"/>
      <c r="G12" s="79" t="s">
        <v>619</v>
      </c>
      <c r="H12" s="79" t="s">
        <v>620</v>
      </c>
      <c r="I12" s="80" t="s">
        <v>621</v>
      </c>
      <c r="J12" s="111">
        <v>6</v>
      </c>
      <c r="K12" s="79"/>
    </row>
    <row r="13" spans="1:11">
      <c r="A13" s="77">
        <v>23</v>
      </c>
      <c r="B13" s="77" t="s">
        <v>42</v>
      </c>
      <c r="C13" s="77" t="s">
        <v>31</v>
      </c>
      <c r="D13" s="147"/>
      <c r="E13" s="148"/>
      <c r="F13" s="149"/>
      <c r="G13" s="79" t="s">
        <v>635</v>
      </c>
      <c r="H13" s="79" t="s">
        <v>636</v>
      </c>
      <c r="I13" s="80" t="s">
        <v>159</v>
      </c>
      <c r="J13" s="111">
        <v>2</v>
      </c>
      <c r="K13" s="79"/>
    </row>
    <row r="14" spans="1:11">
      <c r="A14" s="53">
        <v>31</v>
      </c>
      <c r="B14" s="53" t="s">
        <v>36</v>
      </c>
      <c r="C14" s="53" t="s">
        <v>29</v>
      </c>
      <c r="D14" s="144"/>
      <c r="E14" s="145"/>
      <c r="F14" s="146"/>
      <c r="G14" s="7" t="s">
        <v>637</v>
      </c>
      <c r="H14" s="7" t="s">
        <v>638</v>
      </c>
      <c r="I14" s="17" t="s">
        <v>159</v>
      </c>
      <c r="J14" s="109">
        <v>2</v>
      </c>
      <c r="K14" s="7"/>
    </row>
    <row r="15" spans="1:11">
      <c r="A15" s="49">
        <v>16</v>
      </c>
      <c r="B15" s="49" t="s">
        <v>28</v>
      </c>
      <c r="C15" s="49" t="s">
        <v>27</v>
      </c>
      <c r="D15" s="141"/>
      <c r="E15" s="142"/>
      <c r="F15" s="143"/>
      <c r="G15" s="6" t="s">
        <v>630</v>
      </c>
      <c r="H15" s="6" t="s">
        <v>631</v>
      </c>
      <c r="I15" s="16" t="s">
        <v>159</v>
      </c>
      <c r="J15" s="107">
        <v>4</v>
      </c>
      <c r="K15" s="6"/>
    </row>
    <row r="16" spans="1:11">
      <c r="A16" s="54">
        <v>7</v>
      </c>
      <c r="B16" s="54" t="s">
        <v>46</v>
      </c>
      <c r="C16" s="54" t="s">
        <v>33</v>
      </c>
      <c r="D16" s="156"/>
      <c r="E16" s="157"/>
      <c r="F16" s="158"/>
      <c r="G16" s="10" t="s">
        <v>628</v>
      </c>
      <c r="H16" s="10" t="s">
        <v>629</v>
      </c>
      <c r="I16" s="20" t="s">
        <v>159</v>
      </c>
      <c r="J16" s="113">
        <v>4</v>
      </c>
      <c r="K16" s="10"/>
    </row>
    <row r="17" spans="1:11">
      <c r="A17" s="55">
        <v>20</v>
      </c>
      <c r="B17" s="55" t="s">
        <v>45</v>
      </c>
      <c r="C17" s="55" t="s">
        <v>35</v>
      </c>
      <c r="D17" s="150"/>
      <c r="E17" s="151"/>
      <c r="F17" s="152"/>
      <c r="G17" s="8" t="s">
        <v>632</v>
      </c>
      <c r="H17" s="8" t="s">
        <v>633</v>
      </c>
      <c r="I17" s="18" t="s">
        <v>159</v>
      </c>
      <c r="J17" s="115">
        <v>4</v>
      </c>
      <c r="K17" s="8"/>
    </row>
    <row r="18" spans="1:11">
      <c r="A18" s="55">
        <v>8</v>
      </c>
      <c r="B18" s="55" t="s">
        <v>47</v>
      </c>
      <c r="C18" s="55" t="s">
        <v>35</v>
      </c>
      <c r="D18" s="150"/>
      <c r="E18" s="151"/>
      <c r="F18" s="152"/>
      <c r="G18" s="8" t="s">
        <v>641</v>
      </c>
      <c r="H18" s="8" t="s">
        <v>159</v>
      </c>
      <c r="I18" s="18" t="s">
        <v>159</v>
      </c>
      <c r="J18" s="115">
        <v>1</v>
      </c>
      <c r="K18" s="8"/>
    </row>
    <row r="19" spans="1:11">
      <c r="A19" s="49">
        <v>5</v>
      </c>
      <c r="B19" s="49" t="s">
        <v>40</v>
      </c>
      <c r="C19" s="49" t="s">
        <v>27</v>
      </c>
      <c r="D19" s="141"/>
      <c r="E19" s="142"/>
      <c r="F19" s="143"/>
      <c r="G19" s="6" t="s">
        <v>639</v>
      </c>
      <c r="H19" s="6" t="s">
        <v>159</v>
      </c>
      <c r="I19" s="16" t="s">
        <v>159</v>
      </c>
      <c r="J19" s="107">
        <v>1</v>
      </c>
      <c r="K19" s="6"/>
    </row>
    <row r="20" spans="1:11">
      <c r="A20" s="54">
        <v>99</v>
      </c>
      <c r="B20" s="54" t="s">
        <v>44</v>
      </c>
      <c r="C20" s="54" t="s">
        <v>33</v>
      </c>
      <c r="D20" s="156"/>
      <c r="E20" s="157"/>
      <c r="F20" s="158"/>
      <c r="G20" s="10" t="s">
        <v>642</v>
      </c>
      <c r="H20" s="10" t="s">
        <v>159</v>
      </c>
      <c r="I20" s="20" t="s">
        <v>159</v>
      </c>
      <c r="J20" s="113">
        <v>1</v>
      </c>
      <c r="K20" s="10"/>
    </row>
    <row r="21" spans="1:11">
      <c r="A21" s="56">
        <v>63</v>
      </c>
      <c r="B21" s="56" t="s">
        <v>48</v>
      </c>
      <c r="C21" s="56" t="s">
        <v>37</v>
      </c>
      <c r="D21" s="153"/>
      <c r="E21" s="154"/>
      <c r="F21" s="155"/>
      <c r="G21" s="9" t="s">
        <v>634</v>
      </c>
      <c r="H21" s="9" t="s">
        <v>159</v>
      </c>
      <c r="I21" s="19" t="s">
        <v>159</v>
      </c>
      <c r="J21" s="119">
        <v>3</v>
      </c>
      <c r="K21" s="9"/>
    </row>
    <row r="22" spans="1:11" ht="17" customHeight="1" thickBot="1">
      <c r="A22" s="57">
        <v>6</v>
      </c>
      <c r="B22" s="57" t="s">
        <v>49</v>
      </c>
      <c r="C22" s="57" t="s">
        <v>37</v>
      </c>
      <c r="D22" s="159"/>
      <c r="E22" s="160"/>
      <c r="F22" s="161"/>
      <c r="G22" s="11" t="s">
        <v>640</v>
      </c>
      <c r="H22" s="11" t="s">
        <v>159</v>
      </c>
      <c r="I22" s="21" t="s">
        <v>159</v>
      </c>
      <c r="J22" s="117">
        <v>1</v>
      </c>
      <c r="K22" s="11"/>
    </row>
  </sheetData>
  <autoFilter ref="A2:K22" xr:uid="{00000000-0009-0000-0000-000013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28"/>
  <sheetViews>
    <sheetView tabSelected="1" zoomScale="110" zoomScaleNormal="110" workbookViewId="0">
      <selection activeCell="H10" sqref="H10"/>
    </sheetView>
  </sheetViews>
  <sheetFormatPr baseColWidth="10" defaultRowHeight="16"/>
  <sheetData>
    <row r="1" spans="1:9" ht="17" customHeight="1" thickBot="1"/>
    <row r="2" spans="1:9" ht="17" customHeight="1" thickBot="1">
      <c r="A2" s="309" t="s">
        <v>119</v>
      </c>
      <c r="B2" s="309" t="s">
        <v>173</v>
      </c>
      <c r="C2" s="309" t="s">
        <v>1</v>
      </c>
      <c r="D2" s="309" t="s">
        <v>0</v>
      </c>
      <c r="E2" s="309" t="s">
        <v>174</v>
      </c>
      <c r="F2" s="309" t="s">
        <v>175</v>
      </c>
      <c r="G2" s="309" t="s">
        <v>126</v>
      </c>
      <c r="H2" s="309" t="s">
        <v>176</v>
      </c>
      <c r="I2" s="312" t="s">
        <v>127</v>
      </c>
    </row>
    <row r="3" spans="1:9">
      <c r="A3" s="316">
        <v>10</v>
      </c>
      <c r="B3" s="316">
        <v>1</v>
      </c>
      <c r="C3" s="316" t="s">
        <v>39</v>
      </c>
      <c r="D3" s="316" t="s">
        <v>31</v>
      </c>
      <c r="E3" s="317"/>
      <c r="F3" s="318"/>
      <c r="G3" s="318">
        <v>39</v>
      </c>
      <c r="H3" s="318">
        <v>25</v>
      </c>
      <c r="I3" s="318"/>
    </row>
    <row r="4" spans="1:9">
      <c r="A4" s="51">
        <v>55</v>
      </c>
      <c r="B4" s="51">
        <v>2</v>
      </c>
      <c r="C4" s="51" t="s">
        <v>38</v>
      </c>
      <c r="D4" s="51" t="s">
        <v>23</v>
      </c>
      <c r="E4" s="61"/>
      <c r="F4" s="101"/>
      <c r="G4" s="101">
        <v>24</v>
      </c>
      <c r="H4" s="101">
        <v>18</v>
      </c>
      <c r="I4" s="101"/>
    </row>
    <row r="5" spans="1:9">
      <c r="A5" s="52">
        <v>18</v>
      </c>
      <c r="B5" s="52">
        <v>3</v>
      </c>
      <c r="C5" s="52" t="s">
        <v>30</v>
      </c>
      <c r="D5" s="52" t="s">
        <v>25</v>
      </c>
      <c r="E5" s="62"/>
      <c r="F5" s="105"/>
      <c r="G5" s="105">
        <v>29</v>
      </c>
      <c r="H5" s="105">
        <v>15</v>
      </c>
      <c r="I5" s="105"/>
    </row>
    <row r="6" spans="1:9">
      <c r="A6" s="51">
        <v>4</v>
      </c>
      <c r="B6" s="51">
        <v>4</v>
      </c>
      <c r="C6" s="51" t="s">
        <v>26</v>
      </c>
      <c r="D6" s="51" t="s">
        <v>23</v>
      </c>
      <c r="E6" s="61"/>
      <c r="F6" s="101"/>
      <c r="G6" s="101">
        <v>27</v>
      </c>
      <c r="H6" s="101">
        <v>12</v>
      </c>
      <c r="I6" s="101"/>
    </row>
    <row r="7" spans="1:9">
      <c r="A7" s="48">
        <v>77</v>
      </c>
      <c r="B7" s="48">
        <v>5</v>
      </c>
      <c r="C7" s="48" t="s">
        <v>22</v>
      </c>
      <c r="D7" s="48" t="s">
        <v>18</v>
      </c>
      <c r="E7" s="59"/>
      <c r="F7" s="118"/>
      <c r="G7" s="118">
        <v>8</v>
      </c>
      <c r="H7" s="118">
        <v>10</v>
      </c>
      <c r="I7" s="118"/>
    </row>
    <row r="8" spans="1:9">
      <c r="A8" s="53">
        <v>3</v>
      </c>
      <c r="B8" s="53">
        <v>6</v>
      </c>
      <c r="C8" s="53" t="s">
        <v>32</v>
      </c>
      <c r="D8" s="53" t="s">
        <v>29</v>
      </c>
      <c r="E8" s="64"/>
      <c r="F8" s="109"/>
      <c r="G8" s="109">
        <v>14</v>
      </c>
      <c r="H8" s="109">
        <v>8</v>
      </c>
      <c r="I8" s="109"/>
    </row>
    <row r="9" spans="1:9">
      <c r="A9" s="48">
        <v>44</v>
      </c>
      <c r="B9" s="48">
        <v>7</v>
      </c>
      <c r="C9" s="48" t="s">
        <v>19</v>
      </c>
      <c r="D9" s="48" t="s">
        <v>18</v>
      </c>
      <c r="E9" s="59"/>
      <c r="F9" s="118"/>
      <c r="G9" s="118">
        <v>2</v>
      </c>
      <c r="H9" s="118">
        <v>7</v>
      </c>
      <c r="I9" s="118"/>
    </row>
    <row r="10" spans="1:9">
      <c r="A10" s="53">
        <v>31</v>
      </c>
      <c r="B10" s="53">
        <v>8</v>
      </c>
      <c r="C10" s="53" t="s">
        <v>36</v>
      </c>
      <c r="D10" s="53" t="s">
        <v>29</v>
      </c>
      <c r="E10" s="64"/>
      <c r="F10" s="109"/>
      <c r="G10" s="109">
        <v>13</v>
      </c>
      <c r="H10" s="109">
        <v>4</v>
      </c>
      <c r="I10" s="109"/>
    </row>
    <row r="11" spans="1:9">
      <c r="A11" s="77">
        <v>23</v>
      </c>
      <c r="B11" s="77">
        <v>9</v>
      </c>
      <c r="C11" s="77" t="s">
        <v>42</v>
      </c>
      <c r="D11" s="77" t="s">
        <v>31</v>
      </c>
      <c r="E11" s="78"/>
      <c r="F11" s="111"/>
      <c r="G11" s="111">
        <v>7</v>
      </c>
      <c r="H11" s="111">
        <v>2</v>
      </c>
      <c r="I11" s="111"/>
    </row>
    <row r="12" spans="1:9">
      <c r="A12" s="52">
        <v>11</v>
      </c>
      <c r="B12" s="52">
        <v>10</v>
      </c>
      <c r="C12" s="52" t="s">
        <v>34</v>
      </c>
      <c r="D12" s="52" t="s">
        <v>25</v>
      </c>
      <c r="E12" s="62"/>
      <c r="F12" s="105"/>
      <c r="G12" s="105">
        <v>-8</v>
      </c>
      <c r="H12" s="105">
        <v>1</v>
      </c>
      <c r="I12" s="105"/>
    </row>
    <row r="13" spans="1:9">
      <c r="A13" s="56">
        <v>6</v>
      </c>
      <c r="B13" s="56">
        <v>11</v>
      </c>
      <c r="C13" s="56" t="s">
        <v>49</v>
      </c>
      <c r="D13" s="56" t="s">
        <v>37</v>
      </c>
      <c r="E13" s="66"/>
      <c r="F13" s="119"/>
      <c r="G13" s="119">
        <v>14</v>
      </c>
      <c r="H13" s="119"/>
      <c r="I13" s="119"/>
    </row>
    <row r="14" spans="1:9">
      <c r="A14" s="55">
        <v>8</v>
      </c>
      <c r="B14" s="55">
        <v>12</v>
      </c>
      <c r="C14" s="55" t="s">
        <v>47</v>
      </c>
      <c r="D14" s="55" t="s">
        <v>35</v>
      </c>
      <c r="E14" s="65"/>
      <c r="F14" s="115"/>
      <c r="G14" s="115">
        <v>12</v>
      </c>
      <c r="H14" s="115"/>
      <c r="I14" s="115"/>
    </row>
    <row r="15" spans="1:9">
      <c r="A15" s="54">
        <v>7</v>
      </c>
      <c r="B15" s="54">
        <v>13</v>
      </c>
      <c r="C15" s="54" t="s">
        <v>46</v>
      </c>
      <c r="D15" s="54" t="s">
        <v>33</v>
      </c>
      <c r="E15" s="67"/>
      <c r="F15" s="113"/>
      <c r="G15" s="113">
        <v>6</v>
      </c>
      <c r="H15" s="113"/>
      <c r="I15" s="113"/>
    </row>
    <row r="16" spans="1:9">
      <c r="A16" s="56">
        <v>63</v>
      </c>
      <c r="B16" s="56">
        <v>14</v>
      </c>
      <c r="C16" s="56" t="s">
        <v>48</v>
      </c>
      <c r="D16" s="56" t="s">
        <v>37</v>
      </c>
      <c r="E16" s="66"/>
      <c r="F16" s="119"/>
      <c r="G16" s="119">
        <v>11</v>
      </c>
      <c r="H16" s="119"/>
      <c r="I16" s="119"/>
    </row>
    <row r="17" spans="1:9">
      <c r="A17" s="50">
        <v>23</v>
      </c>
      <c r="B17" s="50">
        <v>15</v>
      </c>
      <c r="C17" s="50" t="s">
        <v>24</v>
      </c>
      <c r="D17" s="50" t="s">
        <v>20</v>
      </c>
      <c r="E17" s="60"/>
      <c r="F17" s="103"/>
      <c r="G17" s="103">
        <v>-6</v>
      </c>
      <c r="H17" s="103"/>
      <c r="I17" s="103"/>
    </row>
    <row r="18" spans="1:9">
      <c r="A18" s="54">
        <v>99</v>
      </c>
      <c r="B18" s="54">
        <v>16</v>
      </c>
      <c r="C18" s="54" t="s">
        <v>44</v>
      </c>
      <c r="D18" s="54" t="s">
        <v>33</v>
      </c>
      <c r="E18" s="67"/>
      <c r="F18" s="113"/>
      <c r="G18" s="113">
        <v>5</v>
      </c>
      <c r="H18" s="113"/>
      <c r="I18" s="113"/>
    </row>
    <row r="19" spans="1:9">
      <c r="A19" s="49">
        <v>5</v>
      </c>
      <c r="B19" s="49" t="s">
        <v>195</v>
      </c>
      <c r="C19" s="49" t="s">
        <v>40</v>
      </c>
      <c r="D19" s="49" t="s">
        <v>27</v>
      </c>
      <c r="E19" s="63"/>
      <c r="F19" s="107"/>
      <c r="G19" s="107">
        <v>-15</v>
      </c>
      <c r="H19" s="107"/>
      <c r="I19" s="107"/>
    </row>
    <row r="20" spans="1:9">
      <c r="A20" s="49">
        <v>16</v>
      </c>
      <c r="B20" s="49" t="s">
        <v>195</v>
      </c>
      <c r="C20" s="49" t="s">
        <v>28</v>
      </c>
      <c r="D20" s="49" t="s">
        <v>27</v>
      </c>
      <c r="E20" s="63"/>
      <c r="F20" s="107"/>
      <c r="G20" s="107">
        <v>-15</v>
      </c>
      <c r="H20" s="107"/>
      <c r="I20" s="107"/>
    </row>
    <row r="21" spans="1:9">
      <c r="A21" s="55">
        <v>20</v>
      </c>
      <c r="B21" s="55" t="s">
        <v>195</v>
      </c>
      <c r="C21" s="55" t="s">
        <v>45</v>
      </c>
      <c r="D21" s="55" t="s">
        <v>35</v>
      </c>
      <c r="E21" s="65"/>
      <c r="F21" s="115"/>
      <c r="G21" s="115">
        <v>-15</v>
      </c>
      <c r="H21" s="115"/>
      <c r="I21" s="115"/>
    </row>
    <row r="22" spans="1:9" ht="17" customHeight="1" thickBot="1">
      <c r="A22" s="68">
        <v>33</v>
      </c>
      <c r="B22" s="68" t="s">
        <v>195</v>
      </c>
      <c r="C22" s="68" t="s">
        <v>21</v>
      </c>
      <c r="D22" s="68" t="s">
        <v>20</v>
      </c>
      <c r="E22" s="69"/>
      <c r="F22" s="70"/>
      <c r="G22" s="70">
        <v>-15</v>
      </c>
      <c r="H22" s="70"/>
      <c r="I22" s="70"/>
    </row>
    <row r="28" spans="1:9">
      <c r="C28" s="308"/>
    </row>
  </sheetData>
  <autoFilter ref="A2:I22" xr:uid="{00000000-0009-0000-0000-000014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22"/>
  <sheetViews>
    <sheetView workbookViewId="0">
      <selection activeCell="D37" sqref="D37"/>
    </sheetView>
  </sheetViews>
  <sheetFormatPr baseColWidth="10" defaultRowHeight="16"/>
  <sheetData>
    <row r="1" spans="1:11" ht="17" customHeight="1" thickBot="1"/>
    <row r="2" spans="1:11" ht="17" customHeight="1" thickBot="1">
      <c r="A2" s="309" t="s">
        <v>119</v>
      </c>
      <c r="B2" s="309" t="s">
        <v>1</v>
      </c>
      <c r="C2" s="309" t="s">
        <v>0</v>
      </c>
      <c r="D2" s="24" t="s">
        <v>120</v>
      </c>
      <c r="E2" s="25" t="s">
        <v>121</v>
      </c>
      <c r="F2" s="26" t="s">
        <v>122</v>
      </c>
      <c r="G2" s="309" t="s">
        <v>123</v>
      </c>
      <c r="H2" s="309" t="s">
        <v>124</v>
      </c>
      <c r="I2" s="311" t="s">
        <v>125</v>
      </c>
      <c r="J2" s="309" t="s">
        <v>126</v>
      </c>
      <c r="K2" s="309" t="s">
        <v>127</v>
      </c>
    </row>
    <row r="3" spans="1:11">
      <c r="A3" s="299">
        <v>3</v>
      </c>
      <c r="B3" s="299" t="s">
        <v>32</v>
      </c>
      <c r="C3" s="299" t="s">
        <v>29</v>
      </c>
      <c r="D3" s="300"/>
      <c r="E3" s="301"/>
      <c r="F3" s="302"/>
      <c r="G3" s="303"/>
      <c r="H3" s="303"/>
      <c r="I3" s="304"/>
      <c r="J3" s="305"/>
      <c r="K3" s="303"/>
    </row>
    <row r="4" spans="1:11">
      <c r="A4" s="51">
        <v>4</v>
      </c>
      <c r="B4" s="51" t="s">
        <v>26</v>
      </c>
      <c r="C4" s="51" t="s">
        <v>23</v>
      </c>
      <c r="D4" s="135"/>
      <c r="E4" s="136"/>
      <c r="F4" s="137"/>
      <c r="G4" s="4"/>
      <c r="H4" s="4"/>
      <c r="I4" s="14"/>
      <c r="J4" s="101"/>
      <c r="K4" s="4"/>
    </row>
    <row r="5" spans="1:11">
      <c r="A5" s="49">
        <v>5</v>
      </c>
      <c r="B5" s="49" t="s">
        <v>40</v>
      </c>
      <c r="C5" s="49" t="s">
        <v>27</v>
      </c>
      <c r="D5" s="141"/>
      <c r="E5" s="142"/>
      <c r="F5" s="143"/>
      <c r="G5" s="6"/>
      <c r="H5" s="6"/>
      <c r="I5" s="16"/>
      <c r="J5" s="107"/>
      <c r="K5" s="6"/>
    </row>
    <row r="6" spans="1:11">
      <c r="A6" s="56">
        <v>6</v>
      </c>
      <c r="B6" s="56" t="s">
        <v>49</v>
      </c>
      <c r="C6" s="56" t="s">
        <v>37</v>
      </c>
      <c r="D6" s="153"/>
      <c r="E6" s="154"/>
      <c r="F6" s="155"/>
      <c r="G6" s="9"/>
      <c r="H6" s="9"/>
      <c r="I6" s="19"/>
      <c r="J6" s="119"/>
      <c r="K6" s="9"/>
    </row>
    <row r="7" spans="1:11">
      <c r="A7" s="54">
        <v>7</v>
      </c>
      <c r="B7" s="54" t="s">
        <v>46</v>
      </c>
      <c r="C7" s="54" t="s">
        <v>33</v>
      </c>
      <c r="D7" s="156"/>
      <c r="E7" s="157"/>
      <c r="F7" s="158"/>
      <c r="G7" s="10"/>
      <c r="H7" s="10"/>
      <c r="I7" s="20"/>
      <c r="J7" s="113"/>
      <c r="K7" s="10"/>
    </row>
    <row r="8" spans="1:11">
      <c r="A8" s="55">
        <v>8</v>
      </c>
      <c r="B8" s="55" t="s">
        <v>47</v>
      </c>
      <c r="C8" s="55" t="s">
        <v>35</v>
      </c>
      <c r="D8" s="150"/>
      <c r="E8" s="151"/>
      <c r="F8" s="152"/>
      <c r="G8" s="8"/>
      <c r="H8" s="8"/>
      <c r="I8" s="18"/>
      <c r="J8" s="115"/>
      <c r="K8" s="8"/>
    </row>
    <row r="9" spans="1:11">
      <c r="A9" s="77">
        <v>10</v>
      </c>
      <c r="B9" s="77" t="s">
        <v>39</v>
      </c>
      <c r="C9" s="77" t="s">
        <v>31</v>
      </c>
      <c r="D9" s="147"/>
      <c r="E9" s="148"/>
      <c r="F9" s="149"/>
      <c r="G9" s="79"/>
      <c r="H9" s="79"/>
      <c r="I9" s="80"/>
      <c r="J9" s="111"/>
      <c r="K9" s="79"/>
    </row>
    <row r="10" spans="1:11">
      <c r="A10" s="52">
        <v>11</v>
      </c>
      <c r="B10" s="52" t="s">
        <v>34</v>
      </c>
      <c r="C10" s="52" t="s">
        <v>25</v>
      </c>
      <c r="D10" s="138"/>
      <c r="E10" s="139"/>
      <c r="F10" s="140"/>
      <c r="G10" s="5"/>
      <c r="H10" s="5"/>
      <c r="I10" s="15"/>
      <c r="J10" s="105"/>
      <c r="K10" s="5"/>
    </row>
    <row r="11" spans="1:11">
      <c r="A11" s="49">
        <v>16</v>
      </c>
      <c r="B11" s="49" t="s">
        <v>28</v>
      </c>
      <c r="C11" s="49" t="s">
        <v>27</v>
      </c>
      <c r="D11" s="141"/>
      <c r="E11" s="142"/>
      <c r="F11" s="143"/>
      <c r="G11" s="6"/>
      <c r="H11" s="6"/>
      <c r="I11" s="16"/>
      <c r="J11" s="107"/>
      <c r="K11" s="6"/>
    </row>
    <row r="12" spans="1:11">
      <c r="A12" s="52">
        <v>18</v>
      </c>
      <c r="B12" s="52" t="s">
        <v>30</v>
      </c>
      <c r="C12" s="52" t="s">
        <v>25</v>
      </c>
      <c r="D12" s="138"/>
      <c r="E12" s="139"/>
      <c r="F12" s="140"/>
      <c r="G12" s="5"/>
      <c r="H12" s="5"/>
      <c r="I12" s="15"/>
      <c r="J12" s="105"/>
      <c r="K12" s="5"/>
    </row>
    <row r="13" spans="1:11">
      <c r="A13" s="55">
        <v>20</v>
      </c>
      <c r="B13" s="55" t="s">
        <v>45</v>
      </c>
      <c r="C13" s="55" t="s">
        <v>35</v>
      </c>
      <c r="D13" s="150"/>
      <c r="E13" s="151"/>
      <c r="F13" s="152"/>
      <c r="G13" s="8"/>
      <c r="H13" s="8"/>
      <c r="I13" s="18"/>
      <c r="J13" s="115"/>
      <c r="K13" s="8"/>
    </row>
    <row r="14" spans="1:11">
      <c r="A14" s="50">
        <v>23</v>
      </c>
      <c r="B14" s="50" t="s">
        <v>24</v>
      </c>
      <c r="C14" s="50" t="s">
        <v>20</v>
      </c>
      <c r="D14" s="132"/>
      <c r="E14" s="133"/>
      <c r="F14" s="134"/>
      <c r="G14" s="3"/>
      <c r="H14" s="3"/>
      <c r="I14" s="13"/>
      <c r="J14" s="103"/>
      <c r="K14" s="3"/>
    </row>
    <row r="15" spans="1:11">
      <c r="A15" s="77">
        <v>23</v>
      </c>
      <c r="B15" s="77" t="s">
        <v>42</v>
      </c>
      <c r="C15" s="77" t="s">
        <v>31</v>
      </c>
      <c r="D15" s="147"/>
      <c r="E15" s="148"/>
      <c r="F15" s="149"/>
      <c r="G15" s="79"/>
      <c r="H15" s="79"/>
      <c r="I15" s="80"/>
      <c r="J15" s="111"/>
      <c r="K15" s="79"/>
    </row>
    <row r="16" spans="1:11">
      <c r="A16" s="53">
        <v>31</v>
      </c>
      <c r="B16" s="53" t="s">
        <v>36</v>
      </c>
      <c r="C16" s="53" t="s">
        <v>29</v>
      </c>
      <c r="D16" s="144"/>
      <c r="E16" s="145"/>
      <c r="F16" s="146"/>
      <c r="G16" s="7"/>
      <c r="H16" s="7"/>
      <c r="I16" s="17"/>
      <c r="J16" s="109"/>
      <c r="K16" s="7"/>
    </row>
    <row r="17" spans="1:11">
      <c r="A17" s="50">
        <v>33</v>
      </c>
      <c r="B17" s="50" t="s">
        <v>21</v>
      </c>
      <c r="C17" s="50" t="s">
        <v>20</v>
      </c>
      <c r="D17" s="132"/>
      <c r="E17" s="133"/>
      <c r="F17" s="134"/>
      <c r="G17" s="3"/>
      <c r="H17" s="3"/>
      <c r="I17" s="13"/>
      <c r="J17" s="103"/>
      <c r="K17" s="3"/>
    </row>
    <row r="18" spans="1:11">
      <c r="A18" s="48">
        <v>44</v>
      </c>
      <c r="B18" s="48" t="s">
        <v>19</v>
      </c>
      <c r="C18" s="48" t="s">
        <v>18</v>
      </c>
      <c r="D18" s="129"/>
      <c r="E18" s="130"/>
      <c r="F18" s="131"/>
      <c r="G18" s="2"/>
      <c r="H18" s="2"/>
      <c r="I18" s="12"/>
      <c r="J18" s="118"/>
      <c r="K18" s="2"/>
    </row>
    <row r="19" spans="1:11">
      <c r="A19" s="51">
        <v>55</v>
      </c>
      <c r="B19" s="51" t="s">
        <v>38</v>
      </c>
      <c r="C19" s="51" t="s">
        <v>23</v>
      </c>
      <c r="D19" s="135"/>
      <c r="E19" s="136"/>
      <c r="F19" s="137"/>
      <c r="G19" s="4"/>
      <c r="H19" s="4"/>
      <c r="I19" s="14"/>
      <c r="J19" s="101"/>
      <c r="K19" s="4"/>
    </row>
    <row r="20" spans="1:11">
      <c r="A20" s="56">
        <v>63</v>
      </c>
      <c r="B20" s="56" t="s">
        <v>48</v>
      </c>
      <c r="C20" s="56" t="s">
        <v>37</v>
      </c>
      <c r="D20" s="153"/>
      <c r="E20" s="154"/>
      <c r="F20" s="155"/>
      <c r="G20" s="9"/>
      <c r="H20" s="9"/>
      <c r="I20" s="19"/>
      <c r="J20" s="119"/>
      <c r="K20" s="9"/>
    </row>
    <row r="21" spans="1:11">
      <c r="A21" s="48">
        <v>77</v>
      </c>
      <c r="B21" s="48" t="s">
        <v>22</v>
      </c>
      <c r="C21" s="48" t="s">
        <v>18</v>
      </c>
      <c r="D21" s="129"/>
      <c r="E21" s="130"/>
      <c r="F21" s="131"/>
      <c r="G21" s="2"/>
      <c r="H21" s="2"/>
      <c r="I21" s="12"/>
      <c r="J21" s="118"/>
      <c r="K21" s="2"/>
    </row>
    <row r="22" spans="1:11" ht="17" customHeight="1" thickBot="1">
      <c r="A22" s="165">
        <v>99</v>
      </c>
      <c r="B22" s="165" t="s">
        <v>44</v>
      </c>
      <c r="C22" s="165" t="s">
        <v>33</v>
      </c>
      <c r="D22" s="204"/>
      <c r="E22" s="205"/>
      <c r="F22" s="206"/>
      <c r="G22" s="166"/>
      <c r="H22" s="166"/>
      <c r="I22" s="167"/>
      <c r="J22" s="168"/>
      <c r="K22" s="166"/>
    </row>
  </sheetData>
  <autoFilter ref="A2:K22" xr:uid="{00000000-0009-0000-0000-000015000000}">
    <sortState xmlns:xlrd2="http://schemas.microsoft.com/office/spreadsheetml/2017/richdata2" ref="A3:K22">
      <sortCondition ref="A2:A22"/>
    </sortState>
  </autoFilter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2"/>
  <sheetViews>
    <sheetView workbookViewId="0">
      <selection activeCell="B20" sqref="B20"/>
    </sheetView>
  </sheetViews>
  <sheetFormatPr baseColWidth="10" defaultRowHeight="16"/>
  <sheetData>
    <row r="1" spans="1:9" ht="17" customHeight="1" thickBot="1"/>
    <row r="2" spans="1:9" ht="17" customHeight="1" thickBot="1">
      <c r="A2" s="309" t="s">
        <v>119</v>
      </c>
      <c r="B2" s="309" t="s">
        <v>173</v>
      </c>
      <c r="C2" s="309" t="s">
        <v>1</v>
      </c>
      <c r="D2" s="309" t="s">
        <v>0</v>
      </c>
      <c r="E2" s="309" t="s">
        <v>174</v>
      </c>
      <c r="F2" s="309" t="s">
        <v>175</v>
      </c>
      <c r="G2" s="309" t="s">
        <v>126</v>
      </c>
      <c r="H2" s="309" t="s">
        <v>176</v>
      </c>
      <c r="I2" s="312" t="s">
        <v>127</v>
      </c>
    </row>
    <row r="3" spans="1:9">
      <c r="A3" s="299">
        <v>3</v>
      </c>
      <c r="B3" s="299"/>
      <c r="C3" s="299" t="s">
        <v>32</v>
      </c>
      <c r="D3" s="299" t="s">
        <v>29</v>
      </c>
      <c r="E3" s="306"/>
      <c r="F3" s="305"/>
      <c r="G3" s="305"/>
      <c r="H3" s="305"/>
      <c r="I3" s="305"/>
    </row>
    <row r="4" spans="1:9">
      <c r="A4" s="51">
        <v>4</v>
      </c>
      <c r="B4" s="51"/>
      <c r="C4" s="51" t="s">
        <v>26</v>
      </c>
      <c r="D4" s="51" t="s">
        <v>23</v>
      </c>
      <c r="E4" s="61"/>
      <c r="F4" s="101"/>
      <c r="G4" s="101"/>
      <c r="H4" s="101"/>
      <c r="I4" s="101"/>
    </row>
    <row r="5" spans="1:9">
      <c r="A5" s="49">
        <v>5</v>
      </c>
      <c r="B5" s="49"/>
      <c r="C5" s="49" t="s">
        <v>40</v>
      </c>
      <c r="D5" s="49" t="s">
        <v>27</v>
      </c>
      <c r="E5" s="63"/>
      <c r="F5" s="107"/>
      <c r="G5" s="107"/>
      <c r="H5" s="107"/>
      <c r="I5" s="107"/>
    </row>
    <row r="6" spans="1:9">
      <c r="A6" s="56">
        <v>6</v>
      </c>
      <c r="B6" s="56"/>
      <c r="C6" s="56" t="s">
        <v>49</v>
      </c>
      <c r="D6" s="56" t="s">
        <v>37</v>
      </c>
      <c r="E6" s="66"/>
      <c r="F6" s="119"/>
      <c r="G6" s="119"/>
      <c r="H6" s="119"/>
      <c r="I6" s="119"/>
    </row>
    <row r="7" spans="1:9">
      <c r="A7" s="54">
        <v>7</v>
      </c>
      <c r="B7" s="54"/>
      <c r="C7" s="54" t="s">
        <v>46</v>
      </c>
      <c r="D7" s="54" t="s">
        <v>33</v>
      </c>
      <c r="E7" s="67"/>
      <c r="F7" s="113"/>
      <c r="G7" s="113"/>
      <c r="H7" s="113"/>
      <c r="I7" s="113"/>
    </row>
    <row r="8" spans="1:9">
      <c r="A8" s="55">
        <v>8</v>
      </c>
      <c r="B8" s="55"/>
      <c r="C8" s="55" t="s">
        <v>47</v>
      </c>
      <c r="D8" s="55" t="s">
        <v>35</v>
      </c>
      <c r="E8" s="65"/>
      <c r="F8" s="115"/>
      <c r="G8" s="115"/>
      <c r="H8" s="115"/>
      <c r="I8" s="115"/>
    </row>
    <row r="9" spans="1:9">
      <c r="A9" s="77">
        <v>10</v>
      </c>
      <c r="B9" s="77"/>
      <c r="C9" s="77" t="s">
        <v>39</v>
      </c>
      <c r="D9" s="77" t="s">
        <v>31</v>
      </c>
      <c r="E9" s="78"/>
      <c r="F9" s="111"/>
      <c r="G9" s="111"/>
      <c r="H9" s="111"/>
      <c r="I9" s="111"/>
    </row>
    <row r="10" spans="1:9">
      <c r="A10" s="52">
        <v>11</v>
      </c>
      <c r="B10" s="52"/>
      <c r="C10" s="52" t="s">
        <v>34</v>
      </c>
      <c r="D10" s="52" t="s">
        <v>25</v>
      </c>
      <c r="E10" s="62"/>
      <c r="F10" s="105"/>
      <c r="G10" s="105"/>
      <c r="H10" s="105"/>
      <c r="I10" s="105"/>
    </row>
    <row r="11" spans="1:9">
      <c r="A11" s="49">
        <v>16</v>
      </c>
      <c r="B11" s="49"/>
      <c r="C11" s="49" t="s">
        <v>28</v>
      </c>
      <c r="D11" s="49" t="s">
        <v>27</v>
      </c>
      <c r="E11" s="63"/>
      <c r="F11" s="107"/>
      <c r="G11" s="107"/>
      <c r="H11" s="107"/>
      <c r="I11" s="107"/>
    </row>
    <row r="12" spans="1:9">
      <c r="A12" s="52">
        <v>18</v>
      </c>
      <c r="B12" s="52"/>
      <c r="C12" s="52" t="s">
        <v>30</v>
      </c>
      <c r="D12" s="52" t="s">
        <v>25</v>
      </c>
      <c r="E12" s="62"/>
      <c r="F12" s="105"/>
      <c r="G12" s="105"/>
      <c r="H12" s="105"/>
      <c r="I12" s="105"/>
    </row>
    <row r="13" spans="1:9">
      <c r="A13" s="55">
        <v>20</v>
      </c>
      <c r="B13" s="55"/>
      <c r="C13" s="55" t="s">
        <v>45</v>
      </c>
      <c r="D13" s="55" t="s">
        <v>35</v>
      </c>
      <c r="E13" s="65"/>
      <c r="F13" s="115"/>
      <c r="G13" s="115"/>
      <c r="H13" s="115"/>
      <c r="I13" s="115"/>
    </row>
    <row r="14" spans="1:9">
      <c r="A14" s="50">
        <v>23</v>
      </c>
      <c r="B14" s="50"/>
      <c r="C14" s="50" t="s">
        <v>24</v>
      </c>
      <c r="D14" s="50" t="s">
        <v>20</v>
      </c>
      <c r="E14" s="60"/>
      <c r="F14" s="103"/>
      <c r="G14" s="103"/>
      <c r="H14" s="103"/>
      <c r="I14" s="103"/>
    </row>
    <row r="15" spans="1:9">
      <c r="A15" s="77">
        <v>23</v>
      </c>
      <c r="B15" s="77"/>
      <c r="C15" s="77" t="s">
        <v>42</v>
      </c>
      <c r="D15" s="77" t="s">
        <v>31</v>
      </c>
      <c r="E15" s="78"/>
      <c r="F15" s="111"/>
      <c r="G15" s="111"/>
      <c r="H15" s="111"/>
      <c r="I15" s="111"/>
    </row>
    <row r="16" spans="1:9">
      <c r="A16" s="53">
        <v>31</v>
      </c>
      <c r="B16" s="53"/>
      <c r="C16" s="53" t="s">
        <v>36</v>
      </c>
      <c r="D16" s="53" t="s">
        <v>29</v>
      </c>
      <c r="E16" s="64"/>
      <c r="F16" s="109"/>
      <c r="G16" s="109"/>
      <c r="H16" s="109"/>
      <c r="I16" s="109"/>
    </row>
    <row r="17" spans="1:9">
      <c r="A17" s="50">
        <v>33</v>
      </c>
      <c r="B17" s="50"/>
      <c r="C17" s="50" t="s">
        <v>21</v>
      </c>
      <c r="D17" s="50" t="s">
        <v>20</v>
      </c>
      <c r="E17" s="60"/>
      <c r="F17" s="103"/>
      <c r="G17" s="103"/>
      <c r="H17" s="103"/>
      <c r="I17" s="103"/>
    </row>
    <row r="18" spans="1:9">
      <c r="A18" s="48">
        <v>44</v>
      </c>
      <c r="B18" s="48"/>
      <c r="C18" s="48" t="s">
        <v>19</v>
      </c>
      <c r="D18" s="48" t="s">
        <v>18</v>
      </c>
      <c r="E18" s="59"/>
      <c r="F18" s="118"/>
      <c r="G18" s="118"/>
      <c r="H18" s="118"/>
      <c r="I18" s="118"/>
    </row>
    <row r="19" spans="1:9">
      <c r="A19" s="51">
        <v>55</v>
      </c>
      <c r="B19" s="51"/>
      <c r="C19" s="51" t="s">
        <v>38</v>
      </c>
      <c r="D19" s="51" t="s">
        <v>23</v>
      </c>
      <c r="E19" s="61"/>
      <c r="F19" s="101"/>
      <c r="G19" s="101"/>
      <c r="H19" s="101"/>
      <c r="I19" s="101"/>
    </row>
    <row r="20" spans="1:9">
      <c r="A20" s="56">
        <v>63</v>
      </c>
      <c r="B20" s="56"/>
      <c r="C20" s="56" t="s">
        <v>48</v>
      </c>
      <c r="D20" s="56" t="s">
        <v>37</v>
      </c>
      <c r="E20" s="66"/>
      <c r="F20" s="119"/>
      <c r="G20" s="119"/>
      <c r="H20" s="119"/>
      <c r="I20" s="119"/>
    </row>
    <row r="21" spans="1:9">
      <c r="A21" s="48">
        <v>77</v>
      </c>
      <c r="B21" s="48"/>
      <c r="C21" s="48" t="s">
        <v>22</v>
      </c>
      <c r="D21" s="48" t="s">
        <v>18</v>
      </c>
      <c r="E21" s="59"/>
      <c r="F21" s="118"/>
      <c r="G21" s="118"/>
      <c r="H21" s="118"/>
      <c r="I21" s="118"/>
    </row>
    <row r="22" spans="1:9" ht="17" customHeight="1" thickBot="1">
      <c r="A22" s="165">
        <v>99</v>
      </c>
      <c r="B22" s="165"/>
      <c r="C22" s="165" t="s">
        <v>44</v>
      </c>
      <c r="D22" s="165" t="s">
        <v>33</v>
      </c>
      <c r="E22" s="307"/>
      <c r="F22" s="168"/>
      <c r="G22" s="168"/>
      <c r="H22" s="168"/>
      <c r="I22" s="168"/>
    </row>
  </sheetData>
  <autoFilter ref="A2:I22" xr:uid="{00000000-0009-0000-0000-000016000000}">
    <sortState xmlns:xlrd2="http://schemas.microsoft.com/office/spreadsheetml/2017/richdata2" ref="A3:I22">
      <sortCondition ref="A2:A2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47"/>
  <sheetViews>
    <sheetView workbookViewId="0">
      <selection activeCell="F31" sqref="F31"/>
    </sheetView>
  </sheetViews>
  <sheetFormatPr baseColWidth="10" defaultRowHeight="16"/>
  <sheetData>
    <row r="2" spans="2:13" ht="17" customHeight="1" thickBot="1"/>
    <row r="3" spans="2:13" ht="17" customHeight="1" thickBot="1">
      <c r="B3" s="313" t="s">
        <v>68</v>
      </c>
      <c r="C3" s="314"/>
      <c r="D3" s="314"/>
      <c r="E3" s="314"/>
      <c r="F3" s="314"/>
      <c r="G3" s="315"/>
      <c r="J3" s="313" t="s">
        <v>68</v>
      </c>
      <c r="K3" s="314"/>
      <c r="L3" s="314"/>
      <c r="M3" s="315"/>
    </row>
    <row r="4" spans="2:13" ht="17" customHeight="1" thickBot="1">
      <c r="B4" s="275" t="s">
        <v>1</v>
      </c>
      <c r="C4" s="276" t="s">
        <v>69</v>
      </c>
      <c r="D4" s="276" t="s">
        <v>70</v>
      </c>
      <c r="E4" s="276" t="s">
        <v>71</v>
      </c>
      <c r="F4" s="276" t="s">
        <v>72</v>
      </c>
      <c r="G4" s="276" t="s">
        <v>73</v>
      </c>
      <c r="J4" s="309" t="s">
        <v>0</v>
      </c>
      <c r="K4" s="312" t="s">
        <v>69</v>
      </c>
      <c r="L4" s="312" t="s">
        <v>70</v>
      </c>
      <c r="M4" s="309" t="s">
        <v>71</v>
      </c>
    </row>
    <row r="5" spans="2:13">
      <c r="B5" s="47" t="s">
        <v>19</v>
      </c>
      <c r="C5" s="282"/>
      <c r="D5" s="286"/>
      <c r="E5" s="277"/>
      <c r="F5" s="277"/>
      <c r="G5" s="277"/>
      <c r="J5" s="38" t="s">
        <v>18</v>
      </c>
      <c r="K5" s="296"/>
      <c r="L5" s="296"/>
      <c r="M5" s="279"/>
    </row>
    <row r="6" spans="2:13">
      <c r="B6" s="48" t="s">
        <v>22</v>
      </c>
      <c r="C6" s="283"/>
      <c r="D6" s="283"/>
      <c r="E6" s="283"/>
      <c r="F6" s="293"/>
      <c r="G6" s="293"/>
      <c r="J6" s="44" t="s">
        <v>20</v>
      </c>
      <c r="K6" s="294"/>
      <c r="L6" s="294"/>
      <c r="M6" s="295"/>
    </row>
    <row r="7" spans="2:13">
      <c r="B7" s="50" t="s">
        <v>21</v>
      </c>
      <c r="C7" s="283"/>
      <c r="D7" s="293"/>
      <c r="E7" s="293"/>
      <c r="F7" s="293"/>
      <c r="G7" s="293"/>
      <c r="J7" s="41" t="s">
        <v>25</v>
      </c>
      <c r="K7" s="294"/>
      <c r="L7" s="294"/>
      <c r="M7" s="295"/>
    </row>
    <row r="8" spans="2:13">
      <c r="B8" s="50" t="s">
        <v>24</v>
      </c>
      <c r="C8" s="283"/>
      <c r="D8" s="293"/>
      <c r="E8" s="293"/>
      <c r="F8" s="293"/>
      <c r="G8" s="293"/>
      <c r="J8" s="39" t="s">
        <v>23</v>
      </c>
      <c r="K8" s="294"/>
      <c r="L8" s="294"/>
      <c r="M8" s="295"/>
    </row>
    <row r="9" spans="2:13">
      <c r="B9" s="52" t="s">
        <v>30</v>
      </c>
      <c r="C9" s="283"/>
      <c r="D9" s="293"/>
      <c r="E9" s="293"/>
      <c r="F9" s="293"/>
      <c r="G9" s="293"/>
      <c r="J9" s="40" t="s">
        <v>27</v>
      </c>
      <c r="K9" s="294"/>
      <c r="L9" s="294"/>
      <c r="M9" s="295"/>
    </row>
    <row r="10" spans="2:13">
      <c r="B10" s="52" t="s">
        <v>34</v>
      </c>
      <c r="C10" s="283"/>
      <c r="D10" s="283"/>
      <c r="E10" s="283"/>
      <c r="F10" s="293"/>
      <c r="G10" s="293"/>
      <c r="J10" s="42" t="s">
        <v>29</v>
      </c>
      <c r="K10" s="285"/>
      <c r="L10" s="294"/>
      <c r="M10" s="295"/>
    </row>
    <row r="11" spans="2:13">
      <c r="B11" s="51" t="s">
        <v>26</v>
      </c>
      <c r="C11" s="283"/>
      <c r="D11" s="283"/>
      <c r="E11" s="283"/>
      <c r="F11" s="297"/>
      <c r="G11" s="293"/>
      <c r="J11" s="43" t="s">
        <v>33</v>
      </c>
      <c r="K11" s="294"/>
      <c r="L11" s="294"/>
      <c r="M11" s="295"/>
    </row>
    <row r="12" spans="2:13">
      <c r="B12" s="51" t="s">
        <v>38</v>
      </c>
      <c r="C12" s="293"/>
      <c r="D12" s="293"/>
      <c r="E12" s="293"/>
      <c r="F12" s="293"/>
      <c r="G12" s="293"/>
      <c r="J12" s="81" t="s">
        <v>31</v>
      </c>
      <c r="K12" s="294"/>
      <c r="L12" s="294"/>
      <c r="M12" s="295"/>
    </row>
    <row r="13" spans="2:13">
      <c r="B13" s="49" t="s">
        <v>28</v>
      </c>
      <c r="C13" s="293"/>
      <c r="D13" s="293"/>
      <c r="E13" s="293"/>
      <c r="F13" s="293"/>
      <c r="G13" s="293"/>
      <c r="J13" s="45" t="s">
        <v>35</v>
      </c>
      <c r="K13" s="294"/>
      <c r="L13" s="294"/>
      <c r="M13" s="295"/>
    </row>
    <row r="14" spans="2:13" ht="17" customHeight="1" thickBot="1">
      <c r="B14" s="49" t="s">
        <v>40</v>
      </c>
      <c r="C14" s="293"/>
      <c r="D14" s="293"/>
      <c r="E14" s="293"/>
      <c r="F14" s="293"/>
      <c r="G14" s="293"/>
      <c r="J14" s="46" t="s">
        <v>37</v>
      </c>
      <c r="K14" s="280"/>
      <c r="L14" s="280"/>
      <c r="M14" s="281"/>
    </row>
    <row r="15" spans="2:13">
      <c r="B15" s="53" t="s">
        <v>32</v>
      </c>
      <c r="C15" s="283"/>
      <c r="D15" s="293"/>
      <c r="E15" s="293"/>
      <c r="F15" s="293"/>
      <c r="G15" s="293"/>
    </row>
    <row r="16" spans="2:13">
      <c r="B16" s="53" t="s">
        <v>36</v>
      </c>
      <c r="C16" s="283"/>
      <c r="D16" s="293"/>
      <c r="E16" s="293"/>
      <c r="F16" s="293"/>
      <c r="G16" s="293"/>
    </row>
    <row r="17" spans="2:13">
      <c r="B17" s="54" t="s">
        <v>44</v>
      </c>
      <c r="C17" s="293"/>
      <c r="D17" s="293"/>
      <c r="E17" s="293"/>
      <c r="F17" s="293"/>
      <c r="G17" s="293"/>
    </row>
    <row r="18" spans="2:13">
      <c r="B18" s="54" t="s">
        <v>46</v>
      </c>
      <c r="C18" s="293"/>
      <c r="D18" s="293"/>
      <c r="E18" s="293"/>
      <c r="F18" s="293"/>
      <c r="G18" s="293"/>
    </row>
    <row r="19" spans="2:13">
      <c r="B19" s="77" t="s">
        <v>39</v>
      </c>
      <c r="C19" s="283"/>
      <c r="D19" s="283"/>
      <c r="E19" s="293"/>
      <c r="F19" s="293"/>
      <c r="G19" s="293"/>
    </row>
    <row r="20" spans="2:13">
      <c r="B20" s="77" t="s">
        <v>42</v>
      </c>
      <c r="C20" s="293"/>
      <c r="D20" s="293"/>
      <c r="E20" s="293"/>
      <c r="F20" s="293"/>
      <c r="G20" s="293"/>
    </row>
    <row r="21" spans="2:13">
      <c r="B21" s="55" t="s">
        <v>45</v>
      </c>
      <c r="C21" s="293"/>
      <c r="D21" s="293"/>
      <c r="E21" s="293"/>
      <c r="F21" s="293"/>
      <c r="G21" s="293"/>
    </row>
    <row r="22" spans="2:13">
      <c r="B22" s="55" t="s">
        <v>47</v>
      </c>
      <c r="C22" s="293"/>
      <c r="D22" s="293"/>
      <c r="E22" s="293"/>
      <c r="F22" s="293"/>
      <c r="G22" s="293"/>
    </row>
    <row r="23" spans="2:13">
      <c r="B23" s="56" t="s">
        <v>48</v>
      </c>
      <c r="C23" s="293"/>
      <c r="D23" s="293"/>
      <c r="E23" s="293"/>
      <c r="F23" s="293"/>
      <c r="G23" s="293"/>
    </row>
    <row r="24" spans="2:13" ht="17" customHeight="1" thickBot="1">
      <c r="B24" s="57" t="s">
        <v>49</v>
      </c>
      <c r="C24" s="278"/>
      <c r="D24" s="278"/>
      <c r="E24" s="278"/>
      <c r="F24" s="278"/>
      <c r="G24" s="278"/>
    </row>
    <row r="25" spans="2:13" ht="17" customHeight="1" thickBot="1"/>
    <row r="26" spans="2:13" ht="17" customHeight="1" thickBot="1">
      <c r="B26" s="313" t="s">
        <v>74</v>
      </c>
      <c r="C26" s="314"/>
      <c r="D26" s="314"/>
      <c r="E26" s="314"/>
      <c r="F26" s="314"/>
      <c r="G26" s="315"/>
      <c r="J26" s="313" t="s">
        <v>74</v>
      </c>
      <c r="K26" s="314"/>
      <c r="L26" s="314"/>
      <c r="M26" s="315"/>
    </row>
    <row r="27" spans="2:13" ht="17" customHeight="1" thickBot="1">
      <c r="B27" s="275" t="s">
        <v>1</v>
      </c>
      <c r="C27" s="276" t="s">
        <v>69</v>
      </c>
      <c r="D27" s="276" t="s">
        <v>70</v>
      </c>
      <c r="E27" s="276" t="s">
        <v>71</v>
      </c>
      <c r="F27" s="276" t="s">
        <v>72</v>
      </c>
      <c r="G27" s="276" t="s">
        <v>73</v>
      </c>
      <c r="J27" s="309" t="s">
        <v>0</v>
      </c>
      <c r="K27" s="312" t="s">
        <v>69</v>
      </c>
      <c r="L27" s="312" t="s">
        <v>70</v>
      </c>
      <c r="M27" s="309" t="s">
        <v>71</v>
      </c>
    </row>
    <row r="28" spans="2:13">
      <c r="B28" s="47" t="s">
        <v>19</v>
      </c>
      <c r="C28" s="282"/>
      <c r="D28" s="286"/>
      <c r="E28" s="277"/>
      <c r="F28" s="277"/>
      <c r="G28" s="277"/>
      <c r="J28" s="38" t="s">
        <v>18</v>
      </c>
      <c r="K28" s="284"/>
      <c r="L28" s="296"/>
      <c r="M28" s="279"/>
    </row>
    <row r="29" spans="2:13">
      <c r="B29" s="48" t="s">
        <v>22</v>
      </c>
      <c r="C29" s="283"/>
      <c r="D29" s="283"/>
      <c r="E29" s="293"/>
      <c r="F29" s="293"/>
      <c r="G29" s="293"/>
      <c r="J29" s="44" t="s">
        <v>20</v>
      </c>
      <c r="K29" s="294"/>
      <c r="L29" s="294"/>
      <c r="M29" s="295"/>
    </row>
    <row r="30" spans="2:13">
      <c r="B30" s="50" t="s">
        <v>21</v>
      </c>
      <c r="C30" s="283"/>
      <c r="D30" s="283"/>
      <c r="E30" s="293"/>
      <c r="F30" s="293"/>
      <c r="G30" s="293"/>
      <c r="J30" s="41" t="s">
        <v>25</v>
      </c>
      <c r="K30" s="294"/>
      <c r="L30" s="294"/>
      <c r="M30" s="295"/>
    </row>
    <row r="31" spans="2:13">
      <c r="B31" s="50" t="s">
        <v>24</v>
      </c>
      <c r="C31" s="283"/>
      <c r="D31" s="283"/>
      <c r="E31" s="283"/>
      <c r="F31" s="293"/>
      <c r="G31" s="293"/>
      <c r="J31" s="39" t="s">
        <v>23</v>
      </c>
      <c r="K31" s="285"/>
      <c r="L31" s="285"/>
      <c r="M31" s="295"/>
    </row>
    <row r="32" spans="2:13">
      <c r="B32" s="52" t="s">
        <v>30</v>
      </c>
      <c r="C32" s="293"/>
      <c r="D32" s="293"/>
      <c r="E32" s="293"/>
      <c r="F32" s="293"/>
      <c r="G32" s="293"/>
      <c r="J32" s="40" t="s">
        <v>27</v>
      </c>
      <c r="K32" s="294"/>
      <c r="L32" s="294"/>
      <c r="M32" s="295"/>
    </row>
    <row r="33" spans="2:13">
      <c r="B33" s="52" t="s">
        <v>34</v>
      </c>
      <c r="C33" s="283"/>
      <c r="D33" s="283"/>
      <c r="E33" s="283"/>
      <c r="F33" s="293"/>
      <c r="G33" s="293"/>
      <c r="J33" s="42" t="s">
        <v>29</v>
      </c>
      <c r="K33" s="285"/>
      <c r="L33" s="294"/>
      <c r="M33" s="295"/>
    </row>
    <row r="34" spans="2:13">
      <c r="B34" s="51" t="s">
        <v>26</v>
      </c>
      <c r="C34" s="283"/>
      <c r="D34" s="283"/>
      <c r="E34" s="293"/>
      <c r="F34" s="293"/>
      <c r="G34" s="293"/>
      <c r="J34" s="43" t="s">
        <v>33</v>
      </c>
      <c r="K34" s="294"/>
      <c r="L34" s="294"/>
      <c r="M34" s="295"/>
    </row>
    <row r="35" spans="2:13">
      <c r="B35" s="51" t="s">
        <v>38</v>
      </c>
      <c r="C35" s="283"/>
      <c r="D35" s="283"/>
      <c r="E35" s="293"/>
      <c r="F35" s="293"/>
      <c r="G35" s="293"/>
      <c r="J35" s="81" t="s">
        <v>31</v>
      </c>
      <c r="K35" s="294"/>
      <c r="L35" s="294"/>
      <c r="M35" s="295"/>
    </row>
    <row r="36" spans="2:13">
      <c r="B36" s="49" t="s">
        <v>28</v>
      </c>
      <c r="C36" s="293"/>
      <c r="D36" s="293"/>
      <c r="E36" s="293"/>
      <c r="F36" s="293"/>
      <c r="G36" s="293"/>
      <c r="J36" s="45" t="s">
        <v>35</v>
      </c>
      <c r="K36" s="294"/>
      <c r="L36" s="294"/>
      <c r="M36" s="295"/>
    </row>
    <row r="37" spans="2:13" ht="17" customHeight="1" thickBot="1">
      <c r="B37" s="49" t="s">
        <v>40</v>
      </c>
      <c r="C37" s="293"/>
      <c r="D37" s="293"/>
      <c r="E37" s="293"/>
      <c r="F37" s="293"/>
      <c r="G37" s="293"/>
      <c r="J37" s="46" t="s">
        <v>37</v>
      </c>
      <c r="K37" s="280"/>
      <c r="L37" s="280"/>
      <c r="M37" s="281"/>
    </row>
    <row r="38" spans="2:13">
      <c r="B38" s="53" t="s">
        <v>32</v>
      </c>
      <c r="C38" s="283"/>
      <c r="D38" s="293"/>
      <c r="E38" s="293"/>
      <c r="F38" s="293"/>
      <c r="G38" s="293"/>
    </row>
    <row r="39" spans="2:13">
      <c r="B39" s="53" t="s">
        <v>36</v>
      </c>
      <c r="C39" s="283"/>
      <c r="D39" s="293"/>
      <c r="E39" s="293"/>
      <c r="F39" s="293"/>
      <c r="G39" s="293"/>
    </row>
    <row r="40" spans="2:13">
      <c r="B40" s="54" t="s">
        <v>44</v>
      </c>
      <c r="C40" s="293"/>
      <c r="D40" s="293"/>
      <c r="E40" s="293"/>
      <c r="F40" s="293"/>
      <c r="G40" s="293"/>
    </row>
    <row r="41" spans="2:13">
      <c r="B41" s="54" t="s">
        <v>46</v>
      </c>
      <c r="C41" s="293"/>
      <c r="D41" s="293"/>
      <c r="E41" s="293"/>
      <c r="F41" s="293"/>
      <c r="G41" s="293"/>
    </row>
    <row r="42" spans="2:13">
      <c r="B42" s="77" t="s">
        <v>39</v>
      </c>
      <c r="C42" s="293"/>
      <c r="D42" s="293"/>
      <c r="E42" s="293"/>
      <c r="F42" s="293"/>
      <c r="G42" s="293"/>
    </row>
    <row r="43" spans="2:13">
      <c r="B43" s="77" t="s">
        <v>42</v>
      </c>
      <c r="C43" s="293"/>
      <c r="D43" s="293"/>
      <c r="E43" s="293"/>
      <c r="F43" s="293"/>
      <c r="G43" s="293"/>
    </row>
    <row r="44" spans="2:13">
      <c r="B44" s="55" t="s">
        <v>45</v>
      </c>
      <c r="C44" s="293"/>
      <c r="D44" s="293"/>
      <c r="E44" s="293"/>
      <c r="F44" s="293"/>
      <c r="G44" s="293"/>
    </row>
    <row r="45" spans="2:13">
      <c r="B45" s="55" t="s">
        <v>47</v>
      </c>
      <c r="C45" s="293"/>
      <c r="D45" s="293"/>
      <c r="E45" s="293"/>
      <c r="F45" s="293"/>
      <c r="G45" s="293"/>
    </row>
    <row r="46" spans="2:13">
      <c r="B46" s="56" t="s">
        <v>48</v>
      </c>
      <c r="C46" s="293"/>
      <c r="D46" s="293"/>
      <c r="E46" s="293"/>
      <c r="F46" s="293"/>
      <c r="G46" s="293"/>
    </row>
    <row r="47" spans="2:13" ht="17" customHeight="1" thickBot="1">
      <c r="B47" s="57" t="s">
        <v>49</v>
      </c>
      <c r="C47" s="278"/>
      <c r="D47" s="278"/>
      <c r="E47" s="278"/>
      <c r="F47" s="278"/>
      <c r="G47" s="278"/>
    </row>
  </sheetData>
  <mergeCells count="4">
    <mergeCell ref="J26:M26"/>
    <mergeCell ref="J3:M3"/>
    <mergeCell ref="B26:G26"/>
    <mergeCell ref="B3:G3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B1:T34"/>
  <sheetViews>
    <sheetView zoomScale="130" zoomScaleNormal="130" workbookViewId="0">
      <selection activeCell="Q22" sqref="Q22"/>
    </sheetView>
  </sheetViews>
  <sheetFormatPr baseColWidth="10" defaultRowHeight="16"/>
  <cols>
    <col min="2" max="2" width="10.83203125" style="287" customWidth="1"/>
    <col min="4" max="6" width="13" style="287" hidden="1" customWidth="1"/>
    <col min="11" max="12" width="13" style="287" customWidth="1"/>
    <col min="13" max="16" width="13" style="287" hidden="1" customWidth="1"/>
    <col min="19" max="19" width="10.83203125" style="287" customWidth="1"/>
    <col min="20" max="20" width="10.83203125" style="231" customWidth="1"/>
  </cols>
  <sheetData>
    <row r="1" spans="2:20" ht="17" customHeight="1" thickBot="1"/>
    <row r="2" spans="2:20" ht="17" customHeight="1" thickBot="1">
      <c r="B2" s="309" t="s">
        <v>75</v>
      </c>
      <c r="C2" s="309" t="s">
        <v>76</v>
      </c>
      <c r="D2" s="309" t="s">
        <v>77</v>
      </c>
      <c r="E2" s="309" t="s">
        <v>78</v>
      </c>
      <c r="F2" s="309" t="s">
        <v>79</v>
      </c>
      <c r="G2" s="309" t="s">
        <v>80</v>
      </c>
      <c r="H2" s="309" t="s">
        <v>81</v>
      </c>
      <c r="I2" s="309" t="s">
        <v>82</v>
      </c>
      <c r="J2" s="309" t="s">
        <v>83</v>
      </c>
      <c r="K2" s="309" t="s">
        <v>84</v>
      </c>
      <c r="L2" s="309" t="s">
        <v>85</v>
      </c>
      <c r="M2" s="309" t="s">
        <v>86</v>
      </c>
      <c r="N2" s="309" t="s">
        <v>87</v>
      </c>
      <c r="O2" s="309" t="s">
        <v>88</v>
      </c>
      <c r="P2" s="309" t="s">
        <v>89</v>
      </c>
      <c r="Q2" s="309" t="s">
        <v>90</v>
      </c>
      <c r="R2" s="309" t="s">
        <v>91</v>
      </c>
      <c r="S2" s="309" t="s">
        <v>92</v>
      </c>
      <c r="T2" s="309" t="s">
        <v>93</v>
      </c>
    </row>
    <row r="3" spans="2:20">
      <c r="B3" s="47" t="s">
        <v>19</v>
      </c>
      <c r="C3" s="292">
        <v>31.3</v>
      </c>
      <c r="D3" s="292">
        <v>-0.10000000000000139</v>
      </c>
      <c r="E3" s="292">
        <v>0</v>
      </c>
      <c r="F3" s="292">
        <v>0</v>
      </c>
      <c r="G3" s="292">
        <v>0.1</v>
      </c>
      <c r="H3" s="292">
        <v>0</v>
      </c>
      <c r="I3" s="292">
        <v>0.1</v>
      </c>
      <c r="J3" s="292">
        <v>0</v>
      </c>
      <c r="K3" s="292"/>
      <c r="L3" s="292"/>
      <c r="M3" s="292"/>
      <c r="N3" s="292"/>
      <c r="O3" s="292"/>
      <c r="P3" s="292"/>
      <c r="Q3" s="292">
        <f t="shared" ref="Q3:Q22" si="0">C3+SUM(D3:M3)</f>
        <v>31.4</v>
      </c>
      <c r="R3" s="267">
        <f>+VLOOKUP($B3,F!$C$4:$Q$23,15,)/Q3</f>
        <v>10.286624203821656</v>
      </c>
      <c r="S3" s="267">
        <f>+VLOOKUP($B3,F!$C$4:$R$23,16,)/Q3</f>
        <v>10.773430391264787</v>
      </c>
      <c r="T3" s="267">
        <f t="shared" ref="T3:T22" si="1">S3-R3</f>
        <v>0.48680618744313087</v>
      </c>
    </row>
    <row r="4" spans="2:20">
      <c r="B4" s="48" t="s">
        <v>22</v>
      </c>
      <c r="C4" s="118">
        <v>29.1</v>
      </c>
      <c r="D4" s="118">
        <v>0.2</v>
      </c>
      <c r="E4" s="118">
        <v>0.3</v>
      </c>
      <c r="F4" s="118">
        <v>0.1</v>
      </c>
      <c r="G4" s="118">
        <v>0</v>
      </c>
      <c r="H4" s="118">
        <v>-0.1</v>
      </c>
      <c r="I4" s="118">
        <v>-0.1</v>
      </c>
      <c r="J4" s="118">
        <v>0</v>
      </c>
      <c r="K4" s="118"/>
      <c r="L4" s="118"/>
      <c r="M4" s="118"/>
      <c r="N4" s="118"/>
      <c r="O4" s="118"/>
      <c r="P4" s="118"/>
      <c r="Q4" s="118">
        <f t="shared" si="0"/>
        <v>29.5</v>
      </c>
      <c r="R4" s="173">
        <f>+VLOOKUP($B4,F!$C$4:$Q$23,15,)/Q4</f>
        <v>7.4576271186440675</v>
      </c>
      <c r="S4" s="173">
        <f>+VLOOKUP($B4,F!$C$4:$R$23,16,)/Q4</f>
        <v>6.8184019370460049</v>
      </c>
      <c r="T4" s="173">
        <f t="shared" si="1"/>
        <v>-0.63922518159806252</v>
      </c>
    </row>
    <row r="5" spans="2:20">
      <c r="B5" s="50" t="s">
        <v>21</v>
      </c>
      <c r="C5" s="103">
        <v>26.1</v>
      </c>
      <c r="D5" s="103">
        <v>0</v>
      </c>
      <c r="E5" s="103">
        <v>0</v>
      </c>
      <c r="F5" s="103">
        <v>0</v>
      </c>
      <c r="G5" s="103">
        <v>-0.1</v>
      </c>
      <c r="H5" s="103">
        <v>0</v>
      </c>
      <c r="I5" s="103">
        <v>0.1</v>
      </c>
      <c r="J5" s="103">
        <v>0</v>
      </c>
      <c r="K5" s="103"/>
      <c r="L5" s="103"/>
      <c r="M5" s="103"/>
      <c r="N5" s="103"/>
      <c r="O5" s="103"/>
      <c r="P5" s="103"/>
      <c r="Q5" s="103">
        <f t="shared" si="0"/>
        <v>26.1</v>
      </c>
      <c r="R5" s="120">
        <f>+VLOOKUP($B5,F!$C$4:$Q$23,15,)/Q5</f>
        <v>9.1954022988505741</v>
      </c>
      <c r="S5" s="120">
        <f>+VLOOKUP($B5,F!$C$4:$R$23,16,)/Q5</f>
        <v>10.596606458675423</v>
      </c>
      <c r="T5" s="120">
        <f t="shared" si="1"/>
        <v>1.4012041598248484</v>
      </c>
    </row>
    <row r="6" spans="2:20">
      <c r="B6" s="49" t="s">
        <v>28</v>
      </c>
      <c r="C6" s="107">
        <v>24.1</v>
      </c>
      <c r="D6" s="107">
        <v>0</v>
      </c>
      <c r="E6" s="107">
        <v>-0.2</v>
      </c>
      <c r="F6" s="107">
        <v>-0.2</v>
      </c>
      <c r="G6" s="107">
        <v>-0.1</v>
      </c>
      <c r="H6" s="107">
        <v>0</v>
      </c>
      <c r="I6" s="107">
        <v>0</v>
      </c>
      <c r="J6" s="107">
        <v>-0.1</v>
      </c>
      <c r="K6" s="107"/>
      <c r="L6" s="107"/>
      <c r="M6" s="107"/>
      <c r="N6" s="107"/>
      <c r="O6" s="107"/>
      <c r="P6" s="107"/>
      <c r="Q6" s="107">
        <f t="shared" si="0"/>
        <v>23.5</v>
      </c>
      <c r="R6" s="210">
        <f>+VLOOKUP($B6,F!$C$4:$Q$23,15,)/Q6</f>
        <v>3.2765957446808511</v>
      </c>
      <c r="S6" s="210">
        <f>+VLOOKUP($B6,F!$C$4:$R$23,16,)/Q6</f>
        <v>1.7507598784194529</v>
      </c>
      <c r="T6" s="210">
        <f t="shared" si="1"/>
        <v>-1.5258358662613982</v>
      </c>
    </row>
    <row r="7" spans="2:20">
      <c r="B7" s="50" t="s">
        <v>24</v>
      </c>
      <c r="C7" s="103">
        <v>20.100000000000001</v>
      </c>
      <c r="D7" s="103">
        <v>0.60000000000000142</v>
      </c>
      <c r="E7" s="103">
        <v>0.2</v>
      </c>
      <c r="F7" s="103">
        <v>0</v>
      </c>
      <c r="G7" s="103">
        <v>-0.1</v>
      </c>
      <c r="H7" s="103">
        <v>-0.1</v>
      </c>
      <c r="I7" s="103">
        <v>0</v>
      </c>
      <c r="J7" s="103">
        <v>0</v>
      </c>
      <c r="K7" s="103"/>
      <c r="L7" s="103"/>
      <c r="M7" s="103"/>
      <c r="N7" s="103"/>
      <c r="O7" s="103"/>
      <c r="P7" s="103"/>
      <c r="Q7" s="103">
        <f t="shared" si="0"/>
        <v>20.700000000000003</v>
      </c>
      <c r="R7" s="120">
        <f>+VLOOKUP($B7,F!$C$4:$Q$23,15,)/Q7</f>
        <v>6.4251207729468591</v>
      </c>
      <c r="S7" s="120">
        <f>+VLOOKUP($B7,F!$C$4:$R$23,16,)/Q7</f>
        <v>7.1773636991028296</v>
      </c>
      <c r="T7" s="120">
        <f t="shared" si="1"/>
        <v>0.75224292615597044</v>
      </c>
    </row>
    <row r="8" spans="2:20">
      <c r="B8" s="49" t="s">
        <v>40</v>
      </c>
      <c r="C8" s="107">
        <v>21.3</v>
      </c>
      <c r="D8" s="107">
        <v>-0.19999999999999929</v>
      </c>
      <c r="E8" s="107">
        <v>-0.1</v>
      </c>
      <c r="F8" s="107">
        <v>-0.1</v>
      </c>
      <c r="G8" s="107">
        <v>-0.1</v>
      </c>
      <c r="H8" s="107">
        <v>-0.1</v>
      </c>
      <c r="I8" s="107">
        <v>-0.1</v>
      </c>
      <c r="J8" s="107">
        <v>0</v>
      </c>
      <c r="K8" s="107"/>
      <c r="L8" s="107"/>
      <c r="M8" s="107"/>
      <c r="N8" s="107"/>
      <c r="O8" s="107"/>
      <c r="P8" s="107"/>
      <c r="Q8" s="107">
        <f t="shared" si="0"/>
        <v>20.6</v>
      </c>
      <c r="R8" s="210">
        <f>+VLOOKUP($B8,F!$C$4:$Q$23,15,)/Q8</f>
        <v>1.9417475728155338</v>
      </c>
      <c r="S8" s="210">
        <f>+VLOOKUP($B8,F!$C$4:$R$23,16,)/Q8</f>
        <v>1.88626907073509</v>
      </c>
      <c r="T8" s="210">
        <f t="shared" si="1"/>
        <v>-5.5478502080443803E-2</v>
      </c>
    </row>
    <row r="9" spans="2:20">
      <c r="B9" s="51" t="s">
        <v>38</v>
      </c>
      <c r="C9" s="101">
        <v>15.5</v>
      </c>
      <c r="D9" s="101">
        <v>0</v>
      </c>
      <c r="E9" s="101">
        <v>0</v>
      </c>
      <c r="F9" s="101">
        <v>0</v>
      </c>
      <c r="G9" s="101">
        <v>-0.1</v>
      </c>
      <c r="H9" s="101">
        <v>-0.1</v>
      </c>
      <c r="I9" s="101">
        <v>0</v>
      </c>
      <c r="J9" s="101">
        <v>0</v>
      </c>
      <c r="K9" s="101"/>
      <c r="L9" s="101"/>
      <c r="M9" s="101"/>
      <c r="N9" s="101"/>
      <c r="O9" s="101"/>
      <c r="P9" s="101"/>
      <c r="Q9" s="101">
        <f t="shared" si="0"/>
        <v>15.3</v>
      </c>
      <c r="R9" s="125">
        <f>+VLOOKUP($B9,F!$C$4:$Q$23,15,)/Q9</f>
        <v>6.2745098039215685</v>
      </c>
      <c r="S9" s="125">
        <f>+VLOOKUP($B9,F!$C$4:$R$23,16,)/Q9</f>
        <v>5.4528478057889824</v>
      </c>
      <c r="T9" s="125">
        <f t="shared" si="1"/>
        <v>-0.82166199813258611</v>
      </c>
    </row>
    <row r="10" spans="2:20">
      <c r="B10" s="53" t="s">
        <v>32</v>
      </c>
      <c r="C10" s="109">
        <v>14</v>
      </c>
      <c r="D10" s="109">
        <v>-9.9999999999999645E-2</v>
      </c>
      <c r="E10" s="109">
        <v>-0.1</v>
      </c>
      <c r="F10" s="109">
        <v>-0.1</v>
      </c>
      <c r="G10" s="109">
        <v>0</v>
      </c>
      <c r="H10" s="109">
        <v>0.1</v>
      </c>
      <c r="I10" s="109">
        <v>0</v>
      </c>
      <c r="J10" s="109">
        <v>0</v>
      </c>
      <c r="K10" s="109"/>
      <c r="L10" s="109"/>
      <c r="M10" s="109"/>
      <c r="N10" s="109"/>
      <c r="O10" s="109"/>
      <c r="P10" s="109"/>
      <c r="Q10" s="109">
        <f t="shared" si="0"/>
        <v>13.8</v>
      </c>
      <c r="R10" s="123">
        <f>+VLOOKUP($B10,F!$C$4:$Q$23,15,)/Q10</f>
        <v>8.9855072463768106</v>
      </c>
      <c r="S10" s="123">
        <f>+VLOOKUP($B10,F!$C$4:$R$23,16,)/Q10</f>
        <v>11.014492753623188</v>
      </c>
      <c r="T10" s="123">
        <f t="shared" si="1"/>
        <v>2.0289855072463769</v>
      </c>
    </row>
    <row r="11" spans="2:20">
      <c r="B11" s="51" t="s">
        <v>26</v>
      </c>
      <c r="C11" s="101">
        <v>12</v>
      </c>
      <c r="D11" s="101">
        <v>0.4</v>
      </c>
      <c r="E11" s="101">
        <v>0.3</v>
      </c>
      <c r="F11" s="101">
        <v>0.1</v>
      </c>
      <c r="G11" s="101">
        <v>0.2</v>
      </c>
      <c r="H11" s="101">
        <v>0</v>
      </c>
      <c r="I11" s="101">
        <v>0</v>
      </c>
      <c r="J11" s="101">
        <v>0</v>
      </c>
      <c r="K11" s="101"/>
      <c r="L11" s="101"/>
      <c r="M11" s="101"/>
      <c r="N11" s="101"/>
      <c r="O11" s="101"/>
      <c r="P11" s="101"/>
      <c r="Q11" s="101">
        <f t="shared" si="0"/>
        <v>13</v>
      </c>
      <c r="R11" s="125">
        <f>+VLOOKUP($B11,F!$C$4:$Q$23,15,)/Q11</f>
        <v>12.923076923076923</v>
      </c>
      <c r="S11" s="125">
        <f>+VLOOKUP($B11,F!$C$4:$R$23,16,)/Q11</f>
        <v>11.604395604395604</v>
      </c>
      <c r="T11" s="125">
        <f t="shared" si="1"/>
        <v>-1.3186813186813193</v>
      </c>
    </row>
    <row r="12" spans="2:20">
      <c r="B12" s="53" t="s">
        <v>36</v>
      </c>
      <c r="C12" s="109">
        <v>12.4</v>
      </c>
      <c r="D12" s="109">
        <v>-9.9999999999999645E-2</v>
      </c>
      <c r="E12" s="109">
        <v>0</v>
      </c>
      <c r="F12" s="109">
        <v>-0.1</v>
      </c>
      <c r="G12" s="109">
        <v>-0.1</v>
      </c>
      <c r="H12" s="109">
        <v>0</v>
      </c>
      <c r="I12" s="109">
        <v>0</v>
      </c>
      <c r="J12" s="109">
        <v>0</v>
      </c>
      <c r="K12" s="109"/>
      <c r="L12" s="109"/>
      <c r="M12" s="109"/>
      <c r="N12" s="109"/>
      <c r="O12" s="109"/>
      <c r="P12" s="109"/>
      <c r="Q12" s="109">
        <f t="shared" si="0"/>
        <v>12.100000000000001</v>
      </c>
      <c r="R12" s="123">
        <f>+VLOOKUP($B12,F!$C$4:$Q$23,15,)/Q12</f>
        <v>8.3471074380165273</v>
      </c>
      <c r="S12" s="123">
        <f>+VLOOKUP($B12,F!$C$4:$R$23,16,)/Q12</f>
        <v>7.650531286894922</v>
      </c>
      <c r="T12" s="123">
        <f t="shared" si="1"/>
        <v>-0.69657615112160531</v>
      </c>
    </row>
    <row r="13" spans="2:20">
      <c r="B13" s="52" t="s">
        <v>30</v>
      </c>
      <c r="C13" s="105">
        <v>8.1999999999999993</v>
      </c>
      <c r="D13" s="105">
        <v>0.40000000000000041</v>
      </c>
      <c r="E13" s="105">
        <v>0.5</v>
      </c>
      <c r="F13" s="105">
        <v>0.6</v>
      </c>
      <c r="G13" s="105">
        <v>0.7</v>
      </c>
      <c r="H13" s="105">
        <v>0</v>
      </c>
      <c r="I13" s="105">
        <v>0.1</v>
      </c>
      <c r="J13" s="105">
        <v>0.1</v>
      </c>
      <c r="K13" s="105"/>
      <c r="L13" s="105"/>
      <c r="M13" s="105"/>
      <c r="N13" s="105"/>
      <c r="O13" s="105"/>
      <c r="P13" s="105"/>
      <c r="Q13" s="105">
        <f t="shared" si="0"/>
        <v>10.6</v>
      </c>
      <c r="R13" s="209">
        <f>+VLOOKUP($B13,F!$C$4:$Q$23,15,)/Q13</f>
        <v>14.716981132075473</v>
      </c>
      <c r="S13" s="209">
        <f>+VLOOKUP($B13,F!$C$4:$R$23,16,)/Q13</f>
        <v>17.897574123989219</v>
      </c>
      <c r="T13" s="209">
        <f t="shared" si="1"/>
        <v>3.1805929919137466</v>
      </c>
    </row>
    <row r="14" spans="2:20">
      <c r="B14" s="77" t="s">
        <v>39</v>
      </c>
      <c r="C14" s="111">
        <v>9.8000000000000007</v>
      </c>
      <c r="D14" s="111">
        <v>0.59999999999999964</v>
      </c>
      <c r="E14" s="111">
        <v>-0.1</v>
      </c>
      <c r="F14" s="111">
        <v>-0.1</v>
      </c>
      <c r="G14" s="111">
        <v>0</v>
      </c>
      <c r="H14" s="111">
        <v>0.1</v>
      </c>
      <c r="I14" s="111">
        <v>0</v>
      </c>
      <c r="J14" s="111">
        <v>0.1</v>
      </c>
      <c r="K14" s="111"/>
      <c r="L14" s="111"/>
      <c r="M14" s="111"/>
      <c r="N14" s="111"/>
      <c r="O14" s="111"/>
      <c r="P14" s="111"/>
      <c r="Q14" s="111">
        <f t="shared" si="0"/>
        <v>10.4</v>
      </c>
      <c r="R14" s="122">
        <f>+VLOOKUP($B14,F!$C$4:$Q$23,15,)/Q14</f>
        <v>11.057692307692307</v>
      </c>
      <c r="S14" s="122">
        <f>+VLOOKUP($B14,F!$C$4:$R$23,16,)/Q14</f>
        <v>10</v>
      </c>
      <c r="T14" s="122">
        <f t="shared" si="1"/>
        <v>-1.0576923076923066</v>
      </c>
    </row>
    <row r="15" spans="2:20">
      <c r="B15" s="52" t="s">
        <v>34</v>
      </c>
      <c r="C15" s="105">
        <v>9.5</v>
      </c>
      <c r="D15" s="105">
        <v>9.9999999999999645E-2</v>
      </c>
      <c r="E15" s="105">
        <v>0.1</v>
      </c>
      <c r="F15" s="105">
        <v>0.2</v>
      </c>
      <c r="G15" s="105">
        <v>-0.1</v>
      </c>
      <c r="H15" s="105">
        <v>0</v>
      </c>
      <c r="I15" s="105">
        <v>0.1</v>
      </c>
      <c r="J15" s="105">
        <v>0</v>
      </c>
      <c r="K15" s="105"/>
      <c r="L15" s="105"/>
      <c r="M15" s="105"/>
      <c r="N15" s="105"/>
      <c r="O15" s="105"/>
      <c r="P15" s="105"/>
      <c r="Q15" s="105">
        <f t="shared" si="0"/>
        <v>9.9</v>
      </c>
      <c r="R15" s="209">
        <f>+VLOOKUP($B15,F!$C$4:$Q$23,15,)/Q15</f>
        <v>8.7878787878787872</v>
      </c>
      <c r="S15" s="209">
        <f>+VLOOKUP($B15,F!$C$4:$R$23,16,)/Q15</f>
        <v>7.8787878787878789</v>
      </c>
      <c r="T15" s="209">
        <f t="shared" si="1"/>
        <v>-0.90909090909090828</v>
      </c>
    </row>
    <row r="16" spans="2:20">
      <c r="B16" s="54" t="s">
        <v>46</v>
      </c>
      <c r="C16" s="113">
        <v>10</v>
      </c>
      <c r="D16" s="113">
        <v>-9.9999999999999645E-2</v>
      </c>
      <c r="E16" s="113">
        <v>-0.1</v>
      </c>
      <c r="F16" s="113">
        <v>-0.1</v>
      </c>
      <c r="G16" s="113">
        <v>-0.1</v>
      </c>
      <c r="H16" s="113">
        <v>-0.1</v>
      </c>
      <c r="I16" s="113">
        <v>0</v>
      </c>
      <c r="J16" s="113">
        <v>0</v>
      </c>
      <c r="K16" s="113"/>
      <c r="L16" s="113"/>
      <c r="M16" s="113"/>
      <c r="N16" s="113"/>
      <c r="O16" s="113"/>
      <c r="P16" s="113"/>
      <c r="Q16" s="113">
        <f t="shared" si="0"/>
        <v>9.5</v>
      </c>
      <c r="R16" s="124">
        <f>+VLOOKUP($B16,F!$C$4:$Q$23,15,)/Q16</f>
        <v>7.0526315789473681</v>
      </c>
      <c r="S16" s="124">
        <f>+VLOOKUP($B16,F!$C$4:$R$23,16,)/Q16</f>
        <v>9.7443609022556394</v>
      </c>
      <c r="T16" s="124">
        <f t="shared" si="1"/>
        <v>2.6917293233082713</v>
      </c>
    </row>
    <row r="17" spans="2:20">
      <c r="B17" s="77" t="s">
        <v>42</v>
      </c>
      <c r="C17" s="111">
        <v>9.9</v>
      </c>
      <c r="D17" s="111">
        <v>-0.2</v>
      </c>
      <c r="E17" s="111">
        <v>-0.1</v>
      </c>
      <c r="F17" s="111">
        <v>0</v>
      </c>
      <c r="G17" s="111">
        <v>0</v>
      </c>
      <c r="H17" s="111">
        <v>-0.1</v>
      </c>
      <c r="I17" s="111">
        <v>0</v>
      </c>
      <c r="J17" s="111">
        <v>0</v>
      </c>
      <c r="K17" s="111"/>
      <c r="L17" s="111"/>
      <c r="M17" s="111"/>
      <c r="N17" s="111"/>
      <c r="O17" s="111"/>
      <c r="P17" s="111"/>
      <c r="Q17" s="111">
        <f t="shared" si="0"/>
        <v>9.5</v>
      </c>
      <c r="R17" s="122">
        <f>+VLOOKUP($B17,F!$C$4:$Q$23,15,)/Q17</f>
        <v>5.5789473684210522</v>
      </c>
      <c r="S17" s="122">
        <f>+VLOOKUP($B17,F!$C$4:$R$23,16,)/Q17</f>
        <v>5.7744360902255636</v>
      </c>
      <c r="T17" s="122">
        <f t="shared" si="1"/>
        <v>0.19548872180451138</v>
      </c>
    </row>
    <row r="18" spans="2:20">
      <c r="B18" s="54" t="s">
        <v>44</v>
      </c>
      <c r="C18" s="113">
        <v>7.8</v>
      </c>
      <c r="D18" s="113">
        <v>0.20000000000000021</v>
      </c>
      <c r="E18" s="113">
        <v>0.4</v>
      </c>
      <c r="F18" s="113">
        <v>0.2</v>
      </c>
      <c r="G18" s="113">
        <v>0.3</v>
      </c>
      <c r="H18" s="113">
        <v>0</v>
      </c>
      <c r="I18" s="113">
        <v>0</v>
      </c>
      <c r="J18" s="113">
        <v>0</v>
      </c>
      <c r="K18" s="113"/>
      <c r="L18" s="113"/>
      <c r="M18" s="113"/>
      <c r="N18" s="113"/>
      <c r="O18" s="113"/>
      <c r="P18" s="113"/>
      <c r="Q18" s="113">
        <f t="shared" si="0"/>
        <v>8.9</v>
      </c>
      <c r="R18" s="124">
        <f>+VLOOKUP($B18,F!$C$4:$Q$23,15,)/Q18</f>
        <v>6.5168539325842696</v>
      </c>
      <c r="S18" s="124">
        <f>+VLOOKUP($B18,F!$C$4:$R$23,16,)/Q18</f>
        <v>5.0080256821829847</v>
      </c>
      <c r="T18" s="124">
        <f t="shared" si="1"/>
        <v>-1.5088282504012849</v>
      </c>
    </row>
    <row r="19" spans="2:20">
      <c r="B19" s="55" t="s">
        <v>45</v>
      </c>
      <c r="C19" s="115">
        <v>8</v>
      </c>
      <c r="D19" s="115">
        <v>-9.9999999999999645E-2</v>
      </c>
      <c r="E19" s="115">
        <v>-0.1</v>
      </c>
      <c r="F19" s="115">
        <v>0</v>
      </c>
      <c r="G19" s="115">
        <v>0</v>
      </c>
      <c r="H19" s="115">
        <v>-0.1</v>
      </c>
      <c r="I19" s="115">
        <v>0</v>
      </c>
      <c r="J19" s="115">
        <v>0</v>
      </c>
      <c r="K19" s="115"/>
      <c r="L19" s="115"/>
      <c r="M19" s="115"/>
      <c r="N19" s="115"/>
      <c r="O19" s="115"/>
      <c r="P19" s="115"/>
      <c r="Q19" s="115">
        <f t="shared" si="0"/>
        <v>7.7</v>
      </c>
      <c r="R19" s="121">
        <f>+VLOOKUP($B19,F!$C$4:$Q$23,15,)/Q19</f>
        <v>-0.25974025974025972</v>
      </c>
      <c r="S19" s="121">
        <f>+VLOOKUP($B19,F!$C$4:$R$23,16,)/Q19</f>
        <v>1.7810760667903525</v>
      </c>
      <c r="T19" s="121">
        <f t="shared" si="1"/>
        <v>2.0408163265306123</v>
      </c>
    </row>
    <row r="20" spans="2:20">
      <c r="B20" s="56" t="s">
        <v>49</v>
      </c>
      <c r="C20" s="119">
        <v>5.8</v>
      </c>
      <c r="D20" s="119">
        <v>0</v>
      </c>
      <c r="E20" s="119">
        <v>0</v>
      </c>
      <c r="F20" s="119">
        <v>0.3</v>
      </c>
      <c r="G20" s="119">
        <v>0.3</v>
      </c>
      <c r="H20" s="119">
        <v>0.3</v>
      </c>
      <c r="I20" s="119">
        <v>0</v>
      </c>
      <c r="J20" s="119">
        <v>0</v>
      </c>
      <c r="K20" s="119"/>
      <c r="L20" s="119"/>
      <c r="M20" s="119"/>
      <c r="N20" s="119"/>
      <c r="O20" s="119"/>
      <c r="P20" s="119"/>
      <c r="Q20" s="119">
        <f t="shared" si="0"/>
        <v>6.6999999999999993</v>
      </c>
      <c r="R20" s="174">
        <f>+VLOOKUP($B20,F!$C$4:$Q$23,15,)/Q20</f>
        <v>8.5074626865671643</v>
      </c>
      <c r="S20" s="174">
        <f>+VLOOKUP($B20,F!$C$4:$R$23,16,)/Q20</f>
        <v>7.1641791044776131</v>
      </c>
      <c r="T20" s="174">
        <f t="shared" si="1"/>
        <v>-1.3432835820895512</v>
      </c>
    </row>
    <row r="21" spans="2:20">
      <c r="B21" s="56" t="s">
        <v>48</v>
      </c>
      <c r="C21" s="119">
        <v>5.9</v>
      </c>
      <c r="D21" s="119">
        <v>0</v>
      </c>
      <c r="E21" s="119">
        <v>0</v>
      </c>
      <c r="F21" s="119">
        <v>0</v>
      </c>
      <c r="G21" s="119">
        <v>0</v>
      </c>
      <c r="H21" s="119">
        <v>0</v>
      </c>
      <c r="I21" s="119">
        <v>0</v>
      </c>
      <c r="J21" s="119">
        <v>0</v>
      </c>
      <c r="K21" s="119"/>
      <c r="L21" s="119"/>
      <c r="M21" s="119"/>
      <c r="N21" s="119"/>
      <c r="O21" s="119"/>
      <c r="P21" s="119"/>
      <c r="Q21" s="119">
        <f t="shared" si="0"/>
        <v>5.9</v>
      </c>
      <c r="R21" s="174">
        <f>+VLOOKUP($B21,F!$C$4:$Q$23,15,)/Q21</f>
        <v>4.9152542372881349</v>
      </c>
      <c r="S21" s="174">
        <f>+VLOOKUP($B21,F!$C$4:$R$23,16,)/Q21</f>
        <v>7.9418886198547209</v>
      </c>
      <c r="T21" s="174">
        <f t="shared" si="1"/>
        <v>3.026634382566586</v>
      </c>
    </row>
    <row r="22" spans="2:20" ht="17" customHeight="1" thickBot="1">
      <c r="B22" s="73" t="s">
        <v>47</v>
      </c>
      <c r="C22" s="76">
        <v>5.9</v>
      </c>
      <c r="D22" s="76">
        <v>-9.9999999999999645E-2</v>
      </c>
      <c r="E22" s="76">
        <v>-0.1</v>
      </c>
      <c r="F22" s="76">
        <v>0</v>
      </c>
      <c r="G22" s="76">
        <v>0</v>
      </c>
      <c r="H22" s="76">
        <v>0</v>
      </c>
      <c r="I22" s="76">
        <v>0</v>
      </c>
      <c r="J22" s="76">
        <v>0</v>
      </c>
      <c r="K22" s="76"/>
      <c r="L22" s="76"/>
      <c r="M22" s="76"/>
      <c r="N22" s="76"/>
      <c r="O22" s="76"/>
      <c r="P22" s="76"/>
      <c r="Q22" s="76">
        <f t="shared" si="0"/>
        <v>5.7000000000000011</v>
      </c>
      <c r="R22" s="268">
        <f>+VLOOKUP($B22,F!$C$4:$Q$23,15,)/Q22</f>
        <v>7.5438596491228056</v>
      </c>
      <c r="S22" s="268">
        <f>+VLOOKUP($B22,F!$C$4:$R$23,16,)/Q22</f>
        <v>10.82706766917293</v>
      </c>
      <c r="T22" s="268">
        <f t="shared" si="1"/>
        <v>3.2832080200501244</v>
      </c>
    </row>
    <row r="23" spans="2:20" ht="17" customHeight="1" thickBot="1"/>
    <row r="24" spans="2:20" ht="17" customHeight="1" thickBot="1">
      <c r="B24" s="309" t="s">
        <v>75</v>
      </c>
      <c r="C24" s="309" t="s">
        <v>76</v>
      </c>
      <c r="D24" s="312" t="s">
        <v>77</v>
      </c>
      <c r="E24" s="312" t="s">
        <v>78</v>
      </c>
      <c r="F24" s="312" t="s">
        <v>79</v>
      </c>
      <c r="G24" s="312" t="s">
        <v>80</v>
      </c>
      <c r="H24" s="312" t="s">
        <v>81</v>
      </c>
      <c r="I24" s="312" t="s">
        <v>82</v>
      </c>
      <c r="J24" s="312" t="s">
        <v>83</v>
      </c>
      <c r="K24" s="312" t="s">
        <v>84</v>
      </c>
      <c r="L24" s="312" t="s">
        <v>85</v>
      </c>
      <c r="M24" s="309" t="s">
        <v>86</v>
      </c>
      <c r="N24" s="309" t="s">
        <v>87</v>
      </c>
      <c r="O24" s="309" t="s">
        <v>88</v>
      </c>
      <c r="P24" s="309" t="s">
        <v>89</v>
      </c>
      <c r="Q24" s="309" t="s">
        <v>90</v>
      </c>
      <c r="R24" s="309" t="s">
        <v>91</v>
      </c>
      <c r="S24" s="309" t="s">
        <v>92</v>
      </c>
      <c r="T24" s="309" t="s">
        <v>94</v>
      </c>
    </row>
    <row r="25" spans="2:20">
      <c r="B25" s="38" t="s">
        <v>18</v>
      </c>
      <c r="C25" s="254">
        <v>32.200000000000003</v>
      </c>
      <c r="D25" s="98">
        <v>0</v>
      </c>
      <c r="E25" s="98">
        <v>0</v>
      </c>
      <c r="F25" s="98">
        <v>0</v>
      </c>
      <c r="G25" s="98">
        <v>0.1</v>
      </c>
      <c r="H25" s="98">
        <v>0</v>
      </c>
      <c r="I25" s="98">
        <v>0</v>
      </c>
      <c r="J25" s="98">
        <v>0</v>
      </c>
      <c r="K25" s="98"/>
      <c r="L25" s="98"/>
      <c r="M25" s="99"/>
      <c r="N25" s="99"/>
      <c r="O25" s="99"/>
      <c r="P25" s="99"/>
      <c r="Q25" s="99">
        <f t="shared" ref="Q25:Q34" si="2">C25+SUM(D25:M25)</f>
        <v>32.300000000000004</v>
      </c>
      <c r="R25" s="255">
        <f>+VLOOKUP($B25,F!$T$4:$AH$13,15,)/Q25</f>
        <v>14.427244582043341</v>
      </c>
      <c r="S25" s="255">
        <f>+VLOOKUP($B25,F!$T$4:$AI$13,16,)/Q25</f>
        <v>14.447884416924664</v>
      </c>
      <c r="T25" s="255">
        <f t="shared" ref="T25:T34" si="3">S25-R25</f>
        <v>2.0639834881322372E-2</v>
      </c>
    </row>
    <row r="26" spans="2:20">
      <c r="B26" s="40" t="s">
        <v>27</v>
      </c>
      <c r="C26" s="106">
        <v>27</v>
      </c>
      <c r="D26" s="106">
        <v>-0.10000000000000139</v>
      </c>
      <c r="E26" s="106">
        <v>-0.4</v>
      </c>
      <c r="F26" s="106">
        <v>-0.2</v>
      </c>
      <c r="G26" s="106">
        <v>-0.1</v>
      </c>
      <c r="H26" s="106">
        <v>-0.1</v>
      </c>
      <c r="I26" s="106">
        <v>-0.1</v>
      </c>
      <c r="J26" s="106">
        <v>0</v>
      </c>
      <c r="K26" s="106"/>
      <c r="L26" s="106"/>
      <c r="M26" s="107"/>
      <c r="N26" s="107"/>
      <c r="O26" s="107"/>
      <c r="P26" s="107"/>
      <c r="Q26" s="107">
        <f t="shared" si="2"/>
        <v>26</v>
      </c>
      <c r="R26" s="210">
        <f>+VLOOKUP($B26,F!$T$4:$AH$13,15,)/Q26</f>
        <v>5.9615384615384617</v>
      </c>
      <c r="S26" s="210">
        <f>+VLOOKUP($B26,F!$T$4:$AI$13,16,)/Q26</f>
        <v>5.0705128205128212</v>
      </c>
      <c r="T26" s="210">
        <f t="shared" si="3"/>
        <v>-0.89102564102564052</v>
      </c>
    </row>
    <row r="27" spans="2:20">
      <c r="B27" s="44" t="s">
        <v>20</v>
      </c>
      <c r="C27" s="102">
        <v>24.6</v>
      </c>
      <c r="D27" s="102">
        <v>-0.1</v>
      </c>
      <c r="E27" s="102">
        <v>-0.1</v>
      </c>
      <c r="F27" s="102">
        <v>-0.1</v>
      </c>
      <c r="G27" s="102">
        <v>-0.1</v>
      </c>
      <c r="H27" s="102">
        <v>0</v>
      </c>
      <c r="I27" s="102">
        <v>0</v>
      </c>
      <c r="J27" s="102">
        <v>0</v>
      </c>
      <c r="K27" s="102"/>
      <c r="L27" s="102"/>
      <c r="M27" s="103"/>
      <c r="N27" s="103"/>
      <c r="O27" s="103"/>
      <c r="P27" s="103"/>
      <c r="Q27" s="103">
        <f t="shared" si="2"/>
        <v>24.200000000000003</v>
      </c>
      <c r="R27" s="120">
        <f>+VLOOKUP($B27,F!$T$4:$AH$13,15,)/Q27</f>
        <v>14.132231404958675</v>
      </c>
      <c r="S27" s="120">
        <f>+VLOOKUP($B27,F!$T$4:$AI$13,16,)/Q27</f>
        <v>15.957300275482092</v>
      </c>
      <c r="T27" s="120">
        <f t="shared" si="3"/>
        <v>1.8250688705234168</v>
      </c>
    </row>
    <row r="28" spans="2:20">
      <c r="B28" s="39" t="s">
        <v>23</v>
      </c>
      <c r="C28" s="100">
        <v>15.1</v>
      </c>
      <c r="D28" s="100">
        <v>0.6</v>
      </c>
      <c r="E28" s="100">
        <v>0.2</v>
      </c>
      <c r="F28" s="100">
        <v>0</v>
      </c>
      <c r="G28" s="100">
        <v>0</v>
      </c>
      <c r="H28" s="100">
        <v>-0.1</v>
      </c>
      <c r="I28" s="100">
        <v>0</v>
      </c>
      <c r="J28" s="100">
        <v>-0.1</v>
      </c>
      <c r="K28" s="100"/>
      <c r="L28" s="100"/>
      <c r="M28" s="101"/>
      <c r="N28" s="101"/>
      <c r="O28" s="101"/>
      <c r="P28" s="101"/>
      <c r="Q28" s="101">
        <f t="shared" si="2"/>
        <v>15.7</v>
      </c>
      <c r="R28" s="125">
        <f>+VLOOKUP($B28,F!$T$4:$AH$13,15,)/Q28</f>
        <v>12.038216560509555</v>
      </c>
      <c r="S28" s="125">
        <f>+VLOOKUP($B28,F!$T$4:$AI$13,16,)/Q28</f>
        <v>10.40339702760085</v>
      </c>
      <c r="T28" s="125">
        <f t="shared" si="3"/>
        <v>-1.6348195329087059</v>
      </c>
    </row>
    <row r="29" spans="2:20">
      <c r="B29" s="81" t="s">
        <v>31</v>
      </c>
      <c r="C29" s="110">
        <v>13</v>
      </c>
      <c r="D29" s="110">
        <v>-9.9999999999999645E-2</v>
      </c>
      <c r="E29" s="110">
        <v>-0.2</v>
      </c>
      <c r="F29" s="110">
        <v>-0.1</v>
      </c>
      <c r="G29" s="110">
        <v>0</v>
      </c>
      <c r="H29" s="110">
        <v>-0.1</v>
      </c>
      <c r="I29" s="110">
        <v>0</v>
      </c>
      <c r="J29" s="110">
        <v>0</v>
      </c>
      <c r="K29" s="110"/>
      <c r="L29" s="110"/>
      <c r="M29" s="111"/>
      <c r="N29" s="111"/>
      <c r="O29" s="111"/>
      <c r="P29" s="111"/>
      <c r="Q29" s="111">
        <f t="shared" si="2"/>
        <v>12.5</v>
      </c>
      <c r="R29" s="122">
        <f>+VLOOKUP($B29,F!$T$4:$AH$13,15,)/Q29</f>
        <v>8.7200000000000006</v>
      </c>
      <c r="S29" s="122">
        <f>+VLOOKUP($B29,F!$T$4:$AI$13,16,)/Q29</f>
        <v>7.9333333333333336</v>
      </c>
      <c r="T29" s="122">
        <f t="shared" si="3"/>
        <v>-0.78666666666666707</v>
      </c>
    </row>
    <row r="30" spans="2:20">
      <c r="B30" s="42" t="s">
        <v>29</v>
      </c>
      <c r="C30" s="108">
        <v>12.4</v>
      </c>
      <c r="D30" s="108">
        <v>-9.9999999999999645E-2</v>
      </c>
      <c r="E30" s="108">
        <v>-0.1</v>
      </c>
      <c r="F30" s="108">
        <v>-0.1</v>
      </c>
      <c r="G30" s="108">
        <v>0</v>
      </c>
      <c r="H30" s="108">
        <v>0.3</v>
      </c>
      <c r="I30" s="108">
        <v>-0.1</v>
      </c>
      <c r="J30" s="108">
        <v>0</v>
      </c>
      <c r="K30" s="108"/>
      <c r="L30" s="108"/>
      <c r="M30" s="109"/>
      <c r="N30" s="109"/>
      <c r="O30" s="109"/>
      <c r="P30" s="109"/>
      <c r="Q30" s="109">
        <f t="shared" si="2"/>
        <v>12.3</v>
      </c>
      <c r="R30" s="123">
        <f>+VLOOKUP($B30,F!$T$4:$AH$13,15,)/Q30</f>
        <v>14.471544715447154</v>
      </c>
      <c r="S30" s="123">
        <f>+VLOOKUP($B30,F!$T$4:$AI$13,16,)/Q30</f>
        <v>14.891598915989158</v>
      </c>
      <c r="T30" s="123">
        <f t="shared" si="3"/>
        <v>0.42005420054200471</v>
      </c>
    </row>
    <row r="31" spans="2:20">
      <c r="B31" s="41" t="s">
        <v>25</v>
      </c>
      <c r="C31" s="104">
        <v>10.1</v>
      </c>
      <c r="D31" s="104">
        <v>0</v>
      </c>
      <c r="E31" s="104">
        <v>0.2</v>
      </c>
      <c r="F31" s="104">
        <v>0.5</v>
      </c>
      <c r="G31" s="104">
        <v>0.1</v>
      </c>
      <c r="H31" s="104">
        <v>0</v>
      </c>
      <c r="I31" s="104">
        <v>0.1</v>
      </c>
      <c r="J31" s="104">
        <v>0.1</v>
      </c>
      <c r="K31" s="104"/>
      <c r="L31" s="104"/>
      <c r="M31" s="105"/>
      <c r="N31" s="105"/>
      <c r="O31" s="105"/>
      <c r="P31" s="105"/>
      <c r="Q31" s="105">
        <f t="shared" si="2"/>
        <v>11.1</v>
      </c>
      <c r="R31" s="209">
        <f>+VLOOKUP($B31,F!$T$4:$AH$13,15,)/Q31</f>
        <v>17.837837837837839</v>
      </c>
      <c r="S31" s="209">
        <f>+VLOOKUP($B31,F!$T$4:$AI$13,16,)/Q31</f>
        <v>18.498498498498499</v>
      </c>
      <c r="T31" s="209">
        <f t="shared" si="3"/>
        <v>0.66066066066066043</v>
      </c>
    </row>
    <row r="32" spans="2:20">
      <c r="B32" s="43" t="s">
        <v>33</v>
      </c>
      <c r="C32" s="112">
        <v>8.6</v>
      </c>
      <c r="D32" s="112">
        <v>-9.9999999999999645E-2</v>
      </c>
      <c r="E32" s="112">
        <v>0</v>
      </c>
      <c r="F32" s="112">
        <v>-0.1</v>
      </c>
      <c r="G32" s="112">
        <v>0</v>
      </c>
      <c r="H32" s="112">
        <v>-0.1</v>
      </c>
      <c r="I32" s="112">
        <v>-0.1</v>
      </c>
      <c r="J32" s="112">
        <v>0</v>
      </c>
      <c r="K32" s="112"/>
      <c r="L32" s="112"/>
      <c r="M32" s="113"/>
      <c r="N32" s="113"/>
      <c r="O32" s="113"/>
      <c r="P32" s="113"/>
      <c r="Q32" s="113">
        <f t="shared" si="2"/>
        <v>8.1999999999999993</v>
      </c>
      <c r="R32" s="124">
        <f>+VLOOKUP($B32,F!$T$4:$AH$13,15,)/Q32</f>
        <v>12.682926829268293</v>
      </c>
      <c r="S32" s="124">
        <f>+VLOOKUP($B32,F!$T$4:$AI$13,16,)/Q32</f>
        <v>12.662601626016261</v>
      </c>
      <c r="T32" s="124">
        <f t="shared" si="3"/>
        <v>-2.0325203252031798E-2</v>
      </c>
    </row>
    <row r="33" spans="2:20">
      <c r="B33" s="45" t="s">
        <v>35</v>
      </c>
      <c r="C33" s="114">
        <v>7.6</v>
      </c>
      <c r="D33" s="114">
        <v>0</v>
      </c>
      <c r="E33" s="114">
        <v>-0.1</v>
      </c>
      <c r="F33" s="114">
        <v>-0.1</v>
      </c>
      <c r="G33" s="114">
        <v>0.2</v>
      </c>
      <c r="H33" s="114">
        <v>0.4</v>
      </c>
      <c r="I33" s="114">
        <v>-0.1</v>
      </c>
      <c r="J33" s="114">
        <v>0</v>
      </c>
      <c r="K33" s="114"/>
      <c r="L33" s="114"/>
      <c r="M33" s="115"/>
      <c r="N33" s="115"/>
      <c r="O33" s="115"/>
      <c r="P33" s="115"/>
      <c r="Q33" s="115">
        <f t="shared" si="2"/>
        <v>7.8999999999999995</v>
      </c>
      <c r="R33" s="121">
        <f>+VLOOKUP($B33,F!$T$4:$AH$13,15,)/Q33</f>
        <v>8.4810126582278489</v>
      </c>
      <c r="S33" s="121">
        <f>+VLOOKUP($B33,F!$T$4:$AI$13,16,)/Q33</f>
        <v>9.451476793248947</v>
      </c>
      <c r="T33" s="121">
        <f t="shared" si="3"/>
        <v>0.97046413502109807</v>
      </c>
    </row>
    <row r="34" spans="2:20" ht="17" customHeight="1" thickBot="1">
      <c r="B34" s="46" t="s">
        <v>37</v>
      </c>
      <c r="C34" s="116">
        <v>6.5</v>
      </c>
      <c r="D34" s="116">
        <v>0</v>
      </c>
      <c r="E34" s="116">
        <v>-0.1</v>
      </c>
      <c r="F34" s="116">
        <v>0</v>
      </c>
      <c r="G34" s="116">
        <v>0</v>
      </c>
      <c r="H34" s="116">
        <v>0</v>
      </c>
      <c r="I34" s="116">
        <v>-0.1</v>
      </c>
      <c r="J34" s="116">
        <v>0</v>
      </c>
      <c r="K34" s="116"/>
      <c r="L34" s="116"/>
      <c r="M34" s="117"/>
      <c r="N34" s="117"/>
      <c r="O34" s="117"/>
      <c r="P34" s="117"/>
      <c r="Q34" s="117">
        <f t="shared" si="2"/>
        <v>6.3</v>
      </c>
      <c r="R34" s="211">
        <f>+VLOOKUP($B34,F!$T$4:$AH$13,15,)/Q34</f>
        <v>8.2539682539682548</v>
      </c>
      <c r="S34" s="211">
        <f>+VLOOKUP($B34,F!$T$4:$AI$13,16,)/Q34</f>
        <v>7.2222222222222223</v>
      </c>
      <c r="T34" s="211">
        <f t="shared" si="3"/>
        <v>-1.0317460317460325</v>
      </c>
    </row>
  </sheetData>
  <autoFilter ref="B2:T22" xr:uid="{00000000-0009-0000-0000-000003000000}">
    <sortState xmlns:xlrd2="http://schemas.microsoft.com/office/spreadsheetml/2017/richdata2" ref="B3:T22">
      <sortCondition descending="1" ref="Q2:Q2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H31"/>
  <sheetViews>
    <sheetView zoomScale="130" zoomScaleNormal="130" workbookViewId="0">
      <selection activeCell="P8" sqref="P8"/>
    </sheetView>
  </sheetViews>
  <sheetFormatPr baseColWidth="10" defaultRowHeight="16"/>
  <cols>
    <col min="3" max="5" width="13" style="287" hidden="1" customWidth="1"/>
    <col min="9" max="9" width="10.5" style="287" customWidth="1"/>
    <col min="10" max="11" width="10.83203125" style="287" customWidth="1"/>
    <col min="12" max="14" width="10.83203125" style="287" hidden="1" customWidth="1"/>
    <col min="15" max="15" width="11" style="287" hidden="1" customWidth="1"/>
    <col min="18" max="20" width="13" style="287" hidden="1" customWidth="1"/>
    <col min="25" max="25" width="10.83203125" style="287" customWidth="1"/>
    <col min="26" max="26" width="13" style="287" customWidth="1"/>
    <col min="27" max="27" width="13" style="287" hidden="1" customWidth="1"/>
    <col min="28" max="29" width="10.83203125" style="287" hidden="1" customWidth="1"/>
    <col min="30" max="30" width="13" style="287" hidden="1" customWidth="1"/>
    <col min="32" max="32" width="10.83203125" style="287" customWidth="1"/>
  </cols>
  <sheetData>
    <row r="1" spans="2:34" ht="17" customHeight="1" thickBot="1"/>
    <row r="2" spans="2:34" ht="17" customHeight="1" thickBot="1">
      <c r="B2" s="208"/>
      <c r="C2" s="309" t="s">
        <v>95</v>
      </c>
      <c r="D2" s="309" t="s">
        <v>96</v>
      </c>
      <c r="E2" s="309" t="s">
        <v>97</v>
      </c>
      <c r="F2" s="309" t="s">
        <v>98</v>
      </c>
      <c r="G2" s="309" t="s">
        <v>99</v>
      </c>
      <c r="H2" s="309" t="s">
        <v>100</v>
      </c>
      <c r="I2" s="309" t="s">
        <v>101</v>
      </c>
      <c r="J2" s="309" t="s">
        <v>102</v>
      </c>
      <c r="K2" s="309" t="s">
        <v>103</v>
      </c>
      <c r="L2" s="309" t="s">
        <v>104</v>
      </c>
      <c r="M2" s="309" t="s">
        <v>105</v>
      </c>
      <c r="N2" s="309" t="s">
        <v>106</v>
      </c>
      <c r="O2" s="309" t="s">
        <v>107</v>
      </c>
      <c r="Q2" s="208"/>
      <c r="R2" s="309" t="s">
        <v>95</v>
      </c>
      <c r="S2" s="309" t="s">
        <v>96</v>
      </c>
      <c r="T2" s="309" t="s">
        <v>97</v>
      </c>
      <c r="U2" s="309" t="s">
        <v>98</v>
      </c>
      <c r="V2" s="309" t="s">
        <v>99</v>
      </c>
      <c r="W2" s="309" t="s">
        <v>100</v>
      </c>
      <c r="X2" s="309" t="s">
        <v>101</v>
      </c>
      <c r="Y2" s="309" t="s">
        <v>102</v>
      </c>
      <c r="Z2" s="309" t="s">
        <v>103</v>
      </c>
      <c r="AA2" s="309" t="s">
        <v>104</v>
      </c>
      <c r="AB2" s="309" t="s">
        <v>105</v>
      </c>
      <c r="AC2" s="309" t="s">
        <v>106</v>
      </c>
      <c r="AD2" s="309" t="s">
        <v>107</v>
      </c>
      <c r="AE2" s="309" t="s">
        <v>41</v>
      </c>
      <c r="AF2" s="309" t="s">
        <v>108</v>
      </c>
      <c r="AG2" s="309" t="s">
        <v>109</v>
      </c>
      <c r="AH2" s="309" t="s">
        <v>110</v>
      </c>
    </row>
    <row r="3" spans="2:34">
      <c r="B3" s="207" t="s">
        <v>111</v>
      </c>
      <c r="C3" s="83">
        <v>117</v>
      </c>
      <c r="D3" s="83">
        <v>436</v>
      </c>
      <c r="E3" s="83">
        <v>738</v>
      </c>
      <c r="F3" s="83">
        <v>991</v>
      </c>
      <c r="G3" s="83">
        <v>1580</v>
      </c>
      <c r="H3" s="83">
        <v>2025</v>
      </c>
      <c r="I3" s="83">
        <v>2364</v>
      </c>
      <c r="J3" s="83"/>
      <c r="K3" s="83"/>
      <c r="L3" s="83"/>
      <c r="M3" s="83"/>
      <c r="N3" s="83"/>
      <c r="O3" s="83"/>
      <c r="Q3" s="207" t="s">
        <v>111</v>
      </c>
      <c r="R3" s="83">
        <v>117</v>
      </c>
      <c r="S3" s="83">
        <v>319</v>
      </c>
      <c r="T3" s="83">
        <v>302</v>
      </c>
      <c r="U3" s="83">
        <v>253</v>
      </c>
      <c r="V3" s="83">
        <v>589</v>
      </c>
      <c r="W3" s="83">
        <v>445</v>
      </c>
      <c r="X3" s="83">
        <v>339</v>
      </c>
      <c r="Y3" s="83">
        <v>152</v>
      </c>
      <c r="Z3" s="83"/>
      <c r="AA3" s="83"/>
      <c r="AB3" s="83"/>
      <c r="AC3" s="83"/>
      <c r="AD3" s="83"/>
      <c r="AE3" s="83">
        <f t="shared" ref="AE3:AE9" si="0">SUM(R3:AD3)</f>
        <v>2516</v>
      </c>
      <c r="AF3" s="251">
        <f t="shared" ref="AF3:AF9" si="1">SUM(S3:AD3)+AVERAGE(S3:AD3)</f>
        <v>2741.7142857142858</v>
      </c>
      <c r="AG3" s="227">
        <f t="shared" ref="AG3:AG9" si="2">AVERAGE(R3:AD3)</f>
        <v>314.5</v>
      </c>
      <c r="AH3" s="227">
        <f t="shared" ref="AH3:AH9" si="3">AVERAGE(S3:AD3)</f>
        <v>342.71428571428572</v>
      </c>
    </row>
    <row r="4" spans="2:34">
      <c r="B4" s="95" t="s">
        <v>112</v>
      </c>
      <c r="C4" s="295">
        <v>324</v>
      </c>
      <c r="D4" s="295">
        <v>638</v>
      </c>
      <c r="E4" s="295">
        <v>904</v>
      </c>
      <c r="F4" s="295">
        <v>1088</v>
      </c>
      <c r="G4" s="295">
        <v>1509</v>
      </c>
      <c r="H4" s="295">
        <v>1877</v>
      </c>
      <c r="I4" s="295">
        <v>2225</v>
      </c>
      <c r="J4" s="295"/>
      <c r="K4" s="295"/>
      <c r="L4" s="295"/>
      <c r="M4" s="295"/>
      <c r="N4" s="295"/>
      <c r="O4" s="295"/>
      <c r="Q4" s="95" t="s">
        <v>112</v>
      </c>
      <c r="R4" s="295">
        <v>324</v>
      </c>
      <c r="S4" s="295">
        <v>314</v>
      </c>
      <c r="T4" s="295">
        <v>266</v>
      </c>
      <c r="U4" s="295">
        <v>184</v>
      </c>
      <c r="V4" s="295">
        <v>421</v>
      </c>
      <c r="W4" s="295">
        <v>368</v>
      </c>
      <c r="X4" s="295">
        <v>348</v>
      </c>
      <c r="Y4" s="295">
        <v>151</v>
      </c>
      <c r="Z4" s="295"/>
      <c r="AA4" s="295"/>
      <c r="AB4" s="295"/>
      <c r="AC4" s="295"/>
      <c r="AD4" s="295"/>
      <c r="AE4" s="295">
        <f t="shared" si="0"/>
        <v>2376</v>
      </c>
      <c r="AF4" s="252">
        <f t="shared" si="1"/>
        <v>2345.1428571428573</v>
      </c>
      <c r="AG4" s="228">
        <f t="shared" si="2"/>
        <v>297</v>
      </c>
      <c r="AH4" s="228">
        <f t="shared" si="3"/>
        <v>293.14285714285717</v>
      </c>
    </row>
    <row r="5" spans="2:34">
      <c r="B5" s="95" t="s">
        <v>113</v>
      </c>
      <c r="C5" s="295">
        <v>232</v>
      </c>
      <c r="D5" s="295">
        <v>566</v>
      </c>
      <c r="E5" s="295">
        <v>851</v>
      </c>
      <c r="F5" s="295">
        <v>1136</v>
      </c>
      <c r="G5" s="295">
        <v>1423</v>
      </c>
      <c r="H5" s="295">
        <v>1817</v>
      </c>
      <c r="I5" s="295">
        <v>2129</v>
      </c>
      <c r="J5" s="295"/>
      <c r="K5" s="295"/>
      <c r="L5" s="295"/>
      <c r="M5" s="295"/>
      <c r="N5" s="295"/>
      <c r="O5" s="295"/>
      <c r="Q5" s="95" t="s">
        <v>113</v>
      </c>
      <c r="R5" s="295">
        <v>232</v>
      </c>
      <c r="S5" s="295">
        <v>334</v>
      </c>
      <c r="T5" s="295">
        <v>285</v>
      </c>
      <c r="U5" s="295">
        <v>285</v>
      </c>
      <c r="V5" s="295">
        <v>287</v>
      </c>
      <c r="W5" s="295">
        <v>394</v>
      </c>
      <c r="X5" s="295">
        <v>312</v>
      </c>
      <c r="Y5" s="295">
        <v>145</v>
      </c>
      <c r="Z5" s="295"/>
      <c r="AA5" s="295"/>
      <c r="AB5" s="295"/>
      <c r="AC5" s="295"/>
      <c r="AD5" s="295"/>
      <c r="AE5" s="295">
        <f t="shared" si="0"/>
        <v>2274</v>
      </c>
      <c r="AF5" s="252">
        <f t="shared" si="1"/>
        <v>2333.7142857142858</v>
      </c>
      <c r="AG5" s="228">
        <f t="shared" si="2"/>
        <v>284.25</v>
      </c>
      <c r="AH5" s="228">
        <f t="shared" si="3"/>
        <v>291.71428571428572</v>
      </c>
    </row>
    <row r="6" spans="2:34">
      <c r="B6" s="95" t="s">
        <v>114</v>
      </c>
      <c r="C6" s="295">
        <v>192</v>
      </c>
      <c r="D6" s="295">
        <v>499</v>
      </c>
      <c r="E6" s="295">
        <v>759</v>
      </c>
      <c r="F6" s="295">
        <v>1086</v>
      </c>
      <c r="G6" s="295">
        <v>1409</v>
      </c>
      <c r="H6" s="295">
        <v>1775</v>
      </c>
      <c r="I6" s="295">
        <v>2110</v>
      </c>
      <c r="J6" s="295"/>
      <c r="K6" s="295"/>
      <c r="L6" s="295"/>
      <c r="M6" s="295"/>
      <c r="N6" s="295"/>
      <c r="O6" s="295"/>
      <c r="Q6" s="95" t="s">
        <v>114</v>
      </c>
      <c r="R6" s="295">
        <v>192</v>
      </c>
      <c r="S6" s="295">
        <v>307</v>
      </c>
      <c r="T6" s="295">
        <v>260</v>
      </c>
      <c r="U6" s="295">
        <v>327</v>
      </c>
      <c r="V6" s="295">
        <v>323</v>
      </c>
      <c r="W6" s="295">
        <v>366</v>
      </c>
      <c r="X6" s="295">
        <v>335</v>
      </c>
      <c r="Y6" s="295">
        <v>146</v>
      </c>
      <c r="Z6" s="295"/>
      <c r="AA6" s="295"/>
      <c r="AB6" s="295"/>
      <c r="AC6" s="295"/>
      <c r="AD6" s="295"/>
      <c r="AE6" s="295">
        <f t="shared" si="0"/>
        <v>2256</v>
      </c>
      <c r="AF6" s="252">
        <f t="shared" si="1"/>
        <v>2358.8571428571427</v>
      </c>
      <c r="AG6" s="228">
        <f t="shared" si="2"/>
        <v>282</v>
      </c>
      <c r="AH6" s="228">
        <f t="shared" si="3"/>
        <v>294.85714285714283</v>
      </c>
    </row>
    <row r="7" spans="2:34">
      <c r="B7" s="95" t="s">
        <v>115</v>
      </c>
      <c r="C7" s="295">
        <v>182</v>
      </c>
      <c r="D7" s="295">
        <v>469</v>
      </c>
      <c r="E7" s="295">
        <v>682</v>
      </c>
      <c r="F7" s="295">
        <v>823</v>
      </c>
      <c r="G7" s="295">
        <v>1092</v>
      </c>
      <c r="H7" s="295">
        <v>1488</v>
      </c>
      <c r="I7" s="295">
        <v>1785</v>
      </c>
      <c r="J7" s="295"/>
      <c r="K7" s="295"/>
      <c r="L7" s="295"/>
      <c r="M7" s="295"/>
      <c r="N7" s="295"/>
      <c r="O7" s="295"/>
      <c r="Q7" s="95" t="s">
        <v>115</v>
      </c>
      <c r="R7" s="295">
        <v>182</v>
      </c>
      <c r="S7" s="295">
        <v>287</v>
      </c>
      <c r="T7" s="295">
        <v>213</v>
      </c>
      <c r="U7" s="295">
        <v>141</v>
      </c>
      <c r="V7" s="295">
        <v>269</v>
      </c>
      <c r="W7" s="295">
        <v>396</v>
      </c>
      <c r="X7" s="295">
        <v>297</v>
      </c>
      <c r="Y7" s="295">
        <v>139</v>
      </c>
      <c r="Z7" s="295"/>
      <c r="AA7" s="295"/>
      <c r="AB7" s="295"/>
      <c r="AC7" s="295"/>
      <c r="AD7" s="295"/>
      <c r="AE7" s="295">
        <f t="shared" si="0"/>
        <v>1924</v>
      </c>
      <c r="AF7" s="252">
        <f t="shared" si="1"/>
        <v>1990.8571428571429</v>
      </c>
      <c r="AG7" s="228">
        <f t="shared" si="2"/>
        <v>240.5</v>
      </c>
      <c r="AH7" s="228">
        <f t="shared" si="3"/>
        <v>248.85714285714286</v>
      </c>
    </row>
    <row r="8" spans="2:34">
      <c r="B8" s="95" t="s">
        <v>116</v>
      </c>
      <c r="C8" s="295"/>
      <c r="D8" s="295">
        <v>256</v>
      </c>
      <c r="E8" s="295">
        <v>493</v>
      </c>
      <c r="F8" s="295">
        <v>688</v>
      </c>
      <c r="G8" s="295">
        <v>930</v>
      </c>
      <c r="H8" s="295">
        <v>1208</v>
      </c>
      <c r="I8" s="295">
        <v>1533</v>
      </c>
      <c r="J8" s="295"/>
      <c r="K8" s="295"/>
      <c r="L8" s="295"/>
      <c r="M8" s="295"/>
      <c r="N8" s="295"/>
      <c r="O8" s="295"/>
      <c r="Q8" s="95" t="s">
        <v>116</v>
      </c>
      <c r="R8" s="295"/>
      <c r="S8" s="295">
        <v>256</v>
      </c>
      <c r="T8" s="295">
        <v>237</v>
      </c>
      <c r="U8" s="295">
        <v>195</v>
      </c>
      <c r="V8" s="295">
        <v>242</v>
      </c>
      <c r="W8" s="295">
        <v>278</v>
      </c>
      <c r="X8" s="295">
        <v>325</v>
      </c>
      <c r="Y8" s="295">
        <v>130</v>
      </c>
      <c r="Z8" s="295"/>
      <c r="AA8" s="295"/>
      <c r="AB8" s="295"/>
      <c r="AC8" s="295"/>
      <c r="AD8" s="295"/>
      <c r="AE8" s="295">
        <f t="shared" si="0"/>
        <v>1663</v>
      </c>
      <c r="AF8" s="252">
        <f t="shared" si="1"/>
        <v>1900.5714285714287</v>
      </c>
      <c r="AG8" s="228">
        <f t="shared" si="2"/>
        <v>237.57142857142858</v>
      </c>
      <c r="AH8" s="228">
        <f t="shared" si="3"/>
        <v>237.57142857142858</v>
      </c>
    </row>
    <row r="9" spans="2:34" ht="17" customHeight="1" thickBot="1">
      <c r="B9" s="96" t="s">
        <v>117</v>
      </c>
      <c r="C9" s="281">
        <v>98</v>
      </c>
      <c r="D9" s="281">
        <v>331</v>
      </c>
      <c r="E9" s="281">
        <v>492</v>
      </c>
      <c r="F9" s="281">
        <v>692</v>
      </c>
      <c r="G9" s="281">
        <v>971</v>
      </c>
      <c r="H9" s="281">
        <v>1187</v>
      </c>
      <c r="I9" s="281">
        <v>1412</v>
      </c>
      <c r="J9" s="281"/>
      <c r="K9" s="281"/>
      <c r="L9" s="281"/>
      <c r="M9" s="281"/>
      <c r="N9" s="281"/>
      <c r="O9" s="281"/>
      <c r="Q9" s="96" t="s">
        <v>117</v>
      </c>
      <c r="R9" s="281">
        <v>98</v>
      </c>
      <c r="S9" s="281">
        <v>233</v>
      </c>
      <c r="T9" s="281">
        <v>161</v>
      </c>
      <c r="U9" s="281">
        <v>200</v>
      </c>
      <c r="V9" s="281">
        <v>279</v>
      </c>
      <c r="W9" s="281">
        <v>216</v>
      </c>
      <c r="X9" s="281">
        <v>225</v>
      </c>
      <c r="Y9" s="281">
        <v>109</v>
      </c>
      <c r="Z9" s="281"/>
      <c r="AA9" s="281"/>
      <c r="AB9" s="281"/>
      <c r="AC9" s="281"/>
      <c r="AD9" s="281"/>
      <c r="AE9" s="281">
        <f t="shared" si="0"/>
        <v>1521</v>
      </c>
      <c r="AF9" s="253">
        <f t="shared" si="1"/>
        <v>1626.2857142857142</v>
      </c>
      <c r="AG9" s="229">
        <f t="shared" si="2"/>
        <v>190.125</v>
      </c>
      <c r="AH9" s="229">
        <f t="shared" si="3"/>
        <v>203.28571428571428</v>
      </c>
    </row>
    <row r="27" spans="2:34" ht="17" customHeight="1" thickBot="1"/>
    <row r="28" spans="2:34" ht="17" customHeight="1" thickBot="1">
      <c r="B28" s="208"/>
      <c r="C28" s="309" t="s">
        <v>95</v>
      </c>
      <c r="D28" s="309" t="s">
        <v>96</v>
      </c>
      <c r="E28" s="309" t="s">
        <v>97</v>
      </c>
      <c r="F28" s="309" t="s">
        <v>98</v>
      </c>
      <c r="G28" s="309" t="s">
        <v>99</v>
      </c>
      <c r="H28" s="309" t="s">
        <v>100</v>
      </c>
      <c r="I28" s="309" t="s">
        <v>101</v>
      </c>
      <c r="J28" s="309" t="s">
        <v>102</v>
      </c>
      <c r="K28" s="309" t="s">
        <v>103</v>
      </c>
      <c r="L28" s="309" t="s">
        <v>104</v>
      </c>
      <c r="M28" s="309" t="s">
        <v>105</v>
      </c>
      <c r="N28" s="309" t="s">
        <v>106</v>
      </c>
      <c r="O28" s="309" t="s">
        <v>107</v>
      </c>
      <c r="Q28" s="208"/>
      <c r="R28" s="309" t="s">
        <v>95</v>
      </c>
      <c r="S28" s="309" t="s">
        <v>96</v>
      </c>
      <c r="T28" s="309" t="s">
        <v>97</v>
      </c>
      <c r="U28" s="309" t="s">
        <v>98</v>
      </c>
      <c r="V28" s="309" t="s">
        <v>99</v>
      </c>
      <c r="W28" s="309" t="s">
        <v>100</v>
      </c>
      <c r="X28" s="309" t="s">
        <v>101</v>
      </c>
      <c r="Y28" s="309" t="s">
        <v>102</v>
      </c>
      <c r="Z28" s="309" t="s">
        <v>103</v>
      </c>
      <c r="AA28" s="309" t="s">
        <v>104</v>
      </c>
      <c r="AB28" s="309" t="s">
        <v>105</v>
      </c>
      <c r="AC28" s="309" t="s">
        <v>106</v>
      </c>
      <c r="AD28" s="309" t="s">
        <v>107</v>
      </c>
      <c r="AE28" s="309" t="s">
        <v>41</v>
      </c>
      <c r="AF28" s="309" t="s">
        <v>108</v>
      </c>
      <c r="AG28" s="309" t="s">
        <v>109</v>
      </c>
      <c r="AH28" s="309" t="s">
        <v>110</v>
      </c>
    </row>
    <row r="29" spans="2:34">
      <c r="B29" s="207" t="s">
        <v>111</v>
      </c>
      <c r="C29" s="83">
        <v>226</v>
      </c>
      <c r="D29" s="83">
        <v>688</v>
      </c>
      <c r="E29" s="83">
        <v>1081</v>
      </c>
      <c r="F29" s="83">
        <v>1476</v>
      </c>
      <c r="G29" s="83">
        <v>2358</v>
      </c>
      <c r="H29" s="83">
        <v>3025</v>
      </c>
      <c r="I29" s="83">
        <v>3548</v>
      </c>
      <c r="J29" s="83"/>
      <c r="K29" s="83"/>
      <c r="L29" s="83"/>
      <c r="M29" s="83"/>
      <c r="N29" s="83"/>
      <c r="O29" s="83"/>
      <c r="Q29" s="207" t="s">
        <v>111</v>
      </c>
      <c r="R29" s="83">
        <v>226</v>
      </c>
      <c r="S29" s="83">
        <v>462</v>
      </c>
      <c r="T29" s="83">
        <v>393</v>
      </c>
      <c r="U29" s="83">
        <v>395</v>
      </c>
      <c r="V29" s="83">
        <v>882</v>
      </c>
      <c r="W29" s="83">
        <v>667</v>
      </c>
      <c r="X29" s="83">
        <v>523</v>
      </c>
      <c r="Y29" s="83"/>
      <c r="Z29" s="83"/>
      <c r="AA29" s="83"/>
      <c r="AB29" s="83"/>
      <c r="AC29" s="83"/>
      <c r="AD29" s="83"/>
      <c r="AE29" s="83">
        <f>SUM(R29:AD29)</f>
        <v>3548</v>
      </c>
      <c r="AF29" s="251">
        <f>SUM(S29:AD29) + AVERAGE(S29:AD29)</f>
        <v>3875.6666666666665</v>
      </c>
      <c r="AG29" s="227">
        <f>AE29/COUNT(R29:AD29)</f>
        <v>506.85714285714283</v>
      </c>
      <c r="AH29" s="227">
        <f>AF29/COUNT(R29:AD29)</f>
        <v>553.66666666666663</v>
      </c>
    </row>
    <row r="30" spans="2:34">
      <c r="B30" s="95" t="s">
        <v>114</v>
      </c>
      <c r="C30" s="295">
        <v>309</v>
      </c>
      <c r="D30" s="295">
        <v>743</v>
      </c>
      <c r="E30" s="295">
        <v>1095</v>
      </c>
      <c r="F30" s="295">
        <v>1679</v>
      </c>
      <c r="G30" s="295">
        <v>2185</v>
      </c>
      <c r="H30" s="295">
        <v>2708</v>
      </c>
      <c r="I30" s="295">
        <v>3208</v>
      </c>
      <c r="J30" s="295"/>
      <c r="K30" s="295"/>
      <c r="L30" s="295"/>
      <c r="M30" s="295"/>
      <c r="N30" s="295"/>
      <c r="O30" s="295"/>
      <c r="Q30" s="95" t="s">
        <v>114</v>
      </c>
      <c r="R30" s="295">
        <v>309</v>
      </c>
      <c r="S30" s="295">
        <v>434</v>
      </c>
      <c r="T30" s="295">
        <v>352</v>
      </c>
      <c r="U30" s="295">
        <v>584</v>
      </c>
      <c r="V30" s="295">
        <v>506</v>
      </c>
      <c r="W30" s="295">
        <v>523</v>
      </c>
      <c r="X30" s="295">
        <v>500</v>
      </c>
      <c r="Y30" s="295"/>
      <c r="Z30" s="295"/>
      <c r="AA30" s="295"/>
      <c r="AB30" s="295"/>
      <c r="AC30" s="295"/>
      <c r="AD30" s="295"/>
      <c r="AE30" s="295">
        <f>SUM(R30:AD30)</f>
        <v>3208</v>
      </c>
      <c r="AF30" s="252">
        <f>SUM(S30:AD30) + AVERAGE(S30:AD30)</f>
        <v>3382.1666666666665</v>
      </c>
      <c r="AG30" s="228">
        <f>AE30/COUNT(R30:AD30)</f>
        <v>458.28571428571428</v>
      </c>
      <c r="AH30" s="228">
        <f>AF30/COUNT(R30:AD30)</f>
        <v>483.16666666666663</v>
      </c>
    </row>
    <row r="31" spans="2:34">
      <c r="B31" s="95" t="s">
        <v>118</v>
      </c>
      <c r="C31" s="295">
        <v>397</v>
      </c>
      <c r="D31" s="295">
        <v>802</v>
      </c>
      <c r="E31" s="295">
        <v>1089</v>
      </c>
      <c r="F31" s="295">
        <v>1425</v>
      </c>
      <c r="G31" s="295">
        <v>1845</v>
      </c>
      <c r="H31" s="295">
        <v>2305</v>
      </c>
      <c r="I31" s="295">
        <v>2947</v>
      </c>
      <c r="J31" s="295"/>
      <c r="K31" s="295"/>
      <c r="L31" s="295"/>
      <c r="M31" s="295"/>
      <c r="N31" s="295"/>
      <c r="O31" s="295"/>
      <c r="Q31" s="95" t="s">
        <v>118</v>
      </c>
      <c r="R31" s="295">
        <v>397</v>
      </c>
      <c r="S31" s="295">
        <v>405</v>
      </c>
      <c r="T31" s="295">
        <v>287</v>
      </c>
      <c r="U31" s="295">
        <v>330</v>
      </c>
      <c r="V31" s="295">
        <v>426</v>
      </c>
      <c r="W31" s="295">
        <v>460</v>
      </c>
      <c r="X31" s="295">
        <v>642</v>
      </c>
      <c r="Y31" s="295"/>
      <c r="Z31" s="295"/>
      <c r="AA31" s="295"/>
      <c r="AB31" s="295"/>
      <c r="AC31" s="295"/>
      <c r="AD31" s="295"/>
      <c r="AE31" s="295">
        <f>SUM(R31:AD31)</f>
        <v>2947</v>
      </c>
      <c r="AF31" s="252">
        <f>SUM(S31:AD31) + AVERAGE(S31:AD31)</f>
        <v>2975</v>
      </c>
      <c r="AG31" s="228">
        <f>AE31/COUNT(R31:AD31)</f>
        <v>421</v>
      </c>
      <c r="AH31" s="228">
        <f>AF31/COUNT(R31:AD31)</f>
        <v>425</v>
      </c>
    </row>
  </sheetData>
  <autoFilter ref="Q2:AH9" xr:uid="{00000000-0009-0000-0000-000004000000}">
    <sortState xmlns:xlrd2="http://schemas.microsoft.com/office/spreadsheetml/2017/richdata2" ref="Q3:AH9">
      <sortCondition descending="1" ref="AE2:AE9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K22"/>
  <sheetViews>
    <sheetView zoomScaleNormal="100" workbookViewId="0">
      <selection activeCell="K31" sqref="K31"/>
    </sheetView>
  </sheetViews>
  <sheetFormatPr baseColWidth="10" defaultRowHeight="16"/>
  <cols>
    <col min="1" max="1" width="8.6640625" style="287" customWidth="1"/>
    <col min="3" max="3" width="12.1640625" style="287" customWidth="1"/>
    <col min="4" max="6" width="8.1640625" style="287" customWidth="1"/>
    <col min="11" max="11" width="32.1640625" style="287" customWidth="1"/>
  </cols>
  <sheetData>
    <row r="1" spans="1:11" ht="17" customHeight="1" thickBot="1"/>
    <row r="2" spans="1:11" ht="17" customHeight="1" thickBot="1">
      <c r="A2" s="309" t="s">
        <v>119</v>
      </c>
      <c r="B2" s="309" t="s">
        <v>1</v>
      </c>
      <c r="C2" s="309" t="s">
        <v>0</v>
      </c>
      <c r="D2" s="24" t="s">
        <v>120</v>
      </c>
      <c r="E2" s="25" t="s">
        <v>121</v>
      </c>
      <c r="F2" s="26" t="s">
        <v>122</v>
      </c>
      <c r="G2" s="309" t="s">
        <v>123</v>
      </c>
      <c r="H2" s="309" t="s">
        <v>124</v>
      </c>
      <c r="I2" s="311" t="s">
        <v>125</v>
      </c>
      <c r="J2" s="309" t="s">
        <v>126</v>
      </c>
      <c r="K2" s="309" t="s">
        <v>127</v>
      </c>
    </row>
    <row r="3" spans="1:11">
      <c r="A3" s="47">
        <v>77</v>
      </c>
      <c r="B3" s="47" t="s">
        <v>22</v>
      </c>
      <c r="C3" s="47" t="s">
        <v>18</v>
      </c>
      <c r="D3" s="126">
        <v>16.010999999999999</v>
      </c>
      <c r="E3" s="127">
        <v>27.905000000000001</v>
      </c>
      <c r="F3" s="128">
        <v>18.984000000000002</v>
      </c>
      <c r="G3" s="22" t="s">
        <v>128</v>
      </c>
      <c r="H3" s="22" t="s">
        <v>129</v>
      </c>
      <c r="I3" s="23" t="s">
        <v>130</v>
      </c>
      <c r="J3" s="292">
        <v>15</v>
      </c>
      <c r="K3" s="22"/>
    </row>
    <row r="4" spans="1:11">
      <c r="A4" s="48">
        <v>44</v>
      </c>
      <c r="B4" s="48" t="s">
        <v>19</v>
      </c>
      <c r="C4" s="48" t="s">
        <v>18</v>
      </c>
      <c r="D4" s="129">
        <v>15.898</v>
      </c>
      <c r="E4" s="130">
        <v>27.934000000000001</v>
      </c>
      <c r="F4" s="131">
        <v>19.024000000000001</v>
      </c>
      <c r="G4" s="2" t="s">
        <v>131</v>
      </c>
      <c r="H4" s="2" t="s">
        <v>132</v>
      </c>
      <c r="I4" s="12" t="s">
        <v>133</v>
      </c>
      <c r="J4" s="118">
        <v>12</v>
      </c>
      <c r="K4" s="2" t="s">
        <v>134</v>
      </c>
    </row>
    <row r="5" spans="1:11">
      <c r="A5" s="50">
        <v>33</v>
      </c>
      <c r="B5" s="50" t="s">
        <v>21</v>
      </c>
      <c r="C5" s="50" t="s">
        <v>20</v>
      </c>
      <c r="D5" s="132">
        <v>16.093</v>
      </c>
      <c r="E5" s="133">
        <v>28.045000000000002</v>
      </c>
      <c r="F5" s="134">
        <v>19.256</v>
      </c>
      <c r="G5" s="3" t="s">
        <v>135</v>
      </c>
      <c r="H5" s="3" t="s">
        <v>136</v>
      </c>
      <c r="I5" s="13" t="s">
        <v>137</v>
      </c>
      <c r="J5" s="103">
        <v>13</v>
      </c>
      <c r="K5" s="3"/>
    </row>
    <row r="6" spans="1:11">
      <c r="A6" s="51">
        <v>4</v>
      </c>
      <c r="B6" s="51" t="s">
        <v>26</v>
      </c>
      <c r="C6" s="51" t="s">
        <v>23</v>
      </c>
      <c r="D6" s="135">
        <v>16.161999999999999</v>
      </c>
      <c r="E6" s="136">
        <v>28.158999999999999</v>
      </c>
      <c r="F6" s="137">
        <v>19.305</v>
      </c>
      <c r="G6" s="4" t="s">
        <v>138</v>
      </c>
      <c r="H6" s="4" t="s">
        <v>139</v>
      </c>
      <c r="I6" s="14" t="s">
        <v>140</v>
      </c>
      <c r="J6" s="101">
        <v>12</v>
      </c>
      <c r="K6" s="4"/>
    </row>
    <row r="7" spans="1:11">
      <c r="A7" s="50">
        <v>23</v>
      </c>
      <c r="B7" s="50" t="s">
        <v>24</v>
      </c>
      <c r="C7" s="50" t="s">
        <v>20</v>
      </c>
      <c r="D7" s="132">
        <v>16.164999999999999</v>
      </c>
      <c r="E7" s="133">
        <v>28.231999999999999</v>
      </c>
      <c r="F7" s="134">
        <v>19.347000000000001</v>
      </c>
      <c r="G7" s="3" t="s">
        <v>141</v>
      </c>
      <c r="H7" s="3" t="s">
        <v>142</v>
      </c>
      <c r="I7" s="13" t="s">
        <v>143</v>
      </c>
      <c r="J7" s="103">
        <v>9</v>
      </c>
      <c r="K7" s="3"/>
    </row>
    <row r="8" spans="1:11">
      <c r="A8" s="52">
        <v>11</v>
      </c>
      <c r="B8" s="52" t="s">
        <v>34</v>
      </c>
      <c r="C8" s="52" t="s">
        <v>25</v>
      </c>
      <c r="D8" s="138">
        <v>16.12</v>
      </c>
      <c r="E8" s="139">
        <v>28.18</v>
      </c>
      <c r="F8" s="140">
        <v>19.361999999999998</v>
      </c>
      <c r="G8" s="5" t="s">
        <v>144</v>
      </c>
      <c r="H8" s="5" t="s">
        <v>145</v>
      </c>
      <c r="I8" s="15" t="s">
        <v>143</v>
      </c>
      <c r="J8" s="105">
        <v>10</v>
      </c>
      <c r="K8" s="5"/>
    </row>
    <row r="9" spans="1:11">
      <c r="A9" s="49">
        <v>16</v>
      </c>
      <c r="B9" s="49" t="s">
        <v>28</v>
      </c>
      <c r="C9" s="49" t="s">
        <v>27</v>
      </c>
      <c r="D9" s="141">
        <v>16.437999999999999</v>
      </c>
      <c r="E9" s="142">
        <v>28.215</v>
      </c>
      <c r="F9" s="143">
        <v>19.260000000000002</v>
      </c>
      <c r="G9" s="6" t="s">
        <v>146</v>
      </c>
      <c r="H9" s="6" t="s">
        <v>147</v>
      </c>
      <c r="I9" s="16" t="s">
        <v>148</v>
      </c>
      <c r="J9" s="107">
        <v>9</v>
      </c>
      <c r="K9" s="6"/>
    </row>
    <row r="10" spans="1:11">
      <c r="A10" s="51">
        <v>55</v>
      </c>
      <c r="B10" s="51" t="s">
        <v>38</v>
      </c>
      <c r="C10" s="51" t="s">
        <v>23</v>
      </c>
      <c r="D10" s="135">
        <v>16.134</v>
      </c>
      <c r="E10" s="136">
        <v>28.292999999999999</v>
      </c>
      <c r="F10" s="137">
        <v>19.446000000000002</v>
      </c>
      <c r="G10" s="4" t="s">
        <v>149</v>
      </c>
      <c r="H10" s="4" t="s">
        <v>150</v>
      </c>
      <c r="I10" s="14" t="s">
        <v>150</v>
      </c>
      <c r="J10" s="101">
        <v>6</v>
      </c>
      <c r="K10" s="4"/>
    </row>
    <row r="11" spans="1:11">
      <c r="A11" s="52">
        <v>18</v>
      </c>
      <c r="B11" s="52" t="s">
        <v>30</v>
      </c>
      <c r="C11" s="52" t="s">
        <v>25</v>
      </c>
      <c r="D11" s="138">
        <v>16.190000000000001</v>
      </c>
      <c r="E11" s="139">
        <v>28.277999999999999</v>
      </c>
      <c r="F11" s="140">
        <v>19.451000000000001</v>
      </c>
      <c r="G11" s="5" t="s">
        <v>151</v>
      </c>
      <c r="H11" s="5" t="s">
        <v>152</v>
      </c>
      <c r="I11" s="15" t="s">
        <v>153</v>
      </c>
      <c r="J11" s="105">
        <v>5</v>
      </c>
      <c r="K11" s="5"/>
    </row>
    <row r="12" spans="1:11">
      <c r="A12" s="53">
        <v>3</v>
      </c>
      <c r="B12" s="53" t="s">
        <v>32</v>
      </c>
      <c r="C12" s="53" t="s">
        <v>29</v>
      </c>
      <c r="D12" s="144">
        <v>16.085000000000001</v>
      </c>
      <c r="E12" s="145">
        <v>28.436</v>
      </c>
      <c r="F12" s="146">
        <v>19.478000000000002</v>
      </c>
      <c r="G12" s="7" t="s">
        <v>154</v>
      </c>
      <c r="H12" s="7" t="s">
        <v>155</v>
      </c>
      <c r="I12" s="17" t="s">
        <v>156</v>
      </c>
      <c r="J12" s="109">
        <v>6</v>
      </c>
      <c r="K12" s="7"/>
    </row>
    <row r="13" spans="1:11">
      <c r="A13" s="49">
        <v>5</v>
      </c>
      <c r="B13" s="49" t="s">
        <v>40</v>
      </c>
      <c r="C13" s="49" t="s">
        <v>27</v>
      </c>
      <c r="D13" s="141">
        <v>16.271999999999998</v>
      </c>
      <c r="E13" s="142">
        <v>28.4</v>
      </c>
      <c r="F13" s="143">
        <v>19.381</v>
      </c>
      <c r="G13" s="6" t="s">
        <v>157</v>
      </c>
      <c r="H13" s="6" t="s">
        <v>158</v>
      </c>
      <c r="I13" s="16" t="s">
        <v>159</v>
      </c>
      <c r="J13" s="107">
        <v>2</v>
      </c>
      <c r="K13" s="6"/>
    </row>
    <row r="14" spans="1:11">
      <c r="A14" s="77">
        <v>10</v>
      </c>
      <c r="B14" s="77" t="s">
        <v>39</v>
      </c>
      <c r="C14" s="77" t="s">
        <v>31</v>
      </c>
      <c r="D14" s="147">
        <v>16.239000000000001</v>
      </c>
      <c r="E14" s="148">
        <v>28.456</v>
      </c>
      <c r="F14" s="149">
        <v>19.565000000000001</v>
      </c>
      <c r="G14" s="79" t="s">
        <v>160</v>
      </c>
      <c r="H14" s="79" t="s">
        <v>161</v>
      </c>
      <c r="I14" s="80" t="s">
        <v>159</v>
      </c>
      <c r="J14" s="111">
        <v>4</v>
      </c>
      <c r="K14" s="79"/>
    </row>
    <row r="15" spans="1:11">
      <c r="A15" s="77">
        <v>23</v>
      </c>
      <c r="B15" s="77" t="s">
        <v>42</v>
      </c>
      <c r="C15" s="77" t="s">
        <v>31</v>
      </c>
      <c r="D15" s="147">
        <v>16.199000000000002</v>
      </c>
      <c r="E15" s="148">
        <v>28.454999999999998</v>
      </c>
      <c r="F15" s="149">
        <v>19.53</v>
      </c>
      <c r="G15" s="79" t="s">
        <v>162</v>
      </c>
      <c r="H15" s="79" t="s">
        <v>163</v>
      </c>
      <c r="I15" s="80" t="s">
        <v>159</v>
      </c>
      <c r="J15" s="111">
        <v>2</v>
      </c>
      <c r="K15" s="79"/>
    </row>
    <row r="16" spans="1:11">
      <c r="A16" s="53">
        <v>31</v>
      </c>
      <c r="B16" s="53" t="s">
        <v>36</v>
      </c>
      <c r="C16" s="53" t="s">
        <v>29</v>
      </c>
      <c r="D16" s="144">
        <v>16.402000000000001</v>
      </c>
      <c r="E16" s="145">
        <v>28.646999999999998</v>
      </c>
      <c r="F16" s="146">
        <v>19.576000000000001</v>
      </c>
      <c r="G16" s="7" t="s">
        <v>164</v>
      </c>
      <c r="H16" s="7" t="s">
        <v>165</v>
      </c>
      <c r="I16" s="17" t="s">
        <v>159</v>
      </c>
      <c r="J16" s="109">
        <v>2</v>
      </c>
      <c r="K16" s="7"/>
    </row>
    <row r="17" spans="1:11">
      <c r="A17" s="55">
        <v>8</v>
      </c>
      <c r="B17" s="55" t="s">
        <v>47</v>
      </c>
      <c r="C17" s="55" t="s">
        <v>35</v>
      </c>
      <c r="D17" s="150">
        <v>16.222000000000001</v>
      </c>
      <c r="E17" s="151">
        <v>28.719000000000001</v>
      </c>
      <c r="F17" s="152">
        <v>19.739999999999998</v>
      </c>
      <c r="G17" s="8" t="s">
        <v>166</v>
      </c>
      <c r="H17" s="8" t="s">
        <v>167</v>
      </c>
      <c r="I17" s="18" t="s">
        <v>159</v>
      </c>
      <c r="J17" s="115">
        <v>4</v>
      </c>
      <c r="K17" s="8"/>
    </row>
    <row r="18" spans="1:11">
      <c r="A18" s="55">
        <v>20</v>
      </c>
      <c r="B18" s="55" t="s">
        <v>45</v>
      </c>
      <c r="C18" s="55" t="s">
        <v>35</v>
      </c>
      <c r="D18" s="150">
        <v>16.437999999999999</v>
      </c>
      <c r="E18" s="151">
        <v>28.756</v>
      </c>
      <c r="F18" s="152">
        <v>19.97</v>
      </c>
      <c r="G18" s="8" t="s">
        <v>168</v>
      </c>
      <c r="H18" s="8" t="s">
        <v>159</v>
      </c>
      <c r="I18" s="18" t="s">
        <v>159</v>
      </c>
      <c r="J18" s="115">
        <v>1</v>
      </c>
      <c r="K18" s="8"/>
    </row>
    <row r="19" spans="1:11">
      <c r="A19" s="56">
        <v>63</v>
      </c>
      <c r="B19" s="56" t="s">
        <v>48</v>
      </c>
      <c r="C19" s="56" t="s">
        <v>37</v>
      </c>
      <c r="D19" s="153">
        <v>16.395</v>
      </c>
      <c r="E19" s="154">
        <v>28.945</v>
      </c>
      <c r="F19" s="155">
        <v>19.716999999999999</v>
      </c>
      <c r="G19" s="9" t="s">
        <v>169</v>
      </c>
      <c r="H19" s="9" t="s">
        <v>159</v>
      </c>
      <c r="I19" s="19" t="s">
        <v>159</v>
      </c>
      <c r="J19" s="119">
        <v>3</v>
      </c>
      <c r="K19" s="9"/>
    </row>
    <row r="20" spans="1:11">
      <c r="A20" s="54">
        <v>99</v>
      </c>
      <c r="B20" s="54" t="s">
        <v>44</v>
      </c>
      <c r="C20" s="54" t="s">
        <v>33</v>
      </c>
      <c r="D20" s="156">
        <v>16.331</v>
      </c>
      <c r="E20" s="157">
        <v>28.891999999999999</v>
      </c>
      <c r="F20" s="158">
        <v>19.952000000000002</v>
      </c>
      <c r="G20" s="10" t="s">
        <v>170</v>
      </c>
      <c r="H20" s="10" t="s">
        <v>159</v>
      </c>
      <c r="I20" s="20" t="s">
        <v>159</v>
      </c>
      <c r="J20" s="113">
        <v>3</v>
      </c>
      <c r="K20" s="10"/>
    </row>
    <row r="21" spans="1:11">
      <c r="A21" s="54">
        <v>7</v>
      </c>
      <c r="B21" s="54" t="s">
        <v>46</v>
      </c>
      <c r="C21" s="54" t="s">
        <v>33</v>
      </c>
      <c r="D21" s="156">
        <v>16.291</v>
      </c>
      <c r="E21" s="157">
        <v>28.948</v>
      </c>
      <c r="F21" s="158">
        <v>19.917999999999999</v>
      </c>
      <c r="G21" s="10" t="s">
        <v>171</v>
      </c>
      <c r="H21" s="10" t="s">
        <v>159</v>
      </c>
      <c r="I21" s="20" t="s">
        <v>159</v>
      </c>
      <c r="J21" s="113">
        <v>1</v>
      </c>
      <c r="K21" s="10"/>
    </row>
    <row r="22" spans="1:11" ht="17" customHeight="1" thickBot="1">
      <c r="A22" s="57">
        <v>6</v>
      </c>
      <c r="B22" s="57" t="s">
        <v>49</v>
      </c>
      <c r="C22" s="57" t="s">
        <v>37</v>
      </c>
      <c r="D22" s="159">
        <v>16.475999999999999</v>
      </c>
      <c r="E22" s="160">
        <v>29.378</v>
      </c>
      <c r="F22" s="161">
        <v>19.902999999999999</v>
      </c>
      <c r="G22" s="11" t="s">
        <v>172</v>
      </c>
      <c r="H22" s="11" t="s">
        <v>159</v>
      </c>
      <c r="I22" s="21" t="s">
        <v>159</v>
      </c>
      <c r="J22" s="117">
        <v>1</v>
      </c>
      <c r="K22" s="11"/>
    </row>
  </sheetData>
  <autoFilter ref="A2:K22" xr:uid="{00000000-0009-0000-0000-000005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I22"/>
  <sheetViews>
    <sheetView zoomScaleNormal="100" workbookViewId="0">
      <selection activeCell="K31" sqref="K31"/>
    </sheetView>
  </sheetViews>
  <sheetFormatPr baseColWidth="10" defaultRowHeight="16"/>
  <cols>
    <col min="1" max="1" width="8.6640625" style="287" customWidth="1"/>
    <col min="2" max="2" width="7.6640625" style="287" customWidth="1"/>
    <col min="5" max="5" width="12.33203125" style="287" customWidth="1"/>
    <col min="9" max="9" width="31.6640625" style="287" customWidth="1"/>
  </cols>
  <sheetData>
    <row r="1" spans="1:9" ht="17" customHeight="1" thickBot="1"/>
    <row r="2" spans="1:9" ht="17" customHeight="1" thickBot="1">
      <c r="A2" s="309" t="s">
        <v>119</v>
      </c>
      <c r="B2" s="309" t="s">
        <v>173</v>
      </c>
      <c r="C2" s="309" t="s">
        <v>1</v>
      </c>
      <c r="D2" s="309" t="s">
        <v>0</v>
      </c>
      <c r="E2" s="309" t="s">
        <v>174</v>
      </c>
      <c r="F2" s="309" t="s">
        <v>175</v>
      </c>
      <c r="G2" s="309" t="s">
        <v>126</v>
      </c>
      <c r="H2" s="309" t="s">
        <v>176</v>
      </c>
      <c r="I2" s="312" t="s">
        <v>127</v>
      </c>
    </row>
    <row r="3" spans="1:9">
      <c r="A3" s="47">
        <v>77</v>
      </c>
      <c r="B3" s="47">
        <v>1</v>
      </c>
      <c r="C3" s="47" t="s">
        <v>22</v>
      </c>
      <c r="D3" s="47" t="s">
        <v>18</v>
      </c>
      <c r="E3" s="58" t="s">
        <v>177</v>
      </c>
      <c r="F3" s="292">
        <v>71</v>
      </c>
      <c r="G3" s="292">
        <v>29</v>
      </c>
      <c r="H3" s="292">
        <v>25</v>
      </c>
      <c r="I3" s="292"/>
    </row>
    <row r="4" spans="1:9">
      <c r="A4" s="49">
        <v>16</v>
      </c>
      <c r="B4" s="49">
        <v>2</v>
      </c>
      <c r="C4" s="49" t="s">
        <v>28</v>
      </c>
      <c r="D4" s="49" t="s">
        <v>27</v>
      </c>
      <c r="E4" s="63" t="s">
        <v>178</v>
      </c>
      <c r="F4" s="107">
        <v>71</v>
      </c>
      <c r="G4" s="107">
        <v>32</v>
      </c>
      <c r="H4" s="107">
        <v>18</v>
      </c>
      <c r="I4" s="107"/>
    </row>
    <row r="5" spans="1:9">
      <c r="A5" s="51">
        <v>4</v>
      </c>
      <c r="B5" s="51">
        <v>3</v>
      </c>
      <c r="C5" s="51" t="s">
        <v>26</v>
      </c>
      <c r="D5" s="51" t="s">
        <v>23</v>
      </c>
      <c r="E5" s="61" t="s">
        <v>179</v>
      </c>
      <c r="F5" s="101">
        <v>71</v>
      </c>
      <c r="G5" s="101">
        <v>24</v>
      </c>
      <c r="H5" s="101">
        <v>16</v>
      </c>
      <c r="I5" s="101" t="s">
        <v>180</v>
      </c>
    </row>
    <row r="6" spans="1:9">
      <c r="A6" s="48">
        <v>44</v>
      </c>
      <c r="B6" s="48">
        <v>4</v>
      </c>
      <c r="C6" s="48" t="s">
        <v>19</v>
      </c>
      <c r="D6" s="48" t="s">
        <v>18</v>
      </c>
      <c r="E6" s="59" t="s">
        <v>181</v>
      </c>
      <c r="F6" s="118">
        <v>71</v>
      </c>
      <c r="G6" s="118">
        <v>15</v>
      </c>
      <c r="H6" s="118">
        <v>12</v>
      </c>
      <c r="I6" s="118" t="s">
        <v>182</v>
      </c>
    </row>
    <row r="7" spans="1:9">
      <c r="A7" s="51">
        <v>55</v>
      </c>
      <c r="B7" s="51">
        <v>5</v>
      </c>
      <c r="C7" s="51" t="s">
        <v>38</v>
      </c>
      <c r="D7" s="51" t="s">
        <v>23</v>
      </c>
      <c r="E7" s="61" t="s">
        <v>183</v>
      </c>
      <c r="F7" s="101">
        <v>71</v>
      </c>
      <c r="G7" s="101">
        <v>17</v>
      </c>
      <c r="H7" s="101">
        <v>10</v>
      </c>
      <c r="I7" s="101"/>
    </row>
    <row r="8" spans="1:9">
      <c r="A8" s="52">
        <v>11</v>
      </c>
      <c r="B8" s="52">
        <v>6</v>
      </c>
      <c r="C8" s="52" t="s">
        <v>34</v>
      </c>
      <c r="D8" s="52" t="s">
        <v>25</v>
      </c>
      <c r="E8" s="62" t="s">
        <v>184</v>
      </c>
      <c r="F8" s="105">
        <v>71</v>
      </c>
      <c r="G8" s="105">
        <v>12</v>
      </c>
      <c r="H8" s="105">
        <v>8</v>
      </c>
      <c r="I8" s="105" t="s">
        <v>185</v>
      </c>
    </row>
    <row r="9" spans="1:9">
      <c r="A9" s="77">
        <v>10</v>
      </c>
      <c r="B9" s="77">
        <v>7</v>
      </c>
      <c r="C9" s="77" t="s">
        <v>39</v>
      </c>
      <c r="D9" s="77" t="s">
        <v>31</v>
      </c>
      <c r="E9" s="78" t="s">
        <v>186</v>
      </c>
      <c r="F9" s="111">
        <v>71</v>
      </c>
      <c r="G9" s="111">
        <v>20</v>
      </c>
      <c r="H9" s="111">
        <v>6</v>
      </c>
      <c r="I9" s="111"/>
    </row>
    <row r="10" spans="1:9">
      <c r="A10" s="53">
        <v>31</v>
      </c>
      <c r="B10" s="53">
        <v>8</v>
      </c>
      <c r="C10" s="53" t="s">
        <v>36</v>
      </c>
      <c r="D10" s="53" t="s">
        <v>29</v>
      </c>
      <c r="E10" s="64" t="s">
        <v>187</v>
      </c>
      <c r="F10" s="109">
        <v>71</v>
      </c>
      <c r="G10" s="109">
        <v>18</v>
      </c>
      <c r="H10" s="109">
        <v>4</v>
      </c>
      <c r="I10" s="109"/>
    </row>
    <row r="11" spans="1:9">
      <c r="A11" s="54">
        <v>99</v>
      </c>
      <c r="B11" s="54">
        <v>9</v>
      </c>
      <c r="C11" s="54" t="s">
        <v>44</v>
      </c>
      <c r="D11" s="54" t="s">
        <v>33</v>
      </c>
      <c r="E11" s="67" t="s">
        <v>188</v>
      </c>
      <c r="F11" s="113">
        <v>71</v>
      </c>
      <c r="G11" s="113">
        <v>16</v>
      </c>
      <c r="H11" s="113">
        <v>2</v>
      </c>
      <c r="I11" s="113"/>
    </row>
    <row r="12" spans="1:9">
      <c r="A12" s="49">
        <v>5</v>
      </c>
      <c r="B12" s="49">
        <v>10</v>
      </c>
      <c r="C12" s="49" t="s">
        <v>40</v>
      </c>
      <c r="D12" s="49" t="s">
        <v>27</v>
      </c>
      <c r="E12" s="63" t="s">
        <v>189</v>
      </c>
      <c r="F12" s="107">
        <v>71</v>
      </c>
      <c r="G12" s="107">
        <v>4</v>
      </c>
      <c r="H12" s="107">
        <v>1</v>
      </c>
      <c r="I12" s="107"/>
    </row>
    <row r="13" spans="1:9">
      <c r="A13" s="56">
        <v>6</v>
      </c>
      <c r="B13" s="56">
        <v>11</v>
      </c>
      <c r="C13" s="56" t="s">
        <v>49</v>
      </c>
      <c r="D13" s="56" t="s">
        <v>37</v>
      </c>
      <c r="E13" s="66" t="s">
        <v>190</v>
      </c>
      <c r="F13" s="119">
        <v>71</v>
      </c>
      <c r="G13" s="119">
        <v>14</v>
      </c>
      <c r="H13" s="119">
        <v>0</v>
      </c>
      <c r="I13" s="119"/>
    </row>
    <row r="14" spans="1:9">
      <c r="A14" s="77">
        <v>23</v>
      </c>
      <c r="B14" s="77">
        <v>12</v>
      </c>
      <c r="C14" s="77" t="s">
        <v>42</v>
      </c>
      <c r="D14" s="77" t="s">
        <v>31</v>
      </c>
      <c r="E14" s="78" t="s">
        <v>191</v>
      </c>
      <c r="F14" s="111">
        <v>69</v>
      </c>
      <c r="G14" s="111">
        <v>3</v>
      </c>
      <c r="H14" s="111">
        <v>0</v>
      </c>
      <c r="I14" s="111" t="s">
        <v>192</v>
      </c>
    </row>
    <row r="15" spans="1:9">
      <c r="A15" s="50">
        <v>23</v>
      </c>
      <c r="B15" s="50">
        <v>13</v>
      </c>
      <c r="C15" s="50" t="s">
        <v>24</v>
      </c>
      <c r="D15" s="50" t="s">
        <v>20</v>
      </c>
      <c r="E15" s="60" t="s">
        <v>193</v>
      </c>
      <c r="F15" s="103">
        <v>67</v>
      </c>
      <c r="G15" s="103">
        <v>-6</v>
      </c>
      <c r="H15" s="103">
        <v>0</v>
      </c>
      <c r="I15" s="103" t="s">
        <v>194</v>
      </c>
    </row>
    <row r="16" spans="1:9">
      <c r="A16" s="54">
        <v>7</v>
      </c>
      <c r="B16" s="54" t="s">
        <v>195</v>
      </c>
      <c r="C16" s="54" t="s">
        <v>46</v>
      </c>
      <c r="D16" s="54" t="s">
        <v>33</v>
      </c>
      <c r="E16" s="67" t="s">
        <v>196</v>
      </c>
      <c r="F16" s="113">
        <v>53</v>
      </c>
      <c r="G16" s="113">
        <v>-15</v>
      </c>
      <c r="H16" s="113">
        <v>0</v>
      </c>
      <c r="I16" s="113" t="s">
        <v>197</v>
      </c>
    </row>
    <row r="17" spans="1:9">
      <c r="A17" s="55">
        <v>8</v>
      </c>
      <c r="B17" s="55" t="s">
        <v>195</v>
      </c>
      <c r="C17" s="55" t="s">
        <v>47</v>
      </c>
      <c r="D17" s="55" t="s">
        <v>35</v>
      </c>
      <c r="E17" s="65" t="s">
        <v>198</v>
      </c>
      <c r="F17" s="115">
        <v>49</v>
      </c>
      <c r="G17" s="115">
        <v>-15</v>
      </c>
      <c r="H17" s="115">
        <v>0</v>
      </c>
      <c r="I17" s="115" t="s">
        <v>199</v>
      </c>
    </row>
    <row r="18" spans="1:9">
      <c r="A18" s="56">
        <v>63</v>
      </c>
      <c r="B18" s="56" t="s">
        <v>195</v>
      </c>
      <c r="C18" s="56" t="s">
        <v>48</v>
      </c>
      <c r="D18" s="56" t="s">
        <v>37</v>
      </c>
      <c r="E18" s="66" t="s">
        <v>200</v>
      </c>
      <c r="F18" s="119">
        <v>49</v>
      </c>
      <c r="G18" s="119">
        <v>-15</v>
      </c>
      <c r="H18" s="119">
        <v>0</v>
      </c>
      <c r="I18" s="119" t="s">
        <v>201</v>
      </c>
    </row>
    <row r="19" spans="1:9">
      <c r="A19" s="55">
        <v>20</v>
      </c>
      <c r="B19" s="55" t="s">
        <v>195</v>
      </c>
      <c r="C19" s="55" t="s">
        <v>45</v>
      </c>
      <c r="D19" s="55" t="s">
        <v>35</v>
      </c>
      <c r="E19" s="65" t="s">
        <v>202</v>
      </c>
      <c r="F19" s="115">
        <v>24</v>
      </c>
      <c r="G19" s="115">
        <v>-15</v>
      </c>
      <c r="H19" s="115">
        <v>0</v>
      </c>
      <c r="I19" s="115" t="s">
        <v>199</v>
      </c>
    </row>
    <row r="20" spans="1:9">
      <c r="A20" s="52">
        <v>18</v>
      </c>
      <c r="B20" s="52" t="s">
        <v>195</v>
      </c>
      <c r="C20" s="52" t="s">
        <v>30</v>
      </c>
      <c r="D20" s="52" t="s">
        <v>25</v>
      </c>
      <c r="E20" s="62" t="s">
        <v>203</v>
      </c>
      <c r="F20" s="105">
        <v>20</v>
      </c>
      <c r="G20" s="105">
        <v>-15</v>
      </c>
      <c r="H20" s="105">
        <v>0</v>
      </c>
      <c r="I20" s="105" t="s">
        <v>204</v>
      </c>
    </row>
    <row r="21" spans="1:9">
      <c r="A21" s="53">
        <v>3</v>
      </c>
      <c r="B21" s="53" t="s">
        <v>195</v>
      </c>
      <c r="C21" s="53" t="s">
        <v>32</v>
      </c>
      <c r="D21" s="53" t="s">
        <v>29</v>
      </c>
      <c r="E21" s="64" t="s">
        <v>205</v>
      </c>
      <c r="F21" s="109">
        <v>17</v>
      </c>
      <c r="G21" s="109">
        <v>-15</v>
      </c>
      <c r="H21" s="109">
        <v>0</v>
      </c>
      <c r="I21" s="109" t="s">
        <v>206</v>
      </c>
    </row>
    <row r="22" spans="1:9" ht="17" customHeight="1" thickBot="1">
      <c r="A22" s="68">
        <v>33</v>
      </c>
      <c r="B22" s="68" t="s">
        <v>195</v>
      </c>
      <c r="C22" s="68" t="s">
        <v>21</v>
      </c>
      <c r="D22" s="68" t="s">
        <v>20</v>
      </c>
      <c r="E22" s="69" t="s">
        <v>207</v>
      </c>
      <c r="F22" s="70">
        <v>11</v>
      </c>
      <c r="G22" s="70">
        <v>-15</v>
      </c>
      <c r="H22" s="70">
        <v>0</v>
      </c>
      <c r="I22" s="70" t="s">
        <v>208</v>
      </c>
    </row>
  </sheetData>
  <autoFilter ref="A2:I22" xr:uid="{00000000-0009-0000-0000-000006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K22"/>
  <sheetViews>
    <sheetView zoomScaleNormal="100" workbookViewId="0">
      <selection activeCell="K31" sqref="K31"/>
    </sheetView>
  </sheetViews>
  <sheetFormatPr baseColWidth="10" defaultRowHeight="16"/>
  <cols>
    <col min="1" max="1" width="9.33203125" style="287" customWidth="1"/>
    <col min="4" max="4" width="8.1640625" style="287" customWidth="1"/>
    <col min="5" max="5" width="9.6640625" style="287" customWidth="1"/>
    <col min="6" max="6" width="8.1640625" style="287" customWidth="1"/>
    <col min="11" max="11" width="34.33203125" style="287" customWidth="1"/>
  </cols>
  <sheetData>
    <row r="1" spans="1:11" ht="17" customHeight="1" thickBot="1"/>
    <row r="2" spans="1:11" ht="17" customHeight="1" thickBot="1">
      <c r="A2" s="309" t="s">
        <v>119</v>
      </c>
      <c r="B2" s="309" t="s">
        <v>1</v>
      </c>
      <c r="C2" s="309" t="s">
        <v>0</v>
      </c>
      <c r="D2" s="24" t="s">
        <v>120</v>
      </c>
      <c r="E2" s="25" t="s">
        <v>121</v>
      </c>
      <c r="F2" s="26" t="s">
        <v>122</v>
      </c>
      <c r="G2" s="309" t="s">
        <v>123</v>
      </c>
      <c r="H2" s="309" t="s">
        <v>124</v>
      </c>
      <c r="I2" s="311" t="s">
        <v>125</v>
      </c>
      <c r="J2" s="309" t="s">
        <v>126</v>
      </c>
      <c r="K2" s="309" t="s">
        <v>127</v>
      </c>
    </row>
    <row r="3" spans="1:11">
      <c r="A3" s="47">
        <v>44</v>
      </c>
      <c r="B3" s="47" t="s">
        <v>19</v>
      </c>
      <c r="C3" s="47" t="s">
        <v>18</v>
      </c>
      <c r="D3" s="126">
        <v>18.934999999999999</v>
      </c>
      <c r="E3" s="127">
        <v>34.573</v>
      </c>
      <c r="F3" s="128">
        <v>24.099</v>
      </c>
      <c r="G3" s="22">
        <v>9.0495370370370371E-4</v>
      </c>
      <c r="H3" s="22" t="s">
        <v>209</v>
      </c>
      <c r="I3" s="23" t="s">
        <v>210</v>
      </c>
      <c r="J3" s="292">
        <v>15</v>
      </c>
      <c r="K3" s="22"/>
    </row>
    <row r="4" spans="1:11">
      <c r="A4" s="50">
        <v>33</v>
      </c>
      <c r="B4" s="50" t="s">
        <v>21</v>
      </c>
      <c r="C4" s="50" t="s">
        <v>20</v>
      </c>
      <c r="D4" s="132">
        <v>19.007000000000001</v>
      </c>
      <c r="E4" s="133">
        <v>34.692</v>
      </c>
      <c r="F4" s="134">
        <v>24.164000000000001</v>
      </c>
      <c r="G4" s="3">
        <v>9.062152777777777E-4</v>
      </c>
      <c r="H4" s="3" t="s">
        <v>211</v>
      </c>
      <c r="I4" s="13" t="s">
        <v>212</v>
      </c>
      <c r="J4" s="103">
        <v>14</v>
      </c>
      <c r="K4" s="3"/>
    </row>
    <row r="5" spans="1:11">
      <c r="A5" s="51">
        <v>55</v>
      </c>
      <c r="B5" s="51" t="s">
        <v>38</v>
      </c>
      <c r="C5" s="51" t="s">
        <v>23</v>
      </c>
      <c r="D5" s="135">
        <v>19.161999999999999</v>
      </c>
      <c r="E5" s="136">
        <v>34.654000000000003</v>
      </c>
      <c r="F5" s="137">
        <v>24.242000000000001</v>
      </c>
      <c r="G5" s="4">
        <v>9.0960648148148151E-4</v>
      </c>
      <c r="H5" s="4" t="s">
        <v>213</v>
      </c>
      <c r="I5" s="14" t="s">
        <v>214</v>
      </c>
      <c r="J5" s="101">
        <v>13</v>
      </c>
      <c r="K5" s="4"/>
    </row>
    <row r="6" spans="1:11">
      <c r="A6" s="48">
        <v>77</v>
      </c>
      <c r="B6" s="48" t="s">
        <v>22</v>
      </c>
      <c r="C6" s="48" t="s">
        <v>18</v>
      </c>
      <c r="D6" s="129">
        <v>19.097000000000001</v>
      </c>
      <c r="E6" s="130">
        <v>34.968000000000004</v>
      </c>
      <c r="F6" s="131">
        <v>24.295000000000002</v>
      </c>
      <c r="G6" s="2">
        <v>9.1193287037037035E-4</v>
      </c>
      <c r="H6" s="2" t="s">
        <v>215</v>
      </c>
      <c r="I6" s="12" t="s">
        <v>216</v>
      </c>
      <c r="J6" s="118">
        <v>10</v>
      </c>
      <c r="K6" s="2"/>
    </row>
    <row r="7" spans="1:11">
      <c r="A7" s="53">
        <v>31</v>
      </c>
      <c r="B7" s="53" t="s">
        <v>36</v>
      </c>
      <c r="C7" s="53" t="s">
        <v>29</v>
      </c>
      <c r="D7" s="144">
        <v>19.321999999999999</v>
      </c>
      <c r="E7" s="145">
        <v>34.878999999999998</v>
      </c>
      <c r="F7" s="146">
        <v>24.469000000000001</v>
      </c>
      <c r="G7" s="7">
        <v>9.2195601851851846E-4</v>
      </c>
      <c r="H7" s="7" t="s">
        <v>217</v>
      </c>
      <c r="I7" s="17" t="s">
        <v>218</v>
      </c>
      <c r="J7" s="109">
        <v>11</v>
      </c>
      <c r="K7" s="7"/>
    </row>
    <row r="8" spans="1:11">
      <c r="A8" s="51">
        <v>4</v>
      </c>
      <c r="B8" s="51" t="s">
        <v>26</v>
      </c>
      <c r="C8" s="51" t="s">
        <v>23</v>
      </c>
      <c r="D8" s="135">
        <v>19.163</v>
      </c>
      <c r="E8" s="136">
        <v>34.76</v>
      </c>
      <c r="F8" s="137">
        <v>24.266999999999999</v>
      </c>
      <c r="G8" s="4">
        <v>9.0861111111111112E-4</v>
      </c>
      <c r="H8" s="4" t="s">
        <v>219</v>
      </c>
      <c r="I8" s="14" t="s">
        <v>220</v>
      </c>
      <c r="J8" s="101">
        <v>8</v>
      </c>
      <c r="K8" s="4" t="s">
        <v>221</v>
      </c>
    </row>
    <row r="9" spans="1:11">
      <c r="A9" s="50">
        <v>23</v>
      </c>
      <c r="B9" s="50" t="s">
        <v>24</v>
      </c>
      <c r="C9" s="50" t="s">
        <v>20</v>
      </c>
      <c r="D9" s="132">
        <v>19.132000000000001</v>
      </c>
      <c r="E9" s="133">
        <v>35.054000000000002</v>
      </c>
      <c r="F9" s="134">
        <v>24.539000000000001</v>
      </c>
      <c r="G9" s="3">
        <v>9.3613425925925928E-4</v>
      </c>
      <c r="H9" s="3" t="s">
        <v>222</v>
      </c>
      <c r="I9" s="13" t="s">
        <v>223</v>
      </c>
      <c r="J9" s="103">
        <v>7</v>
      </c>
      <c r="K9" s="3"/>
    </row>
    <row r="10" spans="1:11">
      <c r="A10" s="77">
        <v>10</v>
      </c>
      <c r="B10" s="77" t="s">
        <v>39</v>
      </c>
      <c r="C10" s="77" t="s">
        <v>31</v>
      </c>
      <c r="D10" s="147">
        <v>19.244</v>
      </c>
      <c r="E10" s="148">
        <v>35.017000000000003</v>
      </c>
      <c r="F10" s="149">
        <v>24.457999999999998</v>
      </c>
      <c r="G10" s="79">
        <v>9.281481481481481E-4</v>
      </c>
      <c r="H10" s="79" t="s">
        <v>224</v>
      </c>
      <c r="I10" s="80" t="s">
        <v>225</v>
      </c>
      <c r="J10" s="111">
        <v>8</v>
      </c>
      <c r="K10" s="79"/>
    </row>
    <row r="11" spans="1:11">
      <c r="A11" s="53">
        <v>3</v>
      </c>
      <c r="B11" s="53" t="s">
        <v>32</v>
      </c>
      <c r="C11" s="53" t="s">
        <v>29</v>
      </c>
      <c r="D11" s="144">
        <v>19.209</v>
      </c>
      <c r="E11" s="145">
        <v>35.246000000000002</v>
      </c>
      <c r="F11" s="146">
        <v>24.478000000000002</v>
      </c>
      <c r="G11" s="7">
        <v>9.2201388888888899E-4</v>
      </c>
      <c r="H11" s="7" t="s">
        <v>226</v>
      </c>
      <c r="I11" s="17" t="s">
        <v>227</v>
      </c>
      <c r="J11" s="109">
        <v>5</v>
      </c>
      <c r="K11" s="7"/>
    </row>
    <row r="12" spans="1:11">
      <c r="A12" s="49">
        <v>5</v>
      </c>
      <c r="B12" s="49" t="s">
        <v>40</v>
      </c>
      <c r="C12" s="49" t="s">
        <v>27</v>
      </c>
      <c r="D12" s="141">
        <v>19.405000000000001</v>
      </c>
      <c r="E12" s="142">
        <v>35.372</v>
      </c>
      <c r="F12" s="143">
        <v>24.751999999999999</v>
      </c>
      <c r="G12" s="6">
        <v>9.2873842592592585E-4</v>
      </c>
      <c r="H12" s="6" t="s">
        <v>228</v>
      </c>
      <c r="I12" s="16" t="s">
        <v>229</v>
      </c>
      <c r="J12" s="107">
        <v>6</v>
      </c>
      <c r="K12" s="6"/>
    </row>
    <row r="13" spans="1:11">
      <c r="A13" s="49">
        <v>16</v>
      </c>
      <c r="B13" s="49" t="s">
        <v>28</v>
      </c>
      <c r="C13" s="49" t="s">
        <v>27</v>
      </c>
      <c r="D13" s="141">
        <v>19.350000000000001</v>
      </c>
      <c r="E13" s="142">
        <v>35.450000000000003</v>
      </c>
      <c r="F13" s="143">
        <v>24.677</v>
      </c>
      <c r="G13" s="6">
        <v>9.3600694444444439E-4</v>
      </c>
      <c r="H13" s="6" t="s">
        <v>230</v>
      </c>
      <c r="I13" s="16" t="s">
        <v>159</v>
      </c>
      <c r="J13" s="107">
        <v>2</v>
      </c>
      <c r="K13" s="6" t="s">
        <v>231</v>
      </c>
    </row>
    <row r="14" spans="1:11">
      <c r="A14" s="56">
        <v>63</v>
      </c>
      <c r="B14" s="56" t="s">
        <v>48</v>
      </c>
      <c r="C14" s="56" t="s">
        <v>37</v>
      </c>
      <c r="D14" s="153">
        <v>19.506</v>
      </c>
      <c r="E14" s="154">
        <v>35.415999999999997</v>
      </c>
      <c r="F14" s="155">
        <v>24.524999999999999</v>
      </c>
      <c r="G14" s="9">
        <v>9.3034722222222227E-4</v>
      </c>
      <c r="H14" s="9" t="s">
        <v>232</v>
      </c>
      <c r="I14" s="19" t="s">
        <v>159</v>
      </c>
      <c r="J14" s="119">
        <v>4</v>
      </c>
      <c r="K14" s="9"/>
    </row>
    <row r="15" spans="1:11">
      <c r="A15" s="52">
        <v>18</v>
      </c>
      <c r="B15" s="52" t="s">
        <v>30</v>
      </c>
      <c r="C15" s="52" t="s">
        <v>25</v>
      </c>
      <c r="D15" s="138">
        <v>19.247</v>
      </c>
      <c r="E15" s="139">
        <v>35.439</v>
      </c>
      <c r="F15" s="140">
        <v>24.797000000000001</v>
      </c>
      <c r="G15" s="5">
        <v>9.2241898148148153E-4</v>
      </c>
      <c r="H15" s="5" t="s">
        <v>233</v>
      </c>
      <c r="I15" s="15" t="s">
        <v>159</v>
      </c>
      <c r="J15" s="105">
        <v>4</v>
      </c>
      <c r="K15" s="5"/>
    </row>
    <row r="16" spans="1:11">
      <c r="A16" s="77">
        <v>23</v>
      </c>
      <c r="B16" s="77" t="s">
        <v>42</v>
      </c>
      <c r="C16" s="77" t="s">
        <v>31</v>
      </c>
      <c r="D16" s="147">
        <v>19.337</v>
      </c>
      <c r="E16" s="148">
        <v>35.401000000000003</v>
      </c>
      <c r="F16" s="149">
        <v>24.396999999999998</v>
      </c>
      <c r="G16" s="79">
        <v>9.2388888888888891E-4</v>
      </c>
      <c r="H16" s="79" t="s">
        <v>234</v>
      </c>
      <c r="I16" s="80" t="s">
        <v>159</v>
      </c>
      <c r="J16" s="111">
        <v>2</v>
      </c>
      <c r="K16" s="79"/>
    </row>
    <row r="17" spans="1:11">
      <c r="A17" s="55">
        <v>20</v>
      </c>
      <c r="B17" s="55" t="s">
        <v>45</v>
      </c>
      <c r="C17" s="55" t="s">
        <v>35</v>
      </c>
      <c r="D17" s="150">
        <v>19.481999999999999</v>
      </c>
      <c r="E17" s="151">
        <v>35.487000000000002</v>
      </c>
      <c r="F17" s="152">
        <v>24.861999999999998</v>
      </c>
      <c r="G17" s="8">
        <v>9.3912037037037033E-4</v>
      </c>
      <c r="H17" s="8" t="s">
        <v>235</v>
      </c>
      <c r="I17" s="18" t="s">
        <v>159</v>
      </c>
      <c r="J17" s="115">
        <v>4</v>
      </c>
      <c r="K17" s="8"/>
    </row>
    <row r="18" spans="1:11">
      <c r="A18" s="54">
        <v>7</v>
      </c>
      <c r="B18" s="54" t="s">
        <v>46</v>
      </c>
      <c r="C18" s="54" t="s">
        <v>33</v>
      </c>
      <c r="D18" s="156">
        <v>19.524000000000001</v>
      </c>
      <c r="E18" s="157">
        <v>36.247999999999998</v>
      </c>
      <c r="F18" s="158">
        <v>25.106000000000002</v>
      </c>
      <c r="G18" s="10">
        <v>9.4180555555555554E-4</v>
      </c>
      <c r="H18" s="10" t="s">
        <v>159</v>
      </c>
      <c r="I18" s="20" t="s">
        <v>159</v>
      </c>
      <c r="J18" s="113">
        <v>3</v>
      </c>
      <c r="K18" s="10"/>
    </row>
    <row r="19" spans="1:11">
      <c r="A19" s="52">
        <v>11</v>
      </c>
      <c r="B19" s="52" t="s">
        <v>34</v>
      </c>
      <c r="C19" s="52" t="s">
        <v>25</v>
      </c>
      <c r="D19" s="138">
        <v>19.541</v>
      </c>
      <c r="E19" s="139">
        <v>36.290999999999997</v>
      </c>
      <c r="F19" s="140">
        <v>25.117000000000001</v>
      </c>
      <c r="G19" s="5">
        <v>9.4452546296296298E-4</v>
      </c>
      <c r="H19" s="5" t="s">
        <v>159</v>
      </c>
      <c r="I19" s="15" t="s">
        <v>159</v>
      </c>
      <c r="J19" s="105">
        <v>1</v>
      </c>
      <c r="K19" s="5"/>
    </row>
    <row r="20" spans="1:11">
      <c r="A20" s="56">
        <v>6</v>
      </c>
      <c r="B20" s="56" t="s">
        <v>49</v>
      </c>
      <c r="C20" s="56" t="s">
        <v>37</v>
      </c>
      <c r="D20" s="153">
        <v>19.538</v>
      </c>
      <c r="E20" s="154">
        <v>36.103000000000002</v>
      </c>
      <c r="F20" s="155">
        <v>25.587</v>
      </c>
      <c r="G20" s="9">
        <v>9.4628472222222228E-4</v>
      </c>
      <c r="H20" s="9" t="s">
        <v>159</v>
      </c>
      <c r="I20" s="19" t="s">
        <v>159</v>
      </c>
      <c r="J20" s="119">
        <v>1</v>
      </c>
      <c r="K20" s="9"/>
    </row>
    <row r="21" spans="1:11">
      <c r="A21" s="54">
        <v>99</v>
      </c>
      <c r="B21" s="54" t="s">
        <v>44</v>
      </c>
      <c r="C21" s="54" t="s">
        <v>33</v>
      </c>
      <c r="D21" s="156">
        <v>19.469000000000001</v>
      </c>
      <c r="E21" s="157">
        <v>35.963000000000001</v>
      </c>
      <c r="F21" s="158">
        <v>25.664000000000001</v>
      </c>
      <c r="G21" s="10">
        <v>9.4628472222222228E-4</v>
      </c>
      <c r="H21" s="10" t="s">
        <v>159</v>
      </c>
      <c r="I21" s="20" t="s">
        <v>159</v>
      </c>
      <c r="J21" s="113">
        <v>1</v>
      </c>
      <c r="K21" s="10"/>
    </row>
    <row r="22" spans="1:11" ht="17" customHeight="1" thickBot="1">
      <c r="A22" s="73">
        <v>8</v>
      </c>
      <c r="B22" s="73" t="s">
        <v>47</v>
      </c>
      <c r="C22" s="73" t="s">
        <v>35</v>
      </c>
      <c r="D22" s="162" t="s">
        <v>159</v>
      </c>
      <c r="E22" s="163" t="s">
        <v>159</v>
      </c>
      <c r="F22" s="164" t="s">
        <v>159</v>
      </c>
      <c r="G22" s="74" t="s">
        <v>159</v>
      </c>
      <c r="H22" s="74" t="s">
        <v>159</v>
      </c>
      <c r="I22" s="75" t="s">
        <v>159</v>
      </c>
      <c r="J22" s="76">
        <v>1</v>
      </c>
      <c r="K22" s="74" t="s">
        <v>236</v>
      </c>
    </row>
  </sheetData>
  <autoFilter ref="A2:K22" xr:uid="{00000000-0009-0000-0000-000007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:K23"/>
  <sheetViews>
    <sheetView zoomScaleNormal="100" workbookViewId="0">
      <selection activeCell="K31" sqref="K31"/>
    </sheetView>
  </sheetViews>
  <sheetFormatPr baseColWidth="10" defaultRowHeight="16"/>
  <cols>
    <col min="2" max="2" width="6.83203125" style="287" customWidth="1"/>
    <col min="5" max="5" width="12.33203125" style="287" customWidth="1"/>
    <col min="9" max="9" width="32.5" style="287" customWidth="1"/>
  </cols>
  <sheetData>
    <row r="1" spans="1:11" ht="17" customHeight="1" thickBot="1"/>
    <row r="2" spans="1:11" ht="17" customHeight="1" thickBot="1">
      <c r="A2" s="309" t="s">
        <v>119</v>
      </c>
      <c r="B2" s="309" t="s">
        <v>173</v>
      </c>
      <c r="C2" s="309" t="s">
        <v>1</v>
      </c>
      <c r="D2" s="309" t="s">
        <v>0</v>
      </c>
      <c r="E2" s="309" t="s">
        <v>174</v>
      </c>
      <c r="F2" s="309" t="s">
        <v>175</v>
      </c>
      <c r="G2" s="309" t="s">
        <v>126</v>
      </c>
      <c r="H2" s="309" t="s">
        <v>176</v>
      </c>
      <c r="I2" s="312" t="s">
        <v>127</v>
      </c>
      <c r="J2" s="71"/>
      <c r="K2" s="71"/>
    </row>
    <row r="3" spans="1:11">
      <c r="A3" s="47">
        <v>44</v>
      </c>
      <c r="B3" s="47">
        <v>1</v>
      </c>
      <c r="C3" s="47" t="s">
        <v>19</v>
      </c>
      <c r="D3" s="47" t="s">
        <v>18</v>
      </c>
      <c r="E3" s="58" t="s">
        <v>237</v>
      </c>
      <c r="F3" s="292">
        <v>71</v>
      </c>
      <c r="G3" s="292">
        <v>29</v>
      </c>
      <c r="H3" s="292">
        <v>25</v>
      </c>
      <c r="I3" s="292"/>
      <c r="J3" s="72"/>
      <c r="K3" s="72"/>
    </row>
    <row r="4" spans="1:11">
      <c r="A4" s="48">
        <v>77</v>
      </c>
      <c r="B4" s="48">
        <v>2</v>
      </c>
      <c r="C4" s="48" t="s">
        <v>22</v>
      </c>
      <c r="D4" s="48" t="s">
        <v>18</v>
      </c>
      <c r="E4" s="59" t="s">
        <v>238</v>
      </c>
      <c r="F4" s="118">
        <v>71</v>
      </c>
      <c r="G4" s="118">
        <v>23</v>
      </c>
      <c r="H4" s="118">
        <v>18</v>
      </c>
      <c r="I4" s="118"/>
      <c r="J4" s="72"/>
      <c r="K4" s="72"/>
    </row>
    <row r="5" spans="1:11">
      <c r="A5" s="50">
        <v>33</v>
      </c>
      <c r="B5" s="50">
        <v>3</v>
      </c>
      <c r="C5" s="50" t="s">
        <v>21</v>
      </c>
      <c r="D5" s="50" t="s">
        <v>20</v>
      </c>
      <c r="E5" s="60" t="s">
        <v>239</v>
      </c>
      <c r="F5" s="103">
        <v>71</v>
      </c>
      <c r="G5" s="103">
        <v>17</v>
      </c>
      <c r="H5" s="103">
        <v>15</v>
      </c>
      <c r="I5" s="103" t="s">
        <v>240</v>
      </c>
      <c r="J5" s="72"/>
      <c r="K5" s="72"/>
    </row>
    <row r="6" spans="1:11">
      <c r="A6" s="50">
        <v>23</v>
      </c>
      <c r="B6" s="50">
        <v>4</v>
      </c>
      <c r="C6" s="50" t="s">
        <v>24</v>
      </c>
      <c r="D6" s="50" t="s">
        <v>20</v>
      </c>
      <c r="E6" s="60" t="s">
        <v>241</v>
      </c>
      <c r="F6" s="103">
        <v>71</v>
      </c>
      <c r="G6" s="103">
        <v>17</v>
      </c>
      <c r="H6" s="103">
        <v>12</v>
      </c>
      <c r="I6" s="103"/>
      <c r="J6" s="72"/>
      <c r="K6" s="72"/>
    </row>
    <row r="7" spans="1:11">
      <c r="A7" s="51">
        <v>4</v>
      </c>
      <c r="B7" s="51">
        <v>5</v>
      </c>
      <c r="C7" s="51" t="s">
        <v>26</v>
      </c>
      <c r="D7" s="51" t="s">
        <v>23</v>
      </c>
      <c r="E7" s="61" t="s">
        <v>242</v>
      </c>
      <c r="F7" s="101">
        <v>71</v>
      </c>
      <c r="G7" s="101">
        <v>22</v>
      </c>
      <c r="H7" s="101">
        <v>10</v>
      </c>
      <c r="I7" s="101"/>
      <c r="J7" s="72"/>
      <c r="K7" s="72"/>
    </row>
    <row r="8" spans="1:11">
      <c r="A8" s="52">
        <v>11</v>
      </c>
      <c r="B8" s="52">
        <v>6</v>
      </c>
      <c r="C8" s="52" t="s">
        <v>34</v>
      </c>
      <c r="D8" s="52" t="s">
        <v>25</v>
      </c>
      <c r="E8" s="62" t="s">
        <v>243</v>
      </c>
      <c r="F8" s="105">
        <v>71</v>
      </c>
      <c r="G8" s="105">
        <v>22</v>
      </c>
      <c r="H8" s="105">
        <v>8</v>
      </c>
      <c r="I8" s="105"/>
      <c r="J8" s="72"/>
      <c r="K8" s="72"/>
    </row>
    <row r="9" spans="1:11">
      <c r="A9" s="52">
        <v>18</v>
      </c>
      <c r="B9" s="52">
        <v>7</v>
      </c>
      <c r="C9" s="52" t="s">
        <v>30</v>
      </c>
      <c r="D9" s="52" t="s">
        <v>25</v>
      </c>
      <c r="E9" s="62" t="s">
        <v>244</v>
      </c>
      <c r="F9" s="105">
        <v>71</v>
      </c>
      <c r="G9" s="105">
        <v>17</v>
      </c>
      <c r="H9" s="105">
        <v>6</v>
      </c>
      <c r="I9" s="105"/>
      <c r="J9" s="72"/>
      <c r="K9" s="72"/>
    </row>
    <row r="10" spans="1:11">
      <c r="A10" s="53">
        <v>3</v>
      </c>
      <c r="B10" s="53">
        <v>8</v>
      </c>
      <c r="C10" s="53" t="s">
        <v>32</v>
      </c>
      <c r="D10" s="53" t="s">
        <v>29</v>
      </c>
      <c r="E10" s="64" t="s">
        <v>245</v>
      </c>
      <c r="F10" s="109">
        <v>71</v>
      </c>
      <c r="G10" s="109">
        <v>8</v>
      </c>
      <c r="H10" s="109">
        <v>4</v>
      </c>
      <c r="I10" s="109"/>
      <c r="J10" s="72"/>
      <c r="K10" s="72"/>
    </row>
    <row r="11" spans="1:11">
      <c r="A11" s="51">
        <v>55</v>
      </c>
      <c r="B11" s="51">
        <v>9</v>
      </c>
      <c r="C11" s="51" t="s">
        <v>38</v>
      </c>
      <c r="D11" s="51" t="s">
        <v>23</v>
      </c>
      <c r="E11" s="61" t="s">
        <v>246</v>
      </c>
      <c r="F11" s="101">
        <v>70</v>
      </c>
      <c r="G11" s="101">
        <v>-2</v>
      </c>
      <c r="H11" s="101">
        <v>3</v>
      </c>
      <c r="I11" s="101" t="s">
        <v>180</v>
      </c>
      <c r="J11" s="72"/>
      <c r="K11" s="72"/>
    </row>
    <row r="12" spans="1:11">
      <c r="A12" s="77">
        <v>23</v>
      </c>
      <c r="B12" s="77">
        <v>10</v>
      </c>
      <c r="C12" s="77" t="s">
        <v>42</v>
      </c>
      <c r="D12" s="77" t="s">
        <v>31</v>
      </c>
      <c r="E12" s="78" t="s">
        <v>247</v>
      </c>
      <c r="F12" s="111">
        <v>70</v>
      </c>
      <c r="G12" s="111">
        <v>11</v>
      </c>
      <c r="H12" s="111">
        <v>1</v>
      </c>
      <c r="I12" s="111"/>
      <c r="J12" s="72"/>
      <c r="K12" s="72"/>
    </row>
    <row r="13" spans="1:11">
      <c r="A13" s="54">
        <v>7</v>
      </c>
      <c r="B13" s="54">
        <v>11</v>
      </c>
      <c r="C13" s="54" t="s">
        <v>46</v>
      </c>
      <c r="D13" s="54" t="s">
        <v>33</v>
      </c>
      <c r="E13" s="67" t="s">
        <v>248</v>
      </c>
      <c r="F13" s="113">
        <v>70</v>
      </c>
      <c r="G13" s="113">
        <v>14</v>
      </c>
      <c r="H13" s="113">
        <v>0</v>
      </c>
      <c r="I13" s="113"/>
      <c r="J13" s="72"/>
      <c r="K13" s="72"/>
    </row>
    <row r="14" spans="1:11">
      <c r="A14" s="55">
        <v>20</v>
      </c>
      <c r="B14" s="55">
        <v>12</v>
      </c>
      <c r="C14" s="55" t="s">
        <v>45</v>
      </c>
      <c r="D14" s="55" t="s">
        <v>35</v>
      </c>
      <c r="E14" s="65" t="s">
        <v>249</v>
      </c>
      <c r="F14" s="115">
        <v>70</v>
      </c>
      <c r="G14" s="115">
        <v>10</v>
      </c>
      <c r="H14" s="115">
        <v>0</v>
      </c>
      <c r="I14" s="115"/>
      <c r="J14" s="72"/>
      <c r="K14" s="72"/>
    </row>
    <row r="15" spans="1:11">
      <c r="A15" s="55">
        <v>8</v>
      </c>
      <c r="B15" s="55">
        <v>13</v>
      </c>
      <c r="C15" s="55" t="s">
        <v>47</v>
      </c>
      <c r="D15" s="55" t="s">
        <v>35</v>
      </c>
      <c r="E15" s="65" t="s">
        <v>250</v>
      </c>
      <c r="F15" s="115">
        <v>70</v>
      </c>
      <c r="G15" s="115">
        <v>11</v>
      </c>
      <c r="H15" s="115">
        <v>0</v>
      </c>
      <c r="I15" s="115" t="s">
        <v>251</v>
      </c>
      <c r="J15" s="72"/>
      <c r="K15" s="72"/>
    </row>
    <row r="16" spans="1:11">
      <c r="A16" s="54">
        <v>99</v>
      </c>
      <c r="B16" s="54">
        <v>14</v>
      </c>
      <c r="C16" s="54" t="s">
        <v>44</v>
      </c>
      <c r="D16" s="54" t="s">
        <v>33</v>
      </c>
      <c r="E16" s="67" t="s">
        <v>252</v>
      </c>
      <c r="F16" s="113">
        <v>70</v>
      </c>
      <c r="G16" s="113">
        <v>11</v>
      </c>
      <c r="H16" s="113">
        <v>0</v>
      </c>
      <c r="I16" s="113"/>
      <c r="J16" s="72"/>
      <c r="K16" s="72"/>
    </row>
    <row r="17" spans="1:11">
      <c r="A17" s="77">
        <v>10</v>
      </c>
      <c r="B17" s="77">
        <v>15</v>
      </c>
      <c r="C17" s="77" t="s">
        <v>39</v>
      </c>
      <c r="D17" s="77" t="s">
        <v>31</v>
      </c>
      <c r="E17" s="78" t="s">
        <v>253</v>
      </c>
      <c r="F17" s="111">
        <v>70</v>
      </c>
      <c r="G17" s="111">
        <v>-9</v>
      </c>
      <c r="H17" s="111">
        <v>0</v>
      </c>
      <c r="I17" s="111"/>
      <c r="J17" s="72"/>
      <c r="K17" s="72"/>
    </row>
    <row r="18" spans="1:11">
      <c r="A18" s="56">
        <v>63</v>
      </c>
      <c r="B18" s="56">
        <v>16</v>
      </c>
      <c r="C18" s="56" t="s">
        <v>48</v>
      </c>
      <c r="D18" s="56" t="s">
        <v>37</v>
      </c>
      <c r="E18" s="66" t="s">
        <v>254</v>
      </c>
      <c r="F18" s="119">
        <v>69</v>
      </c>
      <c r="G18" s="119">
        <v>-1</v>
      </c>
      <c r="H18" s="119">
        <v>0</v>
      </c>
      <c r="I18" s="119"/>
      <c r="J18" s="72"/>
      <c r="K18" s="72"/>
    </row>
    <row r="19" spans="1:11">
      <c r="A19" s="56">
        <v>6</v>
      </c>
      <c r="B19" s="56">
        <v>17</v>
      </c>
      <c r="C19" s="56" t="s">
        <v>49</v>
      </c>
      <c r="D19" s="56" t="s">
        <v>37</v>
      </c>
      <c r="E19" s="66" t="s">
        <v>255</v>
      </c>
      <c r="F19" s="119">
        <v>69</v>
      </c>
      <c r="G19" s="119">
        <v>3</v>
      </c>
      <c r="H19" s="119">
        <v>0</v>
      </c>
      <c r="I19" s="119"/>
      <c r="J19" s="72"/>
      <c r="K19" s="72"/>
    </row>
    <row r="20" spans="1:11">
      <c r="A20" s="53">
        <v>31</v>
      </c>
      <c r="B20" s="53" t="s">
        <v>195</v>
      </c>
      <c r="C20" s="53" t="s">
        <v>36</v>
      </c>
      <c r="D20" s="53" t="s">
        <v>29</v>
      </c>
      <c r="E20" s="64" t="s">
        <v>256</v>
      </c>
      <c r="F20" s="109">
        <v>25</v>
      </c>
      <c r="G20" s="109">
        <v>-15</v>
      </c>
      <c r="H20" s="109">
        <v>0</v>
      </c>
      <c r="I20" s="109" t="s">
        <v>206</v>
      </c>
      <c r="J20" s="72"/>
      <c r="K20" s="72"/>
    </row>
    <row r="21" spans="1:11">
      <c r="A21" s="49">
        <v>16</v>
      </c>
      <c r="B21" s="49" t="s">
        <v>195</v>
      </c>
      <c r="C21" s="49" t="s">
        <v>28</v>
      </c>
      <c r="D21" s="49" t="s">
        <v>27</v>
      </c>
      <c r="E21" s="63" t="s">
        <v>257</v>
      </c>
      <c r="F21" s="107">
        <v>4</v>
      </c>
      <c r="G21" s="107">
        <v>-15</v>
      </c>
      <c r="H21" s="107">
        <v>0</v>
      </c>
      <c r="I21" s="107" t="s">
        <v>258</v>
      </c>
      <c r="J21" s="72"/>
      <c r="K21" s="72"/>
    </row>
    <row r="22" spans="1:11" ht="17" customHeight="1" thickBot="1">
      <c r="A22" s="170">
        <v>5</v>
      </c>
      <c r="B22" s="170" t="s">
        <v>195</v>
      </c>
      <c r="C22" s="170" t="s">
        <v>40</v>
      </c>
      <c r="D22" s="170" t="s">
        <v>27</v>
      </c>
      <c r="E22" s="171" t="s">
        <v>259</v>
      </c>
      <c r="F22" s="172">
        <v>1</v>
      </c>
      <c r="G22" s="172">
        <v>-15</v>
      </c>
      <c r="H22" s="172">
        <v>0</v>
      </c>
      <c r="I22" s="172" t="s">
        <v>260</v>
      </c>
      <c r="J22" s="72"/>
      <c r="K22" s="72"/>
    </row>
    <row r="23" spans="1:11">
      <c r="E23" s="169"/>
    </row>
  </sheetData>
  <autoFilter ref="A2:I22" xr:uid="{00000000-0009-0000-0000-000008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</vt:lpstr>
      <vt:lpstr>F</vt:lpstr>
      <vt:lpstr>Streaks</vt:lpstr>
      <vt:lpstr>P</vt:lpstr>
      <vt:lpstr>Leagues</vt:lpstr>
      <vt:lpstr>Q1</vt:lpstr>
      <vt:lpstr>R1</vt:lpstr>
      <vt:lpstr>Q2</vt:lpstr>
      <vt:lpstr>R2</vt:lpstr>
      <vt:lpstr>Q3</vt:lpstr>
      <vt:lpstr>R3</vt:lpstr>
      <vt:lpstr>Q4</vt:lpstr>
      <vt:lpstr>R4</vt:lpstr>
      <vt:lpstr>Q5</vt:lpstr>
      <vt:lpstr>R5</vt:lpstr>
      <vt:lpstr>Q6</vt:lpstr>
      <vt:lpstr>R6</vt:lpstr>
      <vt:lpstr>Q7</vt:lpstr>
      <vt:lpstr>R7</vt:lpstr>
      <vt:lpstr>Q8</vt:lpstr>
      <vt:lpstr>R8</vt:lpstr>
      <vt:lpstr>Q9</vt:lpstr>
      <vt:lpstr>R9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Siddhant Singh</cp:lastModifiedBy>
  <dcterms:created xsi:type="dcterms:W3CDTF">2020-07-11T20:38:07Z</dcterms:created>
  <dcterms:modified xsi:type="dcterms:W3CDTF">2020-09-06T15:27:51Z</dcterms:modified>
</cp:coreProperties>
</file>