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69208917bab21b/GitHub/References/Excel/"/>
    </mc:Choice>
  </mc:AlternateContent>
  <xr:revisionPtr revIDLastSave="2" documentId="8_{0B51C575-595A-42EB-9240-31125BB2233B}" xr6:coauthVersionLast="47" xr6:coauthVersionMax="47" xr10:uidLastSave="{16324320-D6B0-4382-9D8B-D0D72B4D22BA}"/>
  <bookViews>
    <workbookView xWindow="-120" yWindow="-120" windowWidth="20730" windowHeight="11160" activeTab="1" xr2:uid="{00000000-000D-0000-FFFF-FFFF00000000}"/>
  </bookViews>
  <sheets>
    <sheet name="Q1" sheetId="1" r:id="rId1"/>
    <sheet name="Q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 s="1"/>
  <c r="K4" i="1"/>
  <c r="K5" i="1"/>
  <c r="K9" i="1"/>
  <c r="K8" i="1"/>
  <c r="K7" i="1"/>
  <c r="K6" i="1"/>
  <c r="K6" i="2"/>
  <c r="K7" i="2"/>
  <c r="K8" i="2"/>
  <c r="K9" i="2"/>
  <c r="K10" i="2"/>
  <c r="K5" i="2"/>
  <c r="I6" i="2"/>
  <c r="I7" i="2"/>
  <c r="I8" i="2"/>
  <c r="I9" i="2"/>
  <c r="I10" i="2"/>
  <c r="J10" i="2"/>
  <c r="H6" i="2"/>
  <c r="H7" i="2"/>
  <c r="H8" i="2"/>
  <c r="H9" i="2"/>
  <c r="H10" i="2"/>
  <c r="J5" i="2"/>
  <c r="J8" i="2"/>
  <c r="J9" i="2"/>
  <c r="J7" i="2"/>
  <c r="J6" i="2"/>
  <c r="H8" i="1"/>
  <c r="H15" i="1"/>
  <c r="H25" i="1"/>
  <c r="H26" i="1"/>
  <c r="H34" i="1"/>
  <c r="H37" i="1"/>
  <c r="E5" i="1"/>
  <c r="H5" i="1" s="1"/>
  <c r="E6" i="1"/>
  <c r="H6" i="1" s="1"/>
  <c r="E7" i="1"/>
  <c r="H7" i="1" s="1"/>
  <c r="E8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E26" i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E35" i="1"/>
  <c r="H35" i="1" s="1"/>
  <c r="E36" i="1"/>
  <c r="H36" i="1" s="1"/>
  <c r="E37" i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4" i="1"/>
  <c r="H4" i="1" s="1"/>
</calcChain>
</file>

<file path=xl/sharedStrings.xml><?xml version="1.0" encoding="utf-8"?>
<sst xmlns="http://schemas.openxmlformats.org/spreadsheetml/2006/main" count="138" uniqueCount="89">
  <si>
    <t>Quantity</t>
  </si>
  <si>
    <t>Price</t>
  </si>
  <si>
    <t>Total Amount (Price * Quantity)</t>
  </si>
  <si>
    <t>Order 16</t>
  </si>
  <si>
    <t>Order 28</t>
  </si>
  <si>
    <t>Order 31</t>
  </si>
  <si>
    <t>Order 35</t>
  </si>
  <si>
    <t>Order 36</t>
  </si>
  <si>
    <t>Order 40</t>
  </si>
  <si>
    <t>Order 43</t>
  </si>
  <si>
    <t>Order 45</t>
  </si>
  <si>
    <t>Order 48</t>
  </si>
  <si>
    <t>Order 50</t>
  </si>
  <si>
    <t>Total Quantity</t>
  </si>
  <si>
    <t>Total Amount</t>
  </si>
  <si>
    <t>Max Price</t>
  </si>
  <si>
    <t>Min Price</t>
  </si>
  <si>
    <t>Max Quantity</t>
  </si>
  <si>
    <t>Min Quantity</t>
  </si>
  <si>
    <t>Overall</t>
  </si>
  <si>
    <t>yes</t>
  </si>
  <si>
    <t>No</t>
  </si>
  <si>
    <t>Yes</t>
  </si>
  <si>
    <t>Order 52</t>
  </si>
  <si>
    <t>Order 53</t>
  </si>
  <si>
    <t>Order 55</t>
  </si>
  <si>
    <t>Order 57</t>
  </si>
  <si>
    <t>Order 61</t>
  </si>
  <si>
    <t>Order 63</t>
  </si>
  <si>
    <t>Order 67</t>
  </si>
  <si>
    <t>Order 70</t>
  </si>
  <si>
    <t>Order 74</t>
  </si>
  <si>
    <t>Order 76</t>
  </si>
  <si>
    <t>Order 77</t>
  </si>
  <si>
    <t>Order 111</t>
  </si>
  <si>
    <t>Order 117</t>
  </si>
  <si>
    <t>Order 136</t>
  </si>
  <si>
    <t>Order 137</t>
  </si>
  <si>
    <t>Order 138</t>
  </si>
  <si>
    <t>Order 139</t>
  </si>
  <si>
    <t>Order 140</t>
  </si>
  <si>
    <t>Order 141</t>
  </si>
  <si>
    <t>Order 142</t>
  </si>
  <si>
    <t>Order 143</t>
  </si>
  <si>
    <t>Order 144</t>
  </si>
  <si>
    <t>Order 145</t>
  </si>
  <si>
    <t>Order 146</t>
  </si>
  <si>
    <t>Order 147</t>
  </si>
  <si>
    <t>Order 148</t>
  </si>
  <si>
    <t>Order 149</t>
  </si>
  <si>
    <t>Order 150</t>
  </si>
  <si>
    <t>Order 151</t>
  </si>
  <si>
    <t>Order 152</t>
  </si>
  <si>
    <t>Order 153</t>
  </si>
  <si>
    <t>Order 154</t>
  </si>
  <si>
    <t>Order 155</t>
  </si>
  <si>
    <t>Order 156</t>
  </si>
  <si>
    <t>Order 157</t>
  </si>
  <si>
    <t>Order 158</t>
  </si>
  <si>
    <t>Order 159</t>
  </si>
  <si>
    <t>Order 160</t>
  </si>
  <si>
    <t>Order 161</t>
  </si>
  <si>
    <t>Order 162</t>
  </si>
  <si>
    <t>Order No.</t>
  </si>
  <si>
    <t>Transaction Date</t>
  </si>
  <si>
    <t>Commission Applicable</t>
  </si>
  <si>
    <t>Commission Percentage</t>
  </si>
  <si>
    <t>Commission Amount</t>
  </si>
  <si>
    <t>Part a</t>
  </si>
  <si>
    <t>Part b</t>
  </si>
  <si>
    <t>Total</t>
  </si>
  <si>
    <t>Row Labels</t>
  </si>
  <si>
    <t>Grand Total</t>
  </si>
  <si>
    <t>Number of Transactions</t>
  </si>
  <si>
    <t>Unit Pricing</t>
  </si>
  <si>
    <t>Qty(in units)</t>
  </si>
  <si>
    <t>Price/unit($)</t>
  </si>
  <si>
    <t>Order</t>
  </si>
  <si>
    <t>Order Id</t>
  </si>
  <si>
    <t>CustId</t>
  </si>
  <si>
    <t>A1</t>
  </si>
  <si>
    <t>B1</t>
  </si>
  <si>
    <t>C1</t>
  </si>
  <si>
    <t>D1</t>
  </si>
  <si>
    <t>E1</t>
  </si>
  <si>
    <t>F1</t>
  </si>
  <si>
    <t>Using VLOOKUP</t>
  </si>
  <si>
    <t>Using Nested If</t>
  </si>
  <si>
    <t>Value($)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</si>
</sst>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&quot;₹&quot;\ #,##0.00"/>
    <numFmt numFmtId="168" formatCode="&quot;₹&quot;\ #,##0"/>
    <numFmt numFmtId="169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0" borderId="0" xfId="0" applyFont="1"/>
    <xf numFmtId="167" fontId="0" fillId="0" borderId="0" xfId="0" applyNumberFormat="1"/>
    <xf numFmtId="167" fontId="0" fillId="2" borderId="0" xfId="0" applyNumberFormat="1" applyFill="1"/>
    <xf numFmtId="168" fontId="0" fillId="2" borderId="0" xfId="0" applyNumberFormat="1" applyFill="1"/>
    <xf numFmtId="9" fontId="0" fillId="0" borderId="0" xfId="3" applyFont="1"/>
    <xf numFmtId="14" fontId="0" fillId="0" borderId="0" xfId="2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9" fontId="0" fillId="0" borderId="0" xfId="0" applyNumberFormat="1"/>
    <xf numFmtId="168" fontId="0" fillId="2" borderId="0" xfId="1" applyNumberFormat="1" applyFont="1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[VLookup.xlsx]Q1!PivotTable1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'Q1'!$B$62:$B$65</c:f>
              <c:strCache>
                <c:ptCount val="3"/>
                <c:pt idx="0">
                  <c:v>11-10-2016</c:v>
                </c:pt>
                <c:pt idx="1">
                  <c:v>12-10-2016</c:v>
                </c:pt>
                <c:pt idx="2">
                  <c:v>13-10-2016</c:v>
                </c:pt>
              </c:strCache>
            </c:strRef>
          </c:cat>
          <c:val>
            <c:numRef>
              <c:f>'Q1'!$C$62:$C$65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3-451C-A704-2F3E0BE8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260159"/>
        <c:axId val="1834270975"/>
      </c:barChart>
      <c:catAx>
        <c:axId val="18342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70975"/>
        <c:crosses val="autoZero"/>
        <c:auto val="1"/>
        <c:lblAlgn val="ctr"/>
        <c:lblOffset val="100"/>
        <c:noMultiLvlLbl val="0"/>
      </c:catAx>
      <c:valAx>
        <c:axId val="18342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55</xdr:row>
      <xdr:rowOff>71437</xdr:rowOff>
    </xdr:from>
    <xdr:to>
      <xdr:col>6</xdr:col>
      <xdr:colOff>1019175</xdr:colOff>
      <xdr:row>69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ACE6C-6229-4DFA-9487-625587307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" refreshedDate="44459.007425810189" createdVersion="7" refreshedVersion="7" minRefreshableVersion="3" recordCount="50" xr:uid="{9B9A48E3-A303-4F89-B58A-01FEC2677A00}">
  <cacheSource type="worksheet">
    <worksheetSource ref="A3:H53" sheet="Q1"/>
  </cacheSource>
  <cacheFields count="8">
    <cacheField name="Order No." numFmtId="0">
      <sharedItems/>
    </cacheField>
    <cacheField name="Transaction Date" numFmtId="14">
      <sharedItems containsSemiMixedTypes="0" containsNonDate="0" containsDate="1" containsString="0" minDate="2016-10-11T00:00:00" maxDate="2016-10-14T00:00:00" count="3">
        <d v="2016-10-11T00:00:00"/>
        <d v="2016-10-12T00:00:00"/>
        <d v="2016-10-13T00:00:00"/>
      </sharedItems>
    </cacheField>
    <cacheField name="Price" numFmtId="167">
      <sharedItems containsSemiMixedTypes="0" containsString="0" containsNumber="1" minValue="1.29" maxValue="98.53"/>
    </cacheField>
    <cacheField name="Quantity" numFmtId="0">
      <sharedItems containsSemiMixedTypes="0" containsString="0" containsNumber="1" containsInteger="1" minValue="1" maxValue="20"/>
    </cacheField>
    <cacheField name="Total Amount (Price * Quantity)" numFmtId="168">
      <sharedItems containsSemiMixedTypes="0" containsString="0" containsNumber="1" minValue="14.28" maxValue="1763.58"/>
    </cacheField>
    <cacheField name="Commission Applicable" numFmtId="0">
      <sharedItems/>
    </cacheField>
    <cacheField name="Commission Percentage" numFmtId="9">
      <sharedItems containsSemiMixedTypes="0" containsString="0" containsNumber="1" minValue="0.01" maxValue="0.15"/>
    </cacheField>
    <cacheField name="Commission Amount" numFmtId="167">
      <sharedItems containsSemiMixedTypes="0" containsString="0" containsNumber="1" minValue="0" maxValue="175.4195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Order 16"/>
    <x v="0"/>
    <n v="73.510000000000005"/>
    <n v="6"/>
    <n v="441.06000000000006"/>
    <s v="yes"/>
    <n v="0.01"/>
    <n v="4.4106000000000005"/>
  </r>
  <r>
    <s v="Order 28"/>
    <x v="0"/>
    <n v="43.65"/>
    <n v="9"/>
    <n v="392.84999999999997"/>
    <s v="yes"/>
    <n v="0.1"/>
    <n v="39.284999999999997"/>
  </r>
  <r>
    <s v="Order 31"/>
    <x v="0"/>
    <n v="60.09"/>
    <n v="12"/>
    <n v="721.08"/>
    <s v="yes"/>
    <n v="0.14000000000000001"/>
    <n v="100.95120000000001"/>
  </r>
  <r>
    <s v="Order 35"/>
    <x v="0"/>
    <n v="61.73"/>
    <n v="14"/>
    <n v="864.21999999999991"/>
    <s v="yes"/>
    <n v="0.14000000000000001"/>
    <n v="120.99079999999999"/>
  </r>
  <r>
    <s v="Order 36"/>
    <x v="0"/>
    <n v="11.35"/>
    <n v="15"/>
    <n v="170.25"/>
    <s v="No"/>
    <n v="0.05"/>
    <n v="0"/>
  </r>
  <r>
    <s v="Order 40"/>
    <x v="0"/>
    <n v="21.13"/>
    <n v="19"/>
    <n v="401.46999999999997"/>
    <s v="yes"/>
    <n v="0.15"/>
    <n v="60.220499999999994"/>
  </r>
  <r>
    <s v="Order 43"/>
    <x v="0"/>
    <n v="44.58"/>
    <n v="1"/>
    <n v="44.58"/>
    <s v="yes"/>
    <n v="0.15"/>
    <n v="6.6869999999999994"/>
  </r>
  <r>
    <s v="Order 45"/>
    <x v="0"/>
    <n v="73.19"/>
    <n v="13"/>
    <n v="951.47"/>
    <s v="yes"/>
    <n v="0.11"/>
    <n v="104.66170000000001"/>
  </r>
  <r>
    <s v="Order 48"/>
    <x v="0"/>
    <n v="94.77"/>
    <n v="10"/>
    <n v="947.69999999999993"/>
    <s v="yes"/>
    <n v="0.01"/>
    <n v="9.4770000000000003"/>
  </r>
  <r>
    <s v="Order 50"/>
    <x v="0"/>
    <n v="1.29"/>
    <n v="16"/>
    <n v="20.64"/>
    <s v="yes"/>
    <n v="0.15"/>
    <n v="3.0960000000000001"/>
  </r>
  <r>
    <s v="Order 52"/>
    <x v="0"/>
    <n v="75.099999999999994"/>
    <n v="13"/>
    <n v="976.3"/>
    <s v="yes"/>
    <n v="0.01"/>
    <n v="9.7629999999999999"/>
  </r>
  <r>
    <s v="Order 53"/>
    <x v="0"/>
    <n v="51.36"/>
    <n v="15"/>
    <n v="770.4"/>
    <s v="No"/>
    <n v="0.14000000000000001"/>
    <n v="0"/>
  </r>
  <r>
    <s v="Order 55"/>
    <x v="0"/>
    <n v="36.64"/>
    <n v="7"/>
    <n v="256.48"/>
    <s v="yes"/>
    <n v="0.05"/>
    <n v="12.824000000000002"/>
  </r>
  <r>
    <s v="Order 57"/>
    <x v="0"/>
    <n v="93.95"/>
    <n v="7"/>
    <n v="657.65"/>
    <s v="yes"/>
    <n v="0.09"/>
    <n v="59.188499999999998"/>
  </r>
  <r>
    <s v="Order 61"/>
    <x v="0"/>
    <n v="62.05"/>
    <n v="2"/>
    <n v="124.1"/>
    <s v="yes"/>
    <n v="0.09"/>
    <n v="11.168999999999999"/>
  </r>
  <r>
    <s v="Order 63"/>
    <x v="0"/>
    <n v="54.51"/>
    <n v="1"/>
    <n v="54.51"/>
    <s v="yes"/>
    <n v="0.15"/>
    <n v="8.176499999999999"/>
  </r>
  <r>
    <s v="Order 67"/>
    <x v="0"/>
    <n v="75.48"/>
    <n v="10"/>
    <n v="754.80000000000007"/>
    <s v="yes"/>
    <n v="0.1"/>
    <n v="75.48"/>
  </r>
  <r>
    <s v="Order 70"/>
    <x v="1"/>
    <n v="47.8"/>
    <n v="6"/>
    <n v="286.79999999999995"/>
    <s v="yes"/>
    <n v="0.12"/>
    <n v="34.415999999999997"/>
  </r>
  <r>
    <s v="Order 74"/>
    <x v="1"/>
    <n v="80.099999999999994"/>
    <n v="18"/>
    <n v="1441.8"/>
    <s v="yes"/>
    <n v="0.11"/>
    <n v="158.59799999999998"/>
  </r>
  <r>
    <s v="Order 76"/>
    <x v="1"/>
    <n v="10.42"/>
    <n v="5"/>
    <n v="52.1"/>
    <s v="yes"/>
    <n v="0.09"/>
    <n v="4.6890000000000001"/>
  </r>
  <r>
    <s v="Order 77"/>
    <x v="1"/>
    <n v="38.03"/>
    <n v="4"/>
    <n v="152.12"/>
    <s v="yes"/>
    <n v="0.14000000000000001"/>
    <n v="21.296800000000001"/>
  </r>
  <r>
    <s v="Order 111"/>
    <x v="1"/>
    <n v="68"/>
    <n v="2"/>
    <n v="136"/>
    <s v="No"/>
    <n v="0.05"/>
    <n v="0"/>
  </r>
  <r>
    <s v="Order 117"/>
    <x v="1"/>
    <n v="3.4"/>
    <n v="17"/>
    <n v="57.8"/>
    <s v="No"/>
    <n v="7.0000000000000007E-2"/>
    <n v="0"/>
  </r>
  <r>
    <s v="Order 136"/>
    <x v="1"/>
    <n v="18.559999999999999"/>
    <n v="18"/>
    <n v="334.08"/>
    <s v="yes"/>
    <n v="0.1"/>
    <n v="33.408000000000001"/>
  </r>
  <r>
    <s v="Order 137"/>
    <x v="1"/>
    <n v="7.86"/>
    <n v="20"/>
    <n v="157.20000000000002"/>
    <s v="yes"/>
    <n v="0.05"/>
    <n v="7.8600000000000012"/>
  </r>
  <r>
    <s v="Order 138"/>
    <x v="1"/>
    <n v="46.15"/>
    <n v="6"/>
    <n v="276.89999999999998"/>
    <s v="yes"/>
    <n v="0.09"/>
    <n v="24.920999999999996"/>
  </r>
  <r>
    <s v="Order 139"/>
    <x v="1"/>
    <n v="11.55"/>
    <n v="10"/>
    <n v="115.5"/>
    <s v="yes"/>
    <n v="0.08"/>
    <n v="9.24"/>
  </r>
  <r>
    <s v="Order 140"/>
    <x v="1"/>
    <n v="85.99"/>
    <n v="17"/>
    <n v="1461.83"/>
    <s v="yes"/>
    <n v="0.12"/>
    <n v="175.41959999999997"/>
  </r>
  <r>
    <s v="Order 141"/>
    <x v="1"/>
    <n v="27.12"/>
    <n v="4"/>
    <n v="108.48"/>
    <s v="yes"/>
    <n v="0.13"/>
    <n v="14.102400000000001"/>
  </r>
  <r>
    <s v="Order 142"/>
    <x v="2"/>
    <n v="7.14"/>
    <n v="2"/>
    <n v="14.28"/>
    <s v="yes"/>
    <n v="7.0000000000000007E-2"/>
    <n v="0.99960000000000004"/>
  </r>
  <r>
    <s v="Order 143"/>
    <x v="2"/>
    <n v="66.52"/>
    <n v="6"/>
    <n v="399.12"/>
    <s v="No"/>
    <n v="0.01"/>
    <n v="0"/>
  </r>
  <r>
    <s v="Order 144"/>
    <x v="2"/>
    <n v="5.19"/>
    <n v="9"/>
    <n v="46.71"/>
    <s v="yes"/>
    <n v="0.14000000000000001"/>
    <n v="6.5394000000000005"/>
  </r>
  <r>
    <s v="Order 145"/>
    <x v="2"/>
    <n v="35.880000000000003"/>
    <n v="12"/>
    <n v="430.56000000000006"/>
    <s v="yes"/>
    <n v="0.01"/>
    <n v="4.305600000000001"/>
  </r>
  <r>
    <s v="Order 146"/>
    <x v="2"/>
    <n v="65.709999999999994"/>
    <n v="6"/>
    <n v="394.26"/>
    <s v="No"/>
    <n v="0.05"/>
    <n v="0"/>
  </r>
  <r>
    <s v="Order 147"/>
    <x v="2"/>
    <n v="88.77"/>
    <n v="5"/>
    <n v="443.84999999999997"/>
    <s v="yes"/>
    <n v="0.11"/>
    <n v="48.823499999999996"/>
  </r>
  <r>
    <s v="Order 148"/>
    <x v="2"/>
    <n v="12.17"/>
    <n v="19"/>
    <n v="231.23"/>
    <s v="yes"/>
    <n v="7.0000000000000007E-2"/>
    <n v="16.1861"/>
  </r>
  <r>
    <s v="Order 149"/>
    <x v="2"/>
    <n v="62.69"/>
    <n v="20"/>
    <n v="1253.8"/>
    <s v="yes"/>
    <n v="0.08"/>
    <n v="100.304"/>
  </r>
  <r>
    <s v="Order 150"/>
    <x v="2"/>
    <n v="37.520000000000003"/>
    <n v="18"/>
    <n v="675.36"/>
    <s v="yes"/>
    <n v="0.02"/>
    <n v="13.507200000000001"/>
  </r>
  <r>
    <s v="Order 151"/>
    <x v="2"/>
    <n v="82.84"/>
    <n v="11"/>
    <n v="911.24"/>
    <s v="yes"/>
    <n v="0.13"/>
    <n v="118.46120000000001"/>
  </r>
  <r>
    <s v="Order 152"/>
    <x v="2"/>
    <n v="43.67"/>
    <n v="2"/>
    <n v="87.34"/>
    <s v="yes"/>
    <n v="7.0000000000000007E-2"/>
    <n v="6.1138000000000012"/>
  </r>
  <r>
    <s v="Order 153"/>
    <x v="2"/>
    <n v="98.53"/>
    <n v="1"/>
    <n v="98.53"/>
    <s v="yes"/>
    <n v="7.0000000000000007E-2"/>
    <n v="6.8971000000000009"/>
  </r>
  <r>
    <s v="Order 154"/>
    <x v="2"/>
    <n v="19.920000000000002"/>
    <n v="13"/>
    <n v="258.96000000000004"/>
    <s v="yes"/>
    <n v="0.05"/>
    <n v="12.948000000000002"/>
  </r>
  <r>
    <s v="Order 155"/>
    <x v="2"/>
    <n v="62.9"/>
    <n v="11"/>
    <n v="691.9"/>
    <s v="yes"/>
    <n v="0.02"/>
    <n v="13.837999999999999"/>
  </r>
  <r>
    <s v="Order 156"/>
    <x v="2"/>
    <n v="35.97"/>
    <n v="10"/>
    <n v="359.7"/>
    <s v="yes"/>
    <n v="0.15"/>
    <n v="53.954999999999998"/>
  </r>
  <r>
    <s v="Order 157"/>
    <x v="2"/>
    <n v="88.04"/>
    <n v="7"/>
    <n v="616.28000000000009"/>
    <s v="yes"/>
    <n v="0.05"/>
    <n v="30.814000000000007"/>
  </r>
  <r>
    <s v="Order 158"/>
    <x v="2"/>
    <n v="78.55"/>
    <n v="3"/>
    <n v="235.64999999999998"/>
    <s v="yes"/>
    <n v="0.02"/>
    <n v="4.7130000000000001"/>
  </r>
  <r>
    <s v="Order 159"/>
    <x v="2"/>
    <n v="25.55"/>
    <n v="8"/>
    <n v="204.4"/>
    <s v="yes"/>
    <n v="0.04"/>
    <n v="8.1760000000000002"/>
  </r>
  <r>
    <s v="Order 160"/>
    <x v="2"/>
    <n v="48.41"/>
    <n v="1"/>
    <n v="48.41"/>
    <s v="yes"/>
    <n v="0.13"/>
    <n v="6.2932999999999995"/>
  </r>
  <r>
    <s v="Order 161"/>
    <x v="2"/>
    <n v="92.82"/>
    <n v="19"/>
    <n v="1763.58"/>
    <s v="yes"/>
    <n v="0.02"/>
    <n v="35.271599999999999"/>
  </r>
  <r>
    <s v="Order 162"/>
    <x v="2"/>
    <n v="37.270000000000003"/>
    <n v="12"/>
    <n v="447.24"/>
    <s v="yes"/>
    <n v="7.0000000000000007E-2"/>
    <n v="31.3068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64C70-921F-4DF5-864B-1AA482632C2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61:C65" firstHeaderRow="1" firstDataRow="1" firstDataCol="1"/>
  <pivotFields count="8">
    <pivotField showAll="0"/>
    <pivotField axis="axisRow" dataField="1" numFmtId="14" showAll="0">
      <items count="4">
        <item x="0"/>
        <item x="1"/>
        <item x="2"/>
        <item t="default"/>
      </items>
    </pivotField>
    <pivotField numFmtId="167" showAll="0"/>
    <pivotField showAll="0"/>
    <pivotField numFmtId="168" showAll="0"/>
    <pivotField showAll="0"/>
    <pivotField numFmtId="9" showAll="0"/>
    <pivotField numFmtId="167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Transactions" fld="1" subtotal="count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65"/>
  <sheetViews>
    <sheetView workbookViewId="0">
      <selection activeCell="H8" sqref="H8"/>
    </sheetView>
  </sheetViews>
  <sheetFormatPr defaultRowHeight="15" x14ac:dyDescent="0.25"/>
  <cols>
    <col min="1" max="1" width="11.28515625" bestFit="1" customWidth="1"/>
    <col min="2" max="2" width="15.85546875" bestFit="1" customWidth="1"/>
    <col min="3" max="3" width="22.42578125" bestFit="1" customWidth="1"/>
    <col min="5" max="5" width="29.42578125" bestFit="1" customWidth="1"/>
    <col min="6" max="6" width="22.140625" bestFit="1" customWidth="1"/>
    <col min="7" max="7" width="22.7109375" bestFit="1" customWidth="1"/>
    <col min="8" max="8" width="18" bestFit="1" customWidth="1"/>
    <col min="10" max="10" width="20.42578125" bestFit="1" customWidth="1"/>
    <col min="11" max="11" width="20.42578125" customWidth="1"/>
    <col min="12" max="14" width="9.28515625" bestFit="1" customWidth="1"/>
  </cols>
  <sheetData>
    <row r="2" spans="1:13" x14ac:dyDescent="0.25">
      <c r="E2" s="4" t="s">
        <v>68</v>
      </c>
      <c r="K2" s="4" t="s">
        <v>69</v>
      </c>
    </row>
    <row r="3" spans="1:13" x14ac:dyDescent="0.25">
      <c r="A3" t="s">
        <v>63</v>
      </c>
      <c r="B3" t="s">
        <v>64</v>
      </c>
      <c r="C3" t="s">
        <v>1</v>
      </c>
      <c r="D3" t="s">
        <v>0</v>
      </c>
      <c r="E3" t="s">
        <v>2</v>
      </c>
      <c r="F3" t="s">
        <v>65</v>
      </c>
      <c r="G3" t="s">
        <v>66</v>
      </c>
      <c r="H3" t="s">
        <v>67</v>
      </c>
      <c r="K3" t="s">
        <v>19</v>
      </c>
    </row>
    <row r="4" spans="1:13" x14ac:dyDescent="0.25">
      <c r="A4" t="s">
        <v>3</v>
      </c>
      <c r="B4" s="9">
        <v>42654</v>
      </c>
      <c r="C4" s="5">
        <v>73.510000000000005</v>
      </c>
      <c r="D4">
        <v>6</v>
      </c>
      <c r="E4" s="7">
        <f>D4*C4</f>
        <v>441.06000000000006</v>
      </c>
      <c r="F4" t="s">
        <v>20</v>
      </c>
      <c r="G4" s="8">
        <v>0.01</v>
      </c>
      <c r="H4" s="6">
        <f xml:space="preserve"> IF(F4="yes",(E4*G4),0)</f>
        <v>4.4106000000000005</v>
      </c>
      <c r="J4" t="s">
        <v>13</v>
      </c>
      <c r="K4" s="3">
        <f>SUM(D4:D53)</f>
        <v>492</v>
      </c>
    </row>
    <row r="5" spans="1:13" x14ac:dyDescent="0.25">
      <c r="A5" t="s">
        <v>4</v>
      </c>
      <c r="B5" s="9">
        <v>42654</v>
      </c>
      <c r="C5" s="5">
        <v>43.65</v>
      </c>
      <c r="D5">
        <v>9</v>
      </c>
      <c r="E5" s="7">
        <f t="shared" ref="E5:E53" si="0">D5*C5</f>
        <v>392.84999999999997</v>
      </c>
      <c r="F5" t="s">
        <v>20</v>
      </c>
      <c r="G5" s="8">
        <v>0.1</v>
      </c>
      <c r="H5" s="6">
        <f t="shared" ref="H5:H53" si="1" xml:space="preserve"> IF(F5="yes",(E5*G5),0)</f>
        <v>39.284999999999997</v>
      </c>
      <c r="J5" t="s">
        <v>14</v>
      </c>
      <c r="K5" s="14">
        <f>SUM(E4:E53)</f>
        <v>22742.570000000003</v>
      </c>
    </row>
    <row r="6" spans="1:13" x14ac:dyDescent="0.25">
      <c r="A6" t="s">
        <v>5</v>
      </c>
      <c r="B6" s="9">
        <v>42654</v>
      </c>
      <c r="C6" s="5">
        <v>60.09</v>
      </c>
      <c r="D6">
        <v>12</v>
      </c>
      <c r="E6" s="7">
        <f t="shared" si="0"/>
        <v>721.08</v>
      </c>
      <c r="F6" t="s">
        <v>20</v>
      </c>
      <c r="G6" s="8">
        <v>0.14000000000000001</v>
      </c>
      <c r="H6" s="6">
        <f t="shared" si="1"/>
        <v>100.95120000000001</v>
      </c>
      <c r="J6" t="s">
        <v>15</v>
      </c>
      <c r="K6" s="5">
        <f>MAX(C4:C53)</f>
        <v>98.53</v>
      </c>
    </row>
    <row r="7" spans="1:13" x14ac:dyDescent="0.25">
      <c r="A7" t="s">
        <v>6</v>
      </c>
      <c r="B7" s="9">
        <v>42654</v>
      </c>
      <c r="C7" s="5">
        <v>61.73</v>
      </c>
      <c r="D7">
        <v>14</v>
      </c>
      <c r="E7" s="7">
        <f t="shared" si="0"/>
        <v>864.21999999999991</v>
      </c>
      <c r="F7" t="s">
        <v>20</v>
      </c>
      <c r="G7" s="8">
        <v>0.14000000000000001</v>
      </c>
      <c r="H7" s="6">
        <f t="shared" si="1"/>
        <v>120.99079999999999</v>
      </c>
      <c r="J7" t="s">
        <v>16</v>
      </c>
      <c r="K7" s="5">
        <f>MIN(C4:C53)</f>
        <v>1.29</v>
      </c>
    </row>
    <row r="8" spans="1:13" x14ac:dyDescent="0.25">
      <c r="A8" t="s">
        <v>7</v>
      </c>
      <c r="B8" s="9">
        <v>42654</v>
      </c>
      <c r="C8" s="5">
        <v>11.35</v>
      </c>
      <c r="D8">
        <v>15</v>
      </c>
      <c r="E8" s="7">
        <f t="shared" si="0"/>
        <v>170.25</v>
      </c>
      <c r="F8" t="s">
        <v>21</v>
      </c>
      <c r="G8" s="8">
        <v>0.05</v>
      </c>
      <c r="H8" s="6">
        <f t="shared" si="1"/>
        <v>0</v>
      </c>
      <c r="J8" t="s">
        <v>17</v>
      </c>
      <c r="K8">
        <f>MAX(D4:D53)</f>
        <v>20</v>
      </c>
    </row>
    <row r="9" spans="1:13" x14ac:dyDescent="0.25">
      <c r="A9" t="s">
        <v>8</v>
      </c>
      <c r="B9" s="9">
        <v>42654</v>
      </c>
      <c r="C9" s="5">
        <v>21.13</v>
      </c>
      <c r="D9">
        <v>19</v>
      </c>
      <c r="E9" s="7">
        <f t="shared" si="0"/>
        <v>401.46999999999997</v>
      </c>
      <c r="F9" t="s">
        <v>20</v>
      </c>
      <c r="G9" s="8">
        <v>0.15</v>
      </c>
      <c r="H9" s="6">
        <f t="shared" si="1"/>
        <v>60.220499999999994</v>
      </c>
      <c r="J9" t="s">
        <v>18</v>
      </c>
      <c r="K9">
        <f>MIN(D4:D53)</f>
        <v>1</v>
      </c>
    </row>
    <row r="10" spans="1:13" x14ac:dyDescent="0.25">
      <c r="A10" t="s">
        <v>9</v>
      </c>
      <c r="B10" s="9">
        <v>42654</v>
      </c>
      <c r="C10" s="5">
        <v>44.58</v>
      </c>
      <c r="D10">
        <v>1</v>
      </c>
      <c r="E10" s="7">
        <f t="shared" si="0"/>
        <v>44.58</v>
      </c>
      <c r="F10" t="s">
        <v>20</v>
      </c>
      <c r="G10" s="8">
        <v>0.15</v>
      </c>
      <c r="H10" s="6">
        <f t="shared" si="1"/>
        <v>6.6869999999999994</v>
      </c>
    </row>
    <row r="11" spans="1:13" x14ac:dyDescent="0.25">
      <c r="A11" t="s">
        <v>10</v>
      </c>
      <c r="B11" s="9">
        <v>42654</v>
      </c>
      <c r="C11" s="5">
        <v>73.19</v>
      </c>
      <c r="D11">
        <v>13</v>
      </c>
      <c r="E11" s="7">
        <f t="shared" si="0"/>
        <v>951.47</v>
      </c>
      <c r="F11" t="s">
        <v>20</v>
      </c>
      <c r="G11" s="8">
        <v>0.11</v>
      </c>
      <c r="H11" s="6">
        <f t="shared" si="1"/>
        <v>104.66170000000001</v>
      </c>
    </row>
    <row r="12" spans="1:13" x14ac:dyDescent="0.25">
      <c r="A12" t="s">
        <v>11</v>
      </c>
      <c r="B12" s="9">
        <v>42654</v>
      </c>
      <c r="C12" s="5">
        <v>94.77</v>
      </c>
      <c r="D12">
        <v>10</v>
      </c>
      <c r="E12" s="7">
        <f t="shared" si="0"/>
        <v>947.69999999999993</v>
      </c>
      <c r="F12" t="s">
        <v>20</v>
      </c>
      <c r="G12" s="8">
        <v>0.01</v>
      </c>
      <c r="H12" s="6">
        <f t="shared" si="1"/>
        <v>9.4770000000000003</v>
      </c>
      <c r="K12" s="1"/>
      <c r="L12" s="1"/>
      <c r="M12" s="1"/>
    </row>
    <row r="13" spans="1:13" x14ac:dyDescent="0.25">
      <c r="A13" t="s">
        <v>12</v>
      </c>
      <c r="B13" s="9">
        <v>42654</v>
      </c>
      <c r="C13" s="5">
        <v>1.29</v>
      </c>
      <c r="D13">
        <v>16</v>
      </c>
      <c r="E13" s="7">
        <f t="shared" si="0"/>
        <v>20.64</v>
      </c>
      <c r="F13" t="s">
        <v>20</v>
      </c>
      <c r="G13" s="8">
        <v>0.15</v>
      </c>
      <c r="H13" s="6">
        <f t="shared" si="1"/>
        <v>3.0960000000000001</v>
      </c>
    </row>
    <row r="14" spans="1:13" x14ac:dyDescent="0.25">
      <c r="A14" t="s">
        <v>23</v>
      </c>
      <c r="B14" s="9">
        <v>42654</v>
      </c>
      <c r="C14" s="5">
        <v>75.099999999999994</v>
      </c>
      <c r="D14">
        <v>13</v>
      </c>
      <c r="E14" s="7">
        <f t="shared" si="0"/>
        <v>976.3</v>
      </c>
      <c r="F14" t="s">
        <v>20</v>
      </c>
      <c r="G14" s="8">
        <v>0.01</v>
      </c>
      <c r="H14" s="6">
        <f t="shared" si="1"/>
        <v>9.7629999999999999</v>
      </c>
    </row>
    <row r="15" spans="1:13" x14ac:dyDescent="0.25">
      <c r="A15" t="s">
        <v>24</v>
      </c>
      <c r="B15" s="9">
        <v>42654</v>
      </c>
      <c r="C15" s="5">
        <v>51.36</v>
      </c>
      <c r="D15">
        <v>15</v>
      </c>
      <c r="E15" s="7">
        <f t="shared" si="0"/>
        <v>770.4</v>
      </c>
      <c r="F15" t="s">
        <v>21</v>
      </c>
      <c r="G15" s="8">
        <v>0.14000000000000001</v>
      </c>
      <c r="H15" s="6">
        <f t="shared" si="1"/>
        <v>0</v>
      </c>
    </row>
    <row r="16" spans="1:13" x14ac:dyDescent="0.25">
      <c r="A16" t="s">
        <v>25</v>
      </c>
      <c r="B16" s="9">
        <v>42654</v>
      </c>
      <c r="C16" s="5">
        <v>36.64</v>
      </c>
      <c r="D16">
        <v>7</v>
      </c>
      <c r="E16" s="7">
        <f t="shared" si="0"/>
        <v>256.48</v>
      </c>
      <c r="F16" t="s">
        <v>20</v>
      </c>
      <c r="G16" s="8">
        <v>0.05</v>
      </c>
      <c r="H16" s="6">
        <f t="shared" si="1"/>
        <v>12.824000000000002</v>
      </c>
    </row>
    <row r="17" spans="1:8" x14ac:dyDescent="0.25">
      <c r="A17" t="s">
        <v>26</v>
      </c>
      <c r="B17" s="9">
        <v>42654</v>
      </c>
      <c r="C17" s="5">
        <v>93.95</v>
      </c>
      <c r="D17">
        <v>7</v>
      </c>
      <c r="E17" s="7">
        <f t="shared" si="0"/>
        <v>657.65</v>
      </c>
      <c r="F17" t="s">
        <v>20</v>
      </c>
      <c r="G17" s="8">
        <v>0.09</v>
      </c>
      <c r="H17" s="6">
        <f t="shared" si="1"/>
        <v>59.188499999999998</v>
      </c>
    </row>
    <row r="18" spans="1:8" x14ac:dyDescent="0.25">
      <c r="A18" t="s">
        <v>27</v>
      </c>
      <c r="B18" s="9">
        <v>42654</v>
      </c>
      <c r="C18" s="5">
        <v>62.05</v>
      </c>
      <c r="D18">
        <v>2</v>
      </c>
      <c r="E18" s="7">
        <f t="shared" si="0"/>
        <v>124.1</v>
      </c>
      <c r="F18" t="s">
        <v>20</v>
      </c>
      <c r="G18" s="8">
        <v>0.09</v>
      </c>
      <c r="H18" s="6">
        <f t="shared" si="1"/>
        <v>11.168999999999999</v>
      </c>
    </row>
    <row r="19" spans="1:8" x14ac:dyDescent="0.25">
      <c r="A19" t="s">
        <v>28</v>
      </c>
      <c r="B19" s="9">
        <v>42654</v>
      </c>
      <c r="C19" s="5">
        <v>54.51</v>
      </c>
      <c r="D19">
        <v>1</v>
      </c>
      <c r="E19" s="7">
        <f t="shared" si="0"/>
        <v>54.51</v>
      </c>
      <c r="F19" t="s">
        <v>20</v>
      </c>
      <c r="G19" s="8">
        <v>0.15</v>
      </c>
      <c r="H19" s="6">
        <f t="shared" si="1"/>
        <v>8.176499999999999</v>
      </c>
    </row>
    <row r="20" spans="1:8" x14ac:dyDescent="0.25">
      <c r="A20" t="s">
        <v>29</v>
      </c>
      <c r="B20" s="9">
        <v>42654</v>
      </c>
      <c r="C20" s="5">
        <v>75.48</v>
      </c>
      <c r="D20">
        <v>10</v>
      </c>
      <c r="E20" s="7">
        <f t="shared" si="0"/>
        <v>754.80000000000007</v>
      </c>
      <c r="F20" t="s">
        <v>20</v>
      </c>
      <c r="G20" s="8">
        <v>0.1</v>
      </c>
      <c r="H20" s="6">
        <f t="shared" si="1"/>
        <v>75.48</v>
      </c>
    </row>
    <row r="21" spans="1:8" x14ac:dyDescent="0.25">
      <c r="A21" t="s">
        <v>30</v>
      </c>
      <c r="B21" s="9">
        <v>42655</v>
      </c>
      <c r="C21" s="5">
        <v>47.8</v>
      </c>
      <c r="D21">
        <v>6</v>
      </c>
      <c r="E21" s="7">
        <f t="shared" si="0"/>
        <v>286.79999999999995</v>
      </c>
      <c r="F21" t="s">
        <v>20</v>
      </c>
      <c r="G21" s="8">
        <v>0.12</v>
      </c>
      <c r="H21" s="6">
        <f t="shared" si="1"/>
        <v>34.415999999999997</v>
      </c>
    </row>
    <row r="22" spans="1:8" x14ac:dyDescent="0.25">
      <c r="A22" t="s">
        <v>31</v>
      </c>
      <c r="B22" s="9">
        <v>42655</v>
      </c>
      <c r="C22" s="5">
        <v>80.099999999999994</v>
      </c>
      <c r="D22">
        <v>18</v>
      </c>
      <c r="E22" s="7">
        <f t="shared" si="0"/>
        <v>1441.8</v>
      </c>
      <c r="F22" t="s">
        <v>20</v>
      </c>
      <c r="G22" s="8">
        <v>0.11</v>
      </c>
      <c r="H22" s="6">
        <f t="shared" si="1"/>
        <v>158.59799999999998</v>
      </c>
    </row>
    <row r="23" spans="1:8" x14ac:dyDescent="0.25">
      <c r="A23" t="s">
        <v>32</v>
      </c>
      <c r="B23" s="9">
        <v>42655</v>
      </c>
      <c r="C23" s="5">
        <v>10.42</v>
      </c>
      <c r="D23">
        <v>5</v>
      </c>
      <c r="E23" s="7">
        <f t="shared" si="0"/>
        <v>52.1</v>
      </c>
      <c r="F23" t="s">
        <v>20</v>
      </c>
      <c r="G23" s="8">
        <v>0.09</v>
      </c>
      <c r="H23" s="6">
        <f t="shared" si="1"/>
        <v>4.6890000000000001</v>
      </c>
    </row>
    <row r="24" spans="1:8" x14ac:dyDescent="0.25">
      <c r="A24" t="s">
        <v>33</v>
      </c>
      <c r="B24" s="9">
        <v>42655</v>
      </c>
      <c r="C24" s="5">
        <v>38.03</v>
      </c>
      <c r="D24">
        <v>4</v>
      </c>
      <c r="E24" s="7">
        <f t="shared" si="0"/>
        <v>152.12</v>
      </c>
      <c r="F24" t="s">
        <v>20</v>
      </c>
      <c r="G24" s="8">
        <v>0.14000000000000001</v>
      </c>
      <c r="H24" s="6">
        <f t="shared" si="1"/>
        <v>21.296800000000001</v>
      </c>
    </row>
    <row r="25" spans="1:8" x14ac:dyDescent="0.25">
      <c r="A25" t="s">
        <v>34</v>
      </c>
      <c r="B25" s="9">
        <v>42655</v>
      </c>
      <c r="C25" s="5">
        <v>68</v>
      </c>
      <c r="D25">
        <v>2</v>
      </c>
      <c r="E25" s="7">
        <f t="shared" si="0"/>
        <v>136</v>
      </c>
      <c r="F25" t="s">
        <v>21</v>
      </c>
      <c r="G25" s="8">
        <v>0.05</v>
      </c>
      <c r="H25" s="6">
        <f t="shared" si="1"/>
        <v>0</v>
      </c>
    </row>
    <row r="26" spans="1:8" x14ac:dyDescent="0.25">
      <c r="A26" t="s">
        <v>35</v>
      </c>
      <c r="B26" s="9">
        <v>42655</v>
      </c>
      <c r="C26" s="5">
        <v>3.4</v>
      </c>
      <c r="D26">
        <v>17</v>
      </c>
      <c r="E26" s="7">
        <f t="shared" si="0"/>
        <v>57.8</v>
      </c>
      <c r="F26" t="s">
        <v>21</v>
      </c>
      <c r="G26" s="8">
        <v>7.0000000000000007E-2</v>
      </c>
      <c r="H26" s="6">
        <f t="shared" si="1"/>
        <v>0</v>
      </c>
    </row>
    <row r="27" spans="1:8" x14ac:dyDescent="0.25">
      <c r="A27" t="s">
        <v>36</v>
      </c>
      <c r="B27" s="9">
        <v>42655</v>
      </c>
      <c r="C27" s="5">
        <v>18.559999999999999</v>
      </c>
      <c r="D27">
        <v>18</v>
      </c>
      <c r="E27" s="7">
        <f t="shared" si="0"/>
        <v>334.08</v>
      </c>
      <c r="F27" t="s">
        <v>22</v>
      </c>
      <c r="G27" s="8">
        <v>0.1</v>
      </c>
      <c r="H27" s="6">
        <f t="shared" si="1"/>
        <v>33.408000000000001</v>
      </c>
    </row>
    <row r="28" spans="1:8" x14ac:dyDescent="0.25">
      <c r="A28" t="s">
        <v>37</v>
      </c>
      <c r="B28" s="9">
        <v>42655</v>
      </c>
      <c r="C28" s="5">
        <v>7.86</v>
      </c>
      <c r="D28">
        <v>20</v>
      </c>
      <c r="E28" s="7">
        <f t="shared" si="0"/>
        <v>157.20000000000002</v>
      </c>
      <c r="F28" t="s">
        <v>22</v>
      </c>
      <c r="G28" s="8">
        <v>0.05</v>
      </c>
      <c r="H28" s="6">
        <f t="shared" si="1"/>
        <v>7.8600000000000012</v>
      </c>
    </row>
    <row r="29" spans="1:8" x14ac:dyDescent="0.25">
      <c r="A29" t="s">
        <v>38</v>
      </c>
      <c r="B29" s="9">
        <v>42655</v>
      </c>
      <c r="C29" s="5">
        <v>46.15</v>
      </c>
      <c r="D29">
        <v>6</v>
      </c>
      <c r="E29" s="7">
        <f t="shared" si="0"/>
        <v>276.89999999999998</v>
      </c>
      <c r="F29" t="s">
        <v>22</v>
      </c>
      <c r="G29" s="8">
        <v>0.09</v>
      </c>
      <c r="H29" s="6">
        <f t="shared" si="1"/>
        <v>24.920999999999996</v>
      </c>
    </row>
    <row r="30" spans="1:8" x14ac:dyDescent="0.25">
      <c r="A30" t="s">
        <v>39</v>
      </c>
      <c r="B30" s="9">
        <v>42655</v>
      </c>
      <c r="C30" s="5">
        <v>11.55</v>
      </c>
      <c r="D30">
        <v>10</v>
      </c>
      <c r="E30" s="7">
        <f t="shared" si="0"/>
        <v>115.5</v>
      </c>
      <c r="F30" t="s">
        <v>22</v>
      </c>
      <c r="G30" s="8">
        <v>0.08</v>
      </c>
      <c r="H30" s="6">
        <f t="shared" si="1"/>
        <v>9.24</v>
      </c>
    </row>
    <row r="31" spans="1:8" x14ac:dyDescent="0.25">
      <c r="A31" t="s">
        <v>40</v>
      </c>
      <c r="B31" s="9">
        <v>42655</v>
      </c>
      <c r="C31" s="5">
        <v>85.99</v>
      </c>
      <c r="D31">
        <v>17</v>
      </c>
      <c r="E31" s="7">
        <f t="shared" si="0"/>
        <v>1461.83</v>
      </c>
      <c r="F31" t="s">
        <v>22</v>
      </c>
      <c r="G31" s="8">
        <v>0.12</v>
      </c>
      <c r="H31" s="6">
        <f t="shared" si="1"/>
        <v>175.41959999999997</v>
      </c>
    </row>
    <row r="32" spans="1:8" x14ac:dyDescent="0.25">
      <c r="A32" t="s">
        <v>41</v>
      </c>
      <c r="B32" s="9">
        <v>42655</v>
      </c>
      <c r="C32" s="5">
        <v>27.12</v>
      </c>
      <c r="D32">
        <v>4</v>
      </c>
      <c r="E32" s="7">
        <f t="shared" si="0"/>
        <v>108.48</v>
      </c>
      <c r="F32" t="s">
        <v>22</v>
      </c>
      <c r="G32" s="8">
        <v>0.13</v>
      </c>
      <c r="H32" s="6">
        <f t="shared" si="1"/>
        <v>14.102400000000001</v>
      </c>
    </row>
    <row r="33" spans="1:8" x14ac:dyDescent="0.25">
      <c r="A33" t="s">
        <v>42</v>
      </c>
      <c r="B33" s="9">
        <v>42656</v>
      </c>
      <c r="C33" s="5">
        <v>7.14</v>
      </c>
      <c r="D33">
        <v>2</v>
      </c>
      <c r="E33" s="7">
        <f t="shared" si="0"/>
        <v>14.28</v>
      </c>
      <c r="F33" t="s">
        <v>22</v>
      </c>
      <c r="G33" s="8">
        <v>7.0000000000000007E-2</v>
      </c>
      <c r="H33" s="6">
        <f t="shared" si="1"/>
        <v>0.99960000000000004</v>
      </c>
    </row>
    <row r="34" spans="1:8" x14ac:dyDescent="0.25">
      <c r="A34" t="s">
        <v>43</v>
      </c>
      <c r="B34" s="9">
        <v>42656</v>
      </c>
      <c r="C34" s="5">
        <v>66.52</v>
      </c>
      <c r="D34">
        <v>6</v>
      </c>
      <c r="E34" s="7">
        <f t="shared" si="0"/>
        <v>399.12</v>
      </c>
      <c r="F34" t="s">
        <v>21</v>
      </c>
      <c r="G34" s="8">
        <v>0.01</v>
      </c>
      <c r="H34" s="6">
        <f t="shared" si="1"/>
        <v>0</v>
      </c>
    </row>
    <row r="35" spans="1:8" x14ac:dyDescent="0.25">
      <c r="A35" t="s">
        <v>44</v>
      </c>
      <c r="B35" s="9">
        <v>42656</v>
      </c>
      <c r="C35" s="5">
        <v>5.19</v>
      </c>
      <c r="D35">
        <v>9</v>
      </c>
      <c r="E35" s="7">
        <f t="shared" si="0"/>
        <v>46.71</v>
      </c>
      <c r="F35" t="s">
        <v>22</v>
      </c>
      <c r="G35" s="8">
        <v>0.14000000000000001</v>
      </c>
      <c r="H35" s="6">
        <f t="shared" si="1"/>
        <v>6.5394000000000005</v>
      </c>
    </row>
    <row r="36" spans="1:8" x14ac:dyDescent="0.25">
      <c r="A36" t="s">
        <v>45</v>
      </c>
      <c r="B36" s="9">
        <v>42656</v>
      </c>
      <c r="C36" s="5">
        <v>35.880000000000003</v>
      </c>
      <c r="D36">
        <v>12</v>
      </c>
      <c r="E36" s="7">
        <f t="shared" si="0"/>
        <v>430.56000000000006</v>
      </c>
      <c r="F36" t="s">
        <v>22</v>
      </c>
      <c r="G36" s="8">
        <v>0.01</v>
      </c>
      <c r="H36" s="6">
        <f t="shared" si="1"/>
        <v>4.305600000000001</v>
      </c>
    </row>
    <row r="37" spans="1:8" x14ac:dyDescent="0.25">
      <c r="A37" t="s">
        <v>46</v>
      </c>
      <c r="B37" s="9">
        <v>42656</v>
      </c>
      <c r="C37" s="5">
        <v>65.709999999999994</v>
      </c>
      <c r="D37">
        <v>6</v>
      </c>
      <c r="E37" s="7">
        <f t="shared" si="0"/>
        <v>394.26</v>
      </c>
      <c r="F37" t="s">
        <v>21</v>
      </c>
      <c r="G37" s="8">
        <v>0.05</v>
      </c>
      <c r="H37" s="6">
        <f t="shared" si="1"/>
        <v>0</v>
      </c>
    </row>
    <row r="38" spans="1:8" x14ac:dyDescent="0.25">
      <c r="A38" t="s">
        <v>47</v>
      </c>
      <c r="B38" s="9">
        <v>42656</v>
      </c>
      <c r="C38" s="5">
        <v>88.77</v>
      </c>
      <c r="D38">
        <v>5</v>
      </c>
      <c r="E38" s="7">
        <f t="shared" si="0"/>
        <v>443.84999999999997</v>
      </c>
      <c r="F38" t="s">
        <v>22</v>
      </c>
      <c r="G38" s="8">
        <v>0.11</v>
      </c>
      <c r="H38" s="6">
        <f t="shared" si="1"/>
        <v>48.823499999999996</v>
      </c>
    </row>
    <row r="39" spans="1:8" x14ac:dyDescent="0.25">
      <c r="A39" t="s">
        <v>48</v>
      </c>
      <c r="B39" s="9">
        <v>42656</v>
      </c>
      <c r="C39" s="5">
        <v>12.17</v>
      </c>
      <c r="D39">
        <v>19</v>
      </c>
      <c r="E39" s="7">
        <f t="shared" si="0"/>
        <v>231.23</v>
      </c>
      <c r="F39" t="s">
        <v>22</v>
      </c>
      <c r="G39" s="8">
        <v>7.0000000000000007E-2</v>
      </c>
      <c r="H39" s="6">
        <f t="shared" si="1"/>
        <v>16.1861</v>
      </c>
    </row>
    <row r="40" spans="1:8" x14ac:dyDescent="0.25">
      <c r="A40" t="s">
        <v>49</v>
      </c>
      <c r="B40" s="9">
        <v>42656</v>
      </c>
      <c r="C40" s="5">
        <v>62.69</v>
      </c>
      <c r="D40">
        <v>20</v>
      </c>
      <c r="E40" s="7">
        <f t="shared" si="0"/>
        <v>1253.8</v>
      </c>
      <c r="F40" t="s">
        <v>22</v>
      </c>
      <c r="G40" s="8">
        <v>0.08</v>
      </c>
      <c r="H40" s="6">
        <f t="shared" si="1"/>
        <v>100.304</v>
      </c>
    </row>
    <row r="41" spans="1:8" x14ac:dyDescent="0.25">
      <c r="A41" t="s">
        <v>50</v>
      </c>
      <c r="B41" s="9">
        <v>42656</v>
      </c>
      <c r="C41" s="5">
        <v>37.520000000000003</v>
      </c>
      <c r="D41">
        <v>18</v>
      </c>
      <c r="E41" s="7">
        <f t="shared" si="0"/>
        <v>675.36</v>
      </c>
      <c r="F41" t="s">
        <v>22</v>
      </c>
      <c r="G41" s="8">
        <v>0.02</v>
      </c>
      <c r="H41" s="6">
        <f t="shared" si="1"/>
        <v>13.507200000000001</v>
      </c>
    </row>
    <row r="42" spans="1:8" x14ac:dyDescent="0.25">
      <c r="A42" t="s">
        <v>51</v>
      </c>
      <c r="B42" s="9">
        <v>42656</v>
      </c>
      <c r="C42" s="5">
        <v>82.84</v>
      </c>
      <c r="D42">
        <v>11</v>
      </c>
      <c r="E42" s="7">
        <f t="shared" si="0"/>
        <v>911.24</v>
      </c>
      <c r="F42" t="s">
        <v>22</v>
      </c>
      <c r="G42" s="8">
        <v>0.13</v>
      </c>
      <c r="H42" s="6">
        <f t="shared" si="1"/>
        <v>118.46120000000001</v>
      </c>
    </row>
    <row r="43" spans="1:8" x14ac:dyDescent="0.25">
      <c r="A43" t="s">
        <v>52</v>
      </c>
      <c r="B43" s="9">
        <v>42656</v>
      </c>
      <c r="C43" s="5">
        <v>43.67</v>
      </c>
      <c r="D43">
        <v>2</v>
      </c>
      <c r="E43" s="7">
        <f t="shared" si="0"/>
        <v>87.34</v>
      </c>
      <c r="F43" t="s">
        <v>22</v>
      </c>
      <c r="G43" s="8">
        <v>7.0000000000000007E-2</v>
      </c>
      <c r="H43" s="6">
        <f t="shared" si="1"/>
        <v>6.1138000000000012</v>
      </c>
    </row>
    <row r="44" spans="1:8" x14ac:dyDescent="0.25">
      <c r="A44" t="s">
        <v>53</v>
      </c>
      <c r="B44" s="9">
        <v>42656</v>
      </c>
      <c r="C44" s="5">
        <v>98.53</v>
      </c>
      <c r="D44">
        <v>1</v>
      </c>
      <c r="E44" s="7">
        <f t="shared" si="0"/>
        <v>98.53</v>
      </c>
      <c r="F44" t="s">
        <v>22</v>
      </c>
      <c r="G44" s="8">
        <v>7.0000000000000007E-2</v>
      </c>
      <c r="H44" s="6">
        <f t="shared" si="1"/>
        <v>6.8971000000000009</v>
      </c>
    </row>
    <row r="45" spans="1:8" x14ac:dyDescent="0.25">
      <c r="A45" t="s">
        <v>54</v>
      </c>
      <c r="B45" s="9">
        <v>42656</v>
      </c>
      <c r="C45" s="5">
        <v>19.920000000000002</v>
      </c>
      <c r="D45">
        <v>13</v>
      </c>
      <c r="E45" s="7">
        <f t="shared" si="0"/>
        <v>258.96000000000004</v>
      </c>
      <c r="F45" t="s">
        <v>22</v>
      </c>
      <c r="G45" s="8">
        <v>0.05</v>
      </c>
      <c r="H45" s="6">
        <f t="shared" si="1"/>
        <v>12.948000000000002</v>
      </c>
    </row>
    <row r="46" spans="1:8" x14ac:dyDescent="0.25">
      <c r="A46" t="s">
        <v>55</v>
      </c>
      <c r="B46" s="9">
        <v>42656</v>
      </c>
      <c r="C46" s="5">
        <v>62.9</v>
      </c>
      <c r="D46">
        <v>11</v>
      </c>
      <c r="E46" s="7">
        <f t="shared" si="0"/>
        <v>691.9</v>
      </c>
      <c r="F46" t="s">
        <v>22</v>
      </c>
      <c r="G46" s="8">
        <v>0.02</v>
      </c>
      <c r="H46" s="6">
        <f t="shared" si="1"/>
        <v>13.837999999999999</v>
      </c>
    </row>
    <row r="47" spans="1:8" x14ac:dyDescent="0.25">
      <c r="A47" t="s">
        <v>56</v>
      </c>
      <c r="B47" s="9">
        <v>42656</v>
      </c>
      <c r="C47" s="5">
        <v>35.97</v>
      </c>
      <c r="D47">
        <v>10</v>
      </c>
      <c r="E47" s="7">
        <f t="shared" si="0"/>
        <v>359.7</v>
      </c>
      <c r="F47" t="s">
        <v>22</v>
      </c>
      <c r="G47" s="8">
        <v>0.15</v>
      </c>
      <c r="H47" s="6">
        <f t="shared" si="1"/>
        <v>53.954999999999998</v>
      </c>
    </row>
    <row r="48" spans="1:8" x14ac:dyDescent="0.25">
      <c r="A48" t="s">
        <v>57</v>
      </c>
      <c r="B48" s="9">
        <v>42656</v>
      </c>
      <c r="C48" s="5">
        <v>88.04</v>
      </c>
      <c r="D48">
        <v>7</v>
      </c>
      <c r="E48" s="7">
        <f t="shared" si="0"/>
        <v>616.28000000000009</v>
      </c>
      <c r="F48" t="s">
        <v>22</v>
      </c>
      <c r="G48" s="8">
        <v>0.05</v>
      </c>
      <c r="H48" s="6">
        <f t="shared" si="1"/>
        <v>30.814000000000007</v>
      </c>
    </row>
    <row r="49" spans="1:8" x14ac:dyDescent="0.25">
      <c r="A49" t="s">
        <v>58</v>
      </c>
      <c r="B49" s="9">
        <v>42656</v>
      </c>
      <c r="C49" s="5">
        <v>78.55</v>
      </c>
      <c r="D49">
        <v>3</v>
      </c>
      <c r="E49" s="7">
        <f t="shared" si="0"/>
        <v>235.64999999999998</v>
      </c>
      <c r="F49" t="s">
        <v>22</v>
      </c>
      <c r="G49" s="8">
        <v>0.02</v>
      </c>
      <c r="H49" s="6">
        <f t="shared" si="1"/>
        <v>4.7130000000000001</v>
      </c>
    </row>
    <row r="50" spans="1:8" x14ac:dyDescent="0.25">
      <c r="A50" t="s">
        <v>59</v>
      </c>
      <c r="B50" s="9">
        <v>42656</v>
      </c>
      <c r="C50" s="5">
        <v>25.55</v>
      </c>
      <c r="D50">
        <v>8</v>
      </c>
      <c r="E50" s="7">
        <f t="shared" si="0"/>
        <v>204.4</v>
      </c>
      <c r="F50" t="s">
        <v>22</v>
      </c>
      <c r="G50" s="8">
        <v>0.04</v>
      </c>
      <c r="H50" s="6">
        <f t="shared" si="1"/>
        <v>8.1760000000000002</v>
      </c>
    </row>
    <row r="51" spans="1:8" x14ac:dyDescent="0.25">
      <c r="A51" t="s">
        <v>60</v>
      </c>
      <c r="B51" s="9">
        <v>42656</v>
      </c>
      <c r="C51" s="5">
        <v>48.41</v>
      </c>
      <c r="D51">
        <v>1</v>
      </c>
      <c r="E51" s="7">
        <f t="shared" si="0"/>
        <v>48.41</v>
      </c>
      <c r="F51" t="s">
        <v>22</v>
      </c>
      <c r="G51" s="8">
        <v>0.13</v>
      </c>
      <c r="H51" s="6">
        <f t="shared" si="1"/>
        <v>6.2932999999999995</v>
      </c>
    </row>
    <row r="52" spans="1:8" x14ac:dyDescent="0.25">
      <c r="A52" t="s">
        <v>61</v>
      </c>
      <c r="B52" s="9">
        <v>42656</v>
      </c>
      <c r="C52" s="5">
        <v>92.82</v>
      </c>
      <c r="D52">
        <v>19</v>
      </c>
      <c r="E52" s="7">
        <f t="shared" si="0"/>
        <v>1763.58</v>
      </c>
      <c r="F52" t="s">
        <v>22</v>
      </c>
      <c r="G52" s="8">
        <v>0.02</v>
      </c>
      <c r="H52" s="6">
        <f t="shared" si="1"/>
        <v>35.271599999999999</v>
      </c>
    </row>
    <row r="53" spans="1:8" x14ac:dyDescent="0.25">
      <c r="A53" t="s">
        <v>62</v>
      </c>
      <c r="B53" s="9">
        <v>42656</v>
      </c>
      <c r="C53" s="5">
        <v>37.270000000000003</v>
      </c>
      <c r="D53">
        <v>12</v>
      </c>
      <c r="E53" s="7">
        <f t="shared" si="0"/>
        <v>447.24</v>
      </c>
      <c r="F53" t="s">
        <v>22</v>
      </c>
      <c r="G53" s="8">
        <v>7.0000000000000007E-2</v>
      </c>
      <c r="H53" s="6">
        <f t="shared" si="1"/>
        <v>31.306800000000003</v>
      </c>
    </row>
    <row r="54" spans="1:8" x14ac:dyDescent="0.25">
      <c r="A54" t="s">
        <v>70</v>
      </c>
      <c r="E54" s="3"/>
    </row>
    <row r="57" spans="1:8" x14ac:dyDescent="0.25">
      <c r="C57" s="5"/>
    </row>
    <row r="61" spans="1:8" x14ac:dyDescent="0.25">
      <c r="B61" s="10" t="s">
        <v>71</v>
      </c>
      <c r="C61" t="s">
        <v>73</v>
      </c>
    </row>
    <row r="62" spans="1:8" x14ac:dyDescent="0.25">
      <c r="B62" s="11">
        <v>42654</v>
      </c>
      <c r="C62" s="2">
        <v>17</v>
      </c>
    </row>
    <row r="63" spans="1:8" x14ac:dyDescent="0.25">
      <c r="B63" s="11">
        <v>42655</v>
      </c>
      <c r="C63" s="2">
        <v>12</v>
      </c>
    </row>
    <row r="64" spans="1:8" x14ac:dyDescent="0.25">
      <c r="B64" s="11">
        <v>42656</v>
      </c>
      <c r="C64" s="2">
        <v>21</v>
      </c>
    </row>
    <row r="65" spans="2:3" x14ac:dyDescent="0.25">
      <c r="B65" s="11" t="s">
        <v>72</v>
      </c>
      <c r="C65" s="2">
        <v>50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1282-BAA7-4DEC-A495-23EFA1DBB096}">
  <dimension ref="B3:K10"/>
  <sheetViews>
    <sheetView tabSelected="1" workbookViewId="0">
      <selection activeCell="H5" sqref="H5"/>
    </sheetView>
  </sheetViews>
  <sheetFormatPr defaultRowHeight="15" x14ac:dyDescent="0.25"/>
  <cols>
    <col min="2" max="2" width="12.140625" customWidth="1"/>
    <col min="3" max="3" width="18.28515625" customWidth="1"/>
    <col min="4" max="4" width="9.140625" customWidth="1"/>
    <col min="8" max="8" width="15" bestFit="1" customWidth="1"/>
    <col min="9" max="9" width="8.7109375" bestFit="1" customWidth="1"/>
    <col min="10" max="10" width="14.7109375" bestFit="1" customWidth="1"/>
  </cols>
  <sheetData>
    <row r="3" spans="2:11" x14ac:dyDescent="0.25">
      <c r="E3" t="s">
        <v>77</v>
      </c>
      <c r="H3" s="4" t="s">
        <v>86</v>
      </c>
      <c r="I3" s="12" t="s">
        <v>88</v>
      </c>
      <c r="J3" s="4" t="s">
        <v>87</v>
      </c>
      <c r="K3" s="12" t="s">
        <v>88</v>
      </c>
    </row>
    <row r="4" spans="2:11" x14ac:dyDescent="0.25">
      <c r="B4" t="s">
        <v>74</v>
      </c>
      <c r="E4" t="s">
        <v>78</v>
      </c>
      <c r="F4" t="s">
        <v>79</v>
      </c>
      <c r="G4" t="s">
        <v>0</v>
      </c>
    </row>
    <row r="5" spans="2:11" x14ac:dyDescent="0.25">
      <c r="B5" t="s">
        <v>75</v>
      </c>
      <c r="C5" t="s">
        <v>76</v>
      </c>
      <c r="E5">
        <v>1</v>
      </c>
      <c r="F5" t="s">
        <v>80</v>
      </c>
      <c r="G5">
        <v>260</v>
      </c>
      <c r="H5">
        <f>VLOOKUP(G5,B6:C10,2,TRUE)</f>
        <v>2</v>
      </c>
      <c r="I5" s="13">
        <f>G5*H5</f>
        <v>520</v>
      </c>
      <c r="J5">
        <f>IF(AND(G5&gt;B6, G5&lt;B7),C6,IF(AND(G5&gt;B7,G5&lt;B8),C7,IF(AND(G5&gt;B8,G5&lt;B9),C8,IF(AND(G5&gt;B9,G5&lt;B10),C9,C10))))</f>
        <v>2</v>
      </c>
      <c r="K5" s="13">
        <f>G5*J5</f>
        <v>520</v>
      </c>
    </row>
    <row r="6" spans="2:11" x14ac:dyDescent="0.25">
      <c r="B6">
        <v>0</v>
      </c>
      <c r="C6">
        <v>2.5</v>
      </c>
      <c r="E6">
        <v>2</v>
      </c>
      <c r="F6" t="s">
        <v>81</v>
      </c>
      <c r="G6">
        <v>90</v>
      </c>
      <c r="H6">
        <f>VLOOKUP(G6,B6:C10,2,TRUE)</f>
        <v>2.4500000000000002</v>
      </c>
      <c r="I6" s="13">
        <f t="shared" ref="I6:I10" si="0">G6*H6</f>
        <v>220.50000000000003</v>
      </c>
      <c r="J6">
        <f>IF(AND(G6&gt;B6,G6&lt;B7),C6,IF(AND(G6&gt;B7,G6&lt;B8),C7,IF(AND(G6&gt;B8,G6&lt;B9),C8,IF(AND(G6&gt;B9,G6&lt;B10),C9,C10))))</f>
        <v>2.4500000000000002</v>
      </c>
      <c r="K6" s="13">
        <f t="shared" ref="K6:K10" si="1">G6*J6</f>
        <v>220.50000000000003</v>
      </c>
    </row>
    <row r="7" spans="2:11" x14ac:dyDescent="0.25">
      <c r="B7">
        <v>60</v>
      </c>
      <c r="C7">
        <v>2.4500000000000002</v>
      </c>
      <c r="E7">
        <v>3</v>
      </c>
      <c r="F7" t="s">
        <v>82</v>
      </c>
      <c r="G7">
        <v>100</v>
      </c>
      <c r="H7">
        <f>VLOOKUP(G7,B6:C10,2,TRUE)</f>
        <v>2.4500000000000002</v>
      </c>
      <c r="I7" s="13">
        <f t="shared" si="0"/>
        <v>245.00000000000003</v>
      </c>
      <c r="J7">
        <f>IF(AND(G7&gt;B6,G7&lt;B7),C6,IF(AND(G7&gt;B7,G7&lt;B8),C7,IF(AND(G7&gt;B8,G7&lt;B9),C8,IF(AND(G7&gt;B9,G7&lt;B10),C9,C10))))</f>
        <v>2.4500000000000002</v>
      </c>
      <c r="K7" s="13">
        <f t="shared" si="1"/>
        <v>245.00000000000003</v>
      </c>
    </row>
    <row r="8" spans="2:11" x14ac:dyDescent="0.25">
      <c r="B8">
        <v>119</v>
      </c>
      <c r="C8">
        <v>2.27</v>
      </c>
      <c r="E8">
        <v>4</v>
      </c>
      <c r="F8" t="s">
        <v>83</v>
      </c>
      <c r="G8">
        <v>15</v>
      </c>
      <c r="H8">
        <f>VLOOKUP(G8,B6:C10,2,TRUE)</f>
        <v>2.5</v>
      </c>
      <c r="I8" s="13">
        <f t="shared" si="0"/>
        <v>37.5</v>
      </c>
      <c r="J8">
        <f>IF(AND(G8&gt;B6,G8&lt;B7),C6,IF(AND(G8&gt;B7,G8&lt;B8),C7,IF(AND(G8&gt;B8,G8&lt;B9),C8,IF(AND(G8&gt;B9,G8&lt;B10),C9,C10))))</f>
        <v>2.5</v>
      </c>
      <c r="K8" s="13">
        <f t="shared" si="1"/>
        <v>37.5</v>
      </c>
    </row>
    <row r="9" spans="2:11" x14ac:dyDescent="0.25">
      <c r="B9">
        <v>239</v>
      </c>
      <c r="C9">
        <v>2.12</v>
      </c>
      <c r="E9">
        <v>5</v>
      </c>
      <c r="F9" t="s">
        <v>84</v>
      </c>
      <c r="G9">
        <v>210</v>
      </c>
      <c r="H9">
        <f>VLOOKUP(G9,B6:C10,2,TRUE)</f>
        <v>2.27</v>
      </c>
      <c r="I9" s="13">
        <f t="shared" si="0"/>
        <v>476.7</v>
      </c>
      <c r="J9">
        <f>IF(AND(G9&gt;B6,G9&lt;B7),C6,IF(AND(G9&gt;B7,G9&lt;B8),C7,IF(AND(G9&gt;B8,G9&lt;B9),C8,IF(AND(G9&gt;B9,G9&lt;B10),C9,C10))))</f>
        <v>2.27</v>
      </c>
      <c r="K9" s="13">
        <f t="shared" si="1"/>
        <v>476.7</v>
      </c>
    </row>
    <row r="10" spans="2:11" x14ac:dyDescent="0.25">
      <c r="B10">
        <v>240</v>
      </c>
      <c r="C10">
        <v>2</v>
      </c>
      <c r="E10">
        <v>6</v>
      </c>
      <c r="F10" t="s">
        <v>85</v>
      </c>
      <c r="G10">
        <v>40</v>
      </c>
      <c r="H10">
        <f>VLOOKUP(G10,B6:C10,2,TRUE)</f>
        <v>2.5</v>
      </c>
      <c r="I10" s="13">
        <f t="shared" si="0"/>
        <v>100</v>
      </c>
      <c r="J10">
        <f>IF(AND(G10&gt;B6,G10&lt;B7),C6,IF(AND(G10&gt;B7,G10&lt;B8),C7,IF(AND(G10&gt;B8,G10&lt;B9),C8,IF(AND(G10&gt;B9,G10&lt;B10),C9,C10))))</f>
        <v>2.5</v>
      </c>
      <c r="K10" s="13">
        <f t="shared" si="1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Siddharth Singh</cp:lastModifiedBy>
  <dcterms:created xsi:type="dcterms:W3CDTF">2017-03-29T15:43:36Z</dcterms:created>
  <dcterms:modified xsi:type="dcterms:W3CDTF">2021-10-09T08:17:36Z</dcterms:modified>
</cp:coreProperties>
</file>