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7044532D-D6A4-40E7-86CB-97E9860A9D92}" xr6:coauthVersionLast="47" xr6:coauthVersionMax="47" xr10:uidLastSave="{00000000-0000-0000-0000-000000000000}"/>
  <bookViews>
    <workbookView xWindow="-120" yWindow="-120" windowWidth="29040" windowHeight="15720" firstSheet="11" activeTab="14"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4" r:id="rId30"/>
    <pivotCache cacheId="15" r:id="rId31"/>
    <pivotCache cacheId="16" r:id="rId32"/>
    <pivotCache cacheId="17" r:id="rId33"/>
    <pivotCache cacheId="18" r:id="rId34"/>
    <pivotCache cacheId="19" r:id="rId35"/>
    <pivotCache cacheId="20" r:id="rId36"/>
    <pivotCache cacheId="21" r:id="rId37"/>
    <pivotCache cacheId="22" r:id="rId38"/>
    <pivotCache cacheId="23" r:id="rId39"/>
    <pivotCache cacheId="24" r:id="rId40"/>
    <pivotCache cacheId="25" r:id="rId41"/>
  </pivotCaches>
  <extLst>
    <ext xmlns:x14="http://schemas.microsoft.com/office/spreadsheetml/2009/9/main" uri="{876F7934-8845-4945-9796-88D515C7AA90}">
      <x14:pivotCaches>
        <pivotCache cacheId="26" r:id="rId42"/>
        <pivotCache cacheId="27" r:id="rId43"/>
        <pivotCache cacheId="28" r:id="rId44"/>
        <pivotCache cacheId="29" r:id="rId45"/>
      </x14:pivotCaches>
    </ext>
    <ext xmlns:x14="http://schemas.microsoft.com/office/spreadsheetml/2009/9/main" uri="{BBE1A952-AA13-448e-AADC-164F8A28A991}">
      <x14:slicerCaches>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6" i="19" l="1"/>
  <c r="L136" i="19"/>
  <c r="N14" i="17"/>
  <c r="N132" i="19" l="1"/>
  <c r="N131" i="19"/>
  <c r="M57" i="9"/>
  <c r="H38" i="9"/>
  <c r="C118" i="19"/>
  <c r="H29" i="19"/>
  <c r="E29" i="19" a="1"/>
  <c r="E29" i="19" s="1"/>
  <c r="G29" i="19" a="1"/>
  <c r="G29" i="19" s="1"/>
  <c r="B4" i="19" a="1"/>
  <c r="B4" i="19" s="1"/>
  <c r="I101" i="9" a="1"/>
  <c r="I101" i="9" s="1"/>
  <c r="H101" i="9" a="1"/>
  <c r="H101" i="9" s="1"/>
  <c r="G101" i="9" a="1"/>
  <c r="G101" i="9" s="1"/>
  <c r="M56" i="9"/>
  <c r="H37" i="9"/>
  <c r="I43" i="9" a="1"/>
  <c r="I43" i="9" s="1"/>
  <c r="H43" i="9" a="1"/>
  <c r="H43" i="9" s="1"/>
  <c r="G43" i="9" a="1"/>
  <c r="G43" i="9" s="1"/>
  <c r="K67" i="5"/>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H9" i="9"/>
  <c r="H4" i="9"/>
  <c r="H10" i="9"/>
  <c r="H6" i="9"/>
  <c r="H5" i="9"/>
  <c r="H8" i="9"/>
  <c r="N16" i="17"/>
  <c r="N11" i="17"/>
  <c r="N12" i="17"/>
  <c r="N15" i="17"/>
  <c r="N10" i="17"/>
  <c r="T10" i="16"/>
  <c r="T11" i="16"/>
  <c r="T9" i="16"/>
  <c r="T6" i="16"/>
  <c r="T5" i="16"/>
  <c r="T4" i="16"/>
  <c r="N120" i="19" l="1"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I44" i="19" l="1"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<sst xmlns="http://schemas.openxmlformats.org/spreadsheetml/2006/main" count="80668" uniqueCount="1192">
  <si>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</si>
  <si>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</si>
  <si>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</si>
  <si>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</si>
  <si>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</si>
  <si>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</si>
  <si>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</si>
  <si>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</si>
  <si>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</si>
  <si>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</si>
  <si>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</si>
  <si>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</si>
  <si>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</si>
  <si>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</si>
  <si>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</si>
  <si>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</si>
  <si>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</si>
  <si>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</si>
  <si>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</si>
  <si>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</si>
  <si>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</si>
  <si>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</si>
  <si>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</si>
  <si>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</si>
  <si>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</si>
  <si>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</si>
  <si>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</si>
  <si>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</si>
  <si>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</si>
  <si>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</si>
  <si>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</si>
  <si>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</si>
  <si>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</si>
  <si>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</si>
  <si>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</si>
  <si>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</si>
  <si>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</si>
  <si>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</si>
  <si>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</si>
  <si>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</si>
  <si>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</si>
  <si>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</si>
  <si>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</si>
  <si>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</si>
  <si>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</si>
  <si>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</si>
  <si>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</si>
  <si>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</si>
  <si>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</si>
  <si>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</si>
  <si>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</si>
  <si>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</si>
  <si>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</si>
  <si>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</si>
  <si>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</si>
  <si>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</si>
  <si>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</si>
  <si>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</si>
  <si>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</si>
  <si>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</si>
  <si>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</si>
  <si>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</si>
  <si>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</si>
  <si>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</si>
  <si>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</si>
  <si>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</si>
  <si>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</si>
  <si>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</si>
  <si>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</si>
  <si>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</si>
  <si>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</si>
  <si>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</si>
  <si>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</si>
  <si>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</si>
  <si>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</si>
  <si>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</si>
  <si>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</si>
  <si>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</si>
  <si>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</si>
  <si>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</si>
  <si>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</si>
  <si>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</si>
  <si>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</si>
  <si>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</si>
  <si>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</si>
  <si>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</si>
  <si>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</si>
  <si>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</si>
  <si>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</si>
  <si>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</si>
  <si>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</si>
  <si>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</si>
  <si>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</si>
  <si>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</si>
  <si>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</si>
  <si>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</si>
  <si>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</si>
  <si>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</si>
  <si>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</si>
  <si>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</si>
  <si>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</si>
  <si>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</si>
  <si>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</si>
  <si>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</si>
  <si>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</si>
  <si>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</si>
  <si>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</si>
  <si>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</si>
  <si>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</si>
  <si>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</si>
  <si>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</si>
  <si>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</si>
  <si>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</si>
  <si>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</si>
  <si>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</si>
  <si>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</si>
  <si>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</si>
  <si>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</si>
  <si>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</si>
  <si>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</si>
  <si>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</si>
  <si>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</si>
  <si>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</si>
  <si>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</si>
  <si>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</si>
  <si>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</si>
  <si>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</si>
  <si>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</si>
  <si>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</si>
  <si>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</si>
  <si>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</si>
  <si>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</si>
  <si>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</si>
  <si>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</si>
  <si>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</si>
  <si>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</si>
  <si>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</si>
  <si>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</si>
  <si>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</si>
  <si>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</si>
  <si>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</si>
  <si>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</si>
  <si>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</si>
  <si>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</si>
  <si>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</si>
  <si>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</si>
  <si>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</si>
  <si>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</si>
  <si>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</si>
  <si>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</si>
  <si>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</si>
  <si>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</si>
  <si>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</si>
  <si>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</si>
  <si>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</si>
  <si>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</si>
  <si>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</si>
  <si>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</si>
  <si>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</si>
  <si>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</si>
  <si>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</si>
  <si>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</si>
  <si>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</si>
  <si>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</si>
  <si>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</si>
  <si>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</si>
  <si>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</si>
  <si>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</si>
  <si>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</si>
  <si>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</si>
  <si>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</si>
  <si>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</si>
  <si>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</si>
  <si>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</si>
  <si>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</si>
  <si>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</si>
  <si>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</si>
  <si>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</si>
  <si>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</si>
  <si>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</si>
  <si>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</si>
  <si>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</si>
  <si>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</si>
  <si>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</si>
  <si>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</si>
  <si>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</si>
  <si>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</si>
  <si>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</si>
  <si>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</si>
  <si>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</si>
  <si>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</si>
  <si>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</si>
  <si>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</si>
  <si>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</si>
  <si>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</si>
  <si>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</si>
  <si>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</si>
  <si>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</si>
  <si>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</si>
  <si>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</si>
  <si>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</si>
  <si>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</si>
  <si>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</si>
  <si>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</si>
  <si>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</si>
  <si>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</si>
  <si>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</si>
  <si>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</si>
  <si>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</si>
  <si>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</si>
  <si>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</si>
  <si>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</si>
  <si>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</si>
  <si>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</si>
  <si>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</si>
  <si>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</si>
  <si>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</si>
  <si>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</si>
  <si>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</si>
  <si>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</si>
  <si>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</si>
  <si>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</si>
  <si>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</si>
  <si>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</si>
  <si>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</si>
  <si>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</si>
  <si>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</si>
  <si>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</si>
  <si>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</si>
  <si>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</si>
  <si>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</si>
  <si>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</si>
  <si>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</si>
  <si>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</si>
  <si>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</si>
  <si>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</si>
  <si>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</si>
  <si>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</si>
  <si>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</si>
  <si>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</si>
  <si>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</si>
  <si>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</si>
  <si>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</si>
  <si>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</si>
  <si>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</si>
  <si>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</si>
  <si>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</si>
  <si>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</si>
  <si>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</si>
  <si>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</si>
  <si>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</si>
  <si>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</si>
  <si>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</si>
  <si>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</si>
  <si>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</si>
  <si>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</si>
  <si>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</si>
  <si>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</si>
  <si>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</si>
  <si>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</si>
  <si>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</si>
  <si>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</si>
  <si>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</si>
  <si>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</si>
  <si>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</si>
  <si>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</si>
  <si>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</si>
  <si>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</si>
  <si>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</si>
  <si>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</si>
  <si>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</si>
  <si>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</si>
  <si>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</si>
  <si>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</si>
  <si>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</si>
  <si>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</si>
  <si>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</si>
  <si>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</si>
  <si>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</si>
  <si>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</si>
  <si>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</si>
  <si>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</si>
  <si>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</si>
  <si>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</si>
  <si>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</si>
  <si>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</si>
  <si>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</si>
  <si>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</si>
  <si>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</si>
  <si>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</si>
  <si>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</si>
  <si>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</si>
  <si>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</si>
  <si>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</si>
  <si>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</si>
  <si>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</si>
  <si>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</si>
  <si>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</si>
  <si>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</si>
  <si>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</si>
  <si>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</si>
  <si>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</si>
  <si>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</si>
  <si>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</si>
  <si>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</si>
  <si>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</si>
  <si>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</si>
  <si>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</si>
  <si>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</si>
  <si>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</si>
  <si>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</si>
  <si>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</si>
  <si>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</si>
  <si>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</si>
  <si>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</si>
  <si>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</si>
  <si>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</si>
  <si>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</si>
  <si>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</si>
  <si>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</si>
  <si>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</si>
  <si>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</si>
  <si>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</si>
  <si>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</si>
  <si>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</si>
  <si>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</si>
  <si>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</si>
  <si>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</si>
  <si>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</si>
  <si>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</si>
  <si>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</si>
  <si>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</si>
  <si>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</si>
  <si>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</si>
  <si>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</si>
  <si>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</si>
  <si>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</si>
  <si>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</si>
  <si>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</si>
  <si>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</si>
  <si>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</si>
  <si>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</si>
  <si>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</si>
  <si>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</si>
  <si>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</si>
  <si>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</si>
  <si>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</si>
  <si>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</si>
  <si>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</si>
  <si>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</si>
  <si>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</si>
  <si>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</si>
  <si>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</si>
  <si>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</si>
  <si>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</si>
  <si>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</si>
  <si>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</si>
  <si>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</si>
  <si>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</si>
  <si>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</si>
  <si>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</si>
  <si>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</si>
  <si>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</si>
  <si>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</si>
  <si>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</si>
  <si>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</si>
  <si>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</si>
  <si>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</si>
  <si>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</si>
  <si>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</si>
  <si>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</si>
  <si>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</si>
  <si>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</si>
  <si>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</si>
  <si>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</si>
  <si>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</si>
  <si>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</si>
  <si>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</si>
  <si>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</si>
  <si>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</si>
  <si>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</si>
  <si>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</si>
  <si>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</si>
  <si>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</si>
  <si>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</si>
  <si>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</si>
  <si>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</si>
  <si>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</si>
  <si>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</si>
  <si>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</si>
  <si>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</si>
  <si>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</si>
  <si>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</si>
  <si>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</si>
  <si>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</si>
  <si>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</si>
  <si>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</si>
  <si>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</si>
  <si>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</si>
  <si>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</si>
  <si>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</si>
  <si>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</si>
  <si>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</si>
  <si>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</si>
  <si>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</si>
  <si>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</si>
  <si>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</si>
  <si>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</si>
  <si>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</si>
  <si>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</si>
  <si>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</si>
  <si>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</si>
  <si>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</si>
  <si>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</si>
  <si>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</si>
  <si>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</si>
  <si>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</si>
  <si>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</si>
  <si>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</si>
  <si>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</si>
  <si>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</si>
  <si>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</si>
  <si>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</si>
  <si>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</si>
  <si>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</si>
  <si>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</si>
  <si>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</si>
  <si>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</si>
  <si>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</si>
  <si>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</si>
  <si>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</si>
  <si>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</si>
  <si>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</si>
  <si>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</si>
  <si>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</si>
  <si>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</si>
  <si>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</si>
  <si>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</si>
  <si>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</si>
  <si>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</si>
  <si>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</si>
  <si>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</si>
  <si>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</si>
  <si>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</si>
  <si>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</si>
  <si>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</si>
  <si>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</si>
  <si>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</si>
  <si>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</si>
  <si>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</si>
  <si>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</si>
  <si>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</si>
  <si>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</si>
  <si>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</si>
  <si>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</si>
  <si>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</si>
  <si>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</si>
  <si>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</si>
  <si>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</si>
  <si>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</si>
  <si>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</si>
  <si>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</si>
  <si>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</si>
  <si>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</si>
  <si>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</si>
  <si>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</si>
  <si>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</si>
  <si>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</si>
  <si>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</si>
  <si>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</si>
  <si>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</si>
  <si>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</si>
  <si>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</si>
  <si>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</si>
  <si>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</si>
  <si>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</si>
  <si>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</si>
  <si>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</si>
  <si>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</si>
  <si>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</si>
  <si>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</si>
  <si>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</si>
  <si>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</si>
  <si>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</si>
  <si>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</si>
  <si>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</si>
  <si>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</si>
  <si>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</si>
  <si>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</si>
  <si>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</si>
  <si>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</si>
  <si>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</si>
  <si>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</si>
  <si>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</si>
  <si>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</si>
  <si>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</si>
  <si>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</si>
  <si>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</si>
  <si>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</si>
  <si>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</si>
  <si>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</si>
  <si>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</si>
  <si>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</si>
  <si>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</si>
  <si>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</si>
  <si>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</si>
  <si>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</si>
  <si>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</si>
  <si>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</si>
  <si>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</si>
  <si>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</si>
  <si>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</si>
  <si>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</si>
  <si>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</si>
  <si>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</si>
  <si>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</si>
  <si>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</si>
  <si>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</si>
  <si>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</si>
  <si>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</si>
  <si>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</si>
  <si>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</si>
  <si>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</si>
  <si>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</si>
  <si>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</si>
  <si>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</si>
  <si>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</si>
  <si>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</si>
  <si>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</si>
  <si>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</si>
  <si>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</si>
  <si>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</si>
  <si>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</si>
  <si>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</si>
  <si>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</si>
  <si>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</si>
  <si>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</si>
  <si>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</si>
  <si>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</si>
  <si>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</si>
  <si>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</si>
  <si>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</si>
  <si>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</si>
  <si>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</si>
  <si>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</si>
  <si>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</si>
  <si>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</si>
  <si>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</si>
  <si>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</si>
  <si>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</si>
  <si>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</si>
  <si>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</si>
  <si>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</si>
  <si>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</si>
  <si>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</si>
  <si>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</si>
  <si>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</si>
  <si>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</si>
  <si>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</si>
  <si>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</si>
  <si>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</si>
  <si>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</si>
  <si>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</si>
  <si>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</si>
  <si>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</si>
  <si>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</si>
  <si>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</si>
  <si>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</si>
  <si>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</si>
  <si>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</si>
  <si>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</si>
  <si>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</si>
  <si>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</si>
  <si>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</si>
  <si>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</si>
  <si>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</si>
  <si>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</si>
  <si>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</si>
  <si>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</si>
  <si>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</si>
  <si>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</si>
  <si>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</si>
  <si>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</si>
  <si>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</si>
  <si>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</si>
  <si>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</si>
  <si>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</si>
  <si>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</si>
  <si>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</si>
  <si>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</si>
  <si>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</si>
  <si>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</si>
  <si>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</si>
  <si>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</si>
  <si>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</si>
  <si>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</si>
  <si>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</si>
  <si>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</si>
  <si>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</si>
  <si>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</si>
  <si>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</si>
  <si>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</si>
  <si>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</si>
  <si>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</si>
  <si>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</si>
  <si>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</si>
  <si>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</si>
  <si>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</si>
  <si>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</si>
  <si>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</si>
  <si>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</si>
  <si>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</si>
  <si>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</si>
  <si>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</si>
  <si>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</si>
  <si>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</si>
  <si>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</si>
  <si>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</si>
  <si>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</si>
  <si>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</si>
  <si>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</si>
  <si>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</si>
  <si>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</si>
  <si>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</si>
  <si>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</si>
  <si>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</si>
  <si>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</si>
  <si>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</si>
  <si>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</si>
  <si>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</si>
  <si>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</si>
  <si>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</si>
  <si>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</si>
  <si>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</si>
  <si>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</si>
  <si>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</si>
  <si>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</si>
  <si>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</si>
  <si>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</si>
  <si>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</si>
  <si>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</si>
  <si>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</si>
  <si>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</si>
  <si>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</si>
  <si>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</si>
  <si>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</si>
  <si>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</si>
  <si>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</si>
  <si>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</si>
  <si>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</si>
  <si>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</si>
  <si>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</si>
  <si>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</si>
  <si>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</si>
  <si>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</si>
  <si>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</si>
  <si>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</si>
  <si>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</si>
  <si>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</si>
  <si>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</si>
  <si>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</si>
  <si>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</si>
  <si>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</si>
  <si>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</si>
  <si>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</si>
  <si>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</si>
  <si>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</si>
  <si>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</si>
  <si>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</si>
  <si>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</si>
  <si>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</si>
  <si>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</si>
  <si>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</si>
  <si>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</si>
  <si>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</si>
  <si>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</si>
  <si>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</si>
  <si>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</si>
  <si>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</si>
  <si>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</si>
  <si>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</si>
  <si>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</si>
  <si>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</si>
  <si>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</si>
  <si>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</si>
  <si>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</si>
  <si>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</si>
  <si>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</si>
  <si>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</si>
  <si>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</si>
  <si>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</si>
  <si>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</si>
  <si>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</si>
  <si>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</si>
  <si>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</si>
  <si>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</si>
  <si>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</si>
  <si>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</si>
  <si>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</si>
  <si>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</si>
  <si>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</si>
  <si>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</si>
  <si>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</si>
  <si>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</si>
  <si>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</si>
  <si>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</si>
  <si>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</si>
  <si>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</si>
  <si>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</si>
  <si>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</si>
  <si>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</si>
  <si>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</si>
  <si>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</si>
  <si>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</si>
  <si>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</si>
  <si>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</si>
  <si>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</si>
  <si>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</si>
  <si>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</si>
  <si>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</si>
  <si>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</si>
  <si>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</si>
  <si>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</si>
  <si>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</si>
  <si>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</si>
  <si>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</si>
  <si>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</si>
  <si>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</si>
  <si>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</si>
  <si>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</si>
  <si>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</si>
  <si>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</si>
  <si>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</si>
  <si>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</si>
  <si>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</si>
  <si>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</si>
  <si>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</si>
  <si>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</si>
  <si>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</si>
  <si>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</si>
  <si>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</si>
  <si>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</si>
  <si>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</si>
  <si>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</si>
  <si>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</si>
  <si>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</si>
  <si>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</si>
  <si>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</si>
  <si>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</si>
  <si>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</si>
  <si>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</si>
  <si>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</si>
  <si>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</si>
  <si>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</si>
  <si>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</si>
  <si>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</si>
  <si>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</si>
  <si>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</si>
  <si>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</si>
  <si>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</si>
  <si>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</si>
  <si>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</si>
  <si>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</si>
  <si>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</si>
  <si>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</si>
  <si>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</si>
  <si>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</si>
  <si>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</si>
  <si>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</si>
  <si>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</si>
  <si>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</si>
  <si>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</si>
  <si>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</si>
  <si>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</si>
  <si>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</si>
  <si>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</si>
  <si>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</si>
  <si>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</si>
  <si>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</si>
  <si>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</si>
  <si>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</si>
  <si>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</si>
  <si>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</si>
  <si>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</si>
  <si>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</si>
  <si>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</si>
  <si>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</si>
  <si>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</si>
  <si>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</si>
  <si>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</si>
  <si>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</si>
  <si>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</si>
  <si>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</si>
  <si>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</si>
  <si>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</si>
  <si>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</si>
  <si>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</si>
  <si>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</si>
  <si>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</si>
  <si>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</si>
  <si>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</si>
  <si>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</si>
  <si>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</si>
  <si>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</si>
  <si>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</si>
  <si>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</si>
  <si>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</si>
  <si>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</si>
  <si>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</si>
  <si>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</si>
  <si>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</si>
  <si>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</si>
  <si>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</si>
  <si>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</si>
  <si>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</si>
  <si>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</si>
  <si>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</si>
  <si>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</si>
  <si>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</si>
  <si>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</si>
  <si>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</si>
  <si>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</si>
  <si>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</si>
  <si>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</si>
  <si>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</si>
  <si>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</si>
  <si>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</si>
  <si>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</si>
  <si>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</si>
  <si>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</si>
  <si>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</si>
  <si>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</si>
  <si>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</si>
  <si>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</si>
  <si>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</si>
  <si>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</si>
  <si>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</si>
  <si>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</si>
  <si>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</si>
  <si>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</si>
  <si>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</si>
  <si>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</si>
  <si>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</si>
  <si>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</si>
  <si>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</si>
  <si>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</si>
  <si>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</si>
  <si>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</si>
  <si>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</si>
  <si>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</si>
  <si>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</si>
  <si>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</si>
  <si>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</si>
  <si>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</si>
  <si>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</si>
  <si>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</si>
  <si>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</si>
  <si>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</si>
  <si>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</si>
  <si>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</si>
  <si>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</si>
  <si>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</si>
  <si>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</si>
  <si>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</si>
  <si>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</si>
  <si>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</si>
  <si>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</si>
  <si>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</si>
  <si>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</si>
  <si>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</si>
  <si>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</si>
  <si>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</si>
  <si>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</si>
  <si>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</si>
  <si>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</si>
  <si>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</si>
  <si>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</si>
  <si>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</si>
  <si>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</si>
  <si>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</si>
  <si>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</si>
  <si>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</si>
  <si>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</si>
  <si>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</si>
  <si>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</si>
  <si>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</si>
  <si>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</si>
  <si>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</si>
  <si>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</si>
  <si>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</si>
  <si>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</si>
  <si>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</si>
  <si>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</si>
  <si>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</si>
  <si>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</si>
  <si>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</si>
  <si>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</si>
  <si>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</si>
  <si>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</si>
  <si>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</si>
  <si>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</si>
  <si>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</si>
  <si>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</si>
  <si>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</si>
  <si>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</si>
  <si>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</si>
  <si>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</si>
  <si>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</si>
  <si>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</si>
  <si>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</si>
  <si>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</si>
  <si>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</si>
  <si>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</si>
  <si>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</si>
  <si>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</si>
  <si>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</si>
  <si>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</si>
  <si>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</si>
  <si>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</si>
  <si>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</si>
  <si>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</si>
  <si>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</si>
  <si>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</si>
  <si>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</si>
  <si>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</si>
  <si>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</si>
  <si>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</si>
  <si>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</si>
  <si>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</si>
  <si>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</si>
  <si>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</si>
  <si>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</si>
  <si>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</si>
  <si>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</si>
  <si>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</si>
  <si>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</si>
  <si>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</si>
  <si>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</si>
  <si>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</si>
  <si>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</si>
  <si>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</si>
  <si>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</si>
  <si>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</si>
  <si>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</si>
  <si>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</si>
  <si>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</si>
  <si>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</si>
  <si>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</si>
  <si>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</si>
  <si>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</si>
  <si>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</si>
  <si>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</si>
  <si>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</si>
  <si>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</si>
  <si>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</si>
  <si>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</si>
  <si>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</si>
  <si>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</si>
  <si>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</si>
  <si>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</si>
  <si>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</si>
  <si>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</si>
  <si>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</si>
  <si>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</si>
  <si>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</si>
  <si>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</si>
  <si>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</si>
  <si>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</si>
  <si>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</si>
  <si>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</si>
  <si>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</si>
  <si>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</si>
  <si>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</si>
  <si>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</si>
  <si>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</si>
  <si>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</si>
  <si>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</si>
  <si>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</si>
  <si>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</si>
  <si>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</si>
  <si>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</si>
  <si>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</si>
  <si>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</si>
  <si>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</si>
  <si>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</si>
  <si>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</si>
  <si>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</si>
  <si>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</si>
  <si>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</si>
  <si>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</si>
  <si>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</si>
  <si>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</si>
  <si>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</si>
  <si>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</si>
  <si>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</si>
  <si>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</si>
  <si>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</si>
  <si>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</si>
  <si>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</si>
  <si>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</si>
  <si>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</si>
  <si>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</si>
  <si>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</si>
  <si>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</si>
  <si>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</si>
  <si>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</si>
  <si>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</si>
  <si>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</si>
  <si>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</si>
  <si>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</si>
  <si>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</si>
  <si>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</si>
  <si>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</si>
  <si>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</si>
  <si>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</si>
  <si>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</si>
  <si>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</si>
  <si>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</si>
  <si>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</si>
  <si>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</si>
  <si>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</si>
  <si>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</si>
  <si>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</si>
  <si>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</si>
  <si>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</si>
  <si>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</si>
  <si>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</si>
  <si>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</si>
  <si>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</si>
  <si>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</si>
  <si>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</si>
  <si>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</si>
  <si>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</si>
  <si>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</si>
  <si>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</si>
  <si>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</si>
  <si>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</si>
  <si>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</si>
  <si>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</si>
  <si>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</si>
  <si>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</si>
  <si>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</si>
  <si>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</si>
  <si>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</si>
  <si>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</si>
  <si>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</si>
  <si>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</si>
  <si>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</si>
  <si>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</si>
  <si>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</si>
  <si>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</si>
  <si>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</si>
  <si>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</si>
  <si>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</si>
  <si>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</si>
  <si>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</si>
  <si>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</si>
  <si>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</si>
  <si>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</si>
  <si>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</si>
  <si>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</si>
  <si>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</si>
  <si>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</si>
  <si>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</si>
  <si>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</si>
  <si>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</si>
  <si>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</si>
  <si>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</si>
  <si>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</si>
  <si>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</si>
  <si>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</si>
  <si>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</si>
  <si>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</si>
  <si>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</si>
  <si>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</si>
  <si>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</si>
  <si>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</si>
  <si>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</si>
  <si>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</si>
  <si>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</si>
  <si>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</si>
  <si>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</si>
  <si>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</si>
  <si>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</si>
  <si>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</si>
  <si>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</si>
  <si>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</si>
  <si>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</si>
  <si>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</si>
  <si>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</si>
  <si>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</si>
  <si>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</si>
  <si>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</si>
  <si>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</si>
  <si>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</si>
  <si>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</si>
  <si>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</si>
  <si>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</si>
  <si>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</si>
  <si>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</si>
  <si>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</si>
  <si>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</si>
  <si>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</si>
  <si>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</si>
  <si>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</si>
  <si>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</si>
  <si>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</si>
  <si>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</si>
  <si>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</si>
  <si>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</si>
  <si>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</si>
  <si>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</si>
  <si>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</si>
  <si>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</si>
  <si>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</si>
  <si>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</si>
  <si>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</si>
  <si>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</si>
  <si>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</si>
  <si>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</si>
  <si>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</si>
  <si>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</si>
  <si>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</si>
  <si>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</si>
  <si>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</si>
  <si>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</si>
  <si>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</si>
  <si>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</si>
  <si>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</si>
  <si>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</si>
  <si>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</si>
  <si>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</si>
  <si>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</si>
  <si>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</si>
  <si>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</si>
  <si>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</si>
  <si>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</si>
  <si>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</si>
  <si>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</si>
  <si>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</si>
  <si>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</si>
  <si>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</si>
  <si>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</si>
  <si>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</si>
  <si>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</si>
  <si>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</si>
  <si>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</si>
  <si>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</si>
  <si>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</si>
  <si>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</si>
  <si>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</si>
  <si>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</si>
  <si>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</si>
  <si>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</si>
  <si>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</si>
  <si>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</si>
  <si>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</si>
  <si>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</si>
  <si>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</si>
  <si>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</si>
  <si>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</si>
  <si>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</si>
  <si>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</si>
  <si>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</si>
  <si>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</si>
  <si>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</si>
  <si>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</si>
  <si>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</si>
  <si>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</si>
  <si>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</si>
  <si>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Nov</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</si>
  <si>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</si>
  <si>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</si>
  <si>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</si>
  <si>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</si>
  <si>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</si>
  <si>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</si>
  <si>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</si>
  <si>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</si>
  <si>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</si>
  <si>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</si>
  <si>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</si>
  <si>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</si>
  <si>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</si>
  <si>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</si>
  <si>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</si>
  <si>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</si>
  <si>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</si>
  <si>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</si>
  <si>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</si>
  <si>
    <r>
      <t>•There was no unique customer in November 2005, despite</t>
    </r>
    <r>
      <rPr>
        <b/>
        <sz val="12"/>
        <color theme="1"/>
        <rFont val="Calibri"/>
        <family val="2"/>
        <scheme val="minor"/>
      </rPr>
      <t xml:space="preserve"> 20 </t>
    </r>
    <r>
      <rPr>
        <sz val="12"/>
        <color theme="1"/>
        <rFont val="Calibri"/>
        <family val="2"/>
        <scheme val="minor"/>
      </rPr>
      <t>unique customers being recorded in November 2004.</t>
    </r>
  </si>
  <si>
    <t xml:space="preserve"> Top 10 Customers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</si>
</sst>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cellXfs>
  <cellStyles count="1">
    <cellStyle name="Normal" xfId="0" builtinId="0"/>
  </cellStyles>
  <dxfs count="53">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52"/>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2.xml"/><Relationship Id="rId63" Type="http://schemas.openxmlformats.org/officeDocument/2006/relationships/customXml" Target="../customXml/item7.xml"/><Relationship Id="rId68"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haredStrings" Target="sharedStrings.xml"/><Relationship Id="rId58" Type="http://schemas.openxmlformats.org/officeDocument/2006/relationships/customXml" Target="../customXml/item2.xml"/><Relationship Id="rId66" Type="http://schemas.openxmlformats.org/officeDocument/2006/relationships/customXml" Target="../customXml/item10.xml"/><Relationship Id="rId5" Type="http://schemas.openxmlformats.org/officeDocument/2006/relationships/worksheet" Target="worksheets/sheet5.xml"/><Relationship Id="rId61" Type="http://schemas.openxmlformats.org/officeDocument/2006/relationships/customXml" Target="../customXml/item5.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3.xml"/><Relationship Id="rId56" Type="http://schemas.openxmlformats.org/officeDocument/2006/relationships/calcChain" Target="calcChain.xml"/><Relationship Id="rId64" Type="http://schemas.openxmlformats.org/officeDocument/2006/relationships/customXml" Target="../customXml/item8.xml"/><Relationship Id="rId69"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1.xml"/><Relationship Id="rId59" Type="http://schemas.openxmlformats.org/officeDocument/2006/relationships/customXml" Target="../customXml/item3.xml"/><Relationship Id="rId67" Type="http://schemas.openxmlformats.org/officeDocument/2006/relationships/customXml" Target="../customXml/item11.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eetMetadata" Target="metadata.xml"/><Relationship Id="rId62" Type="http://schemas.openxmlformats.org/officeDocument/2006/relationships/customXml" Target="../customXml/item6.xml"/><Relationship Id="rId70"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4.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styles" Target="styles.xml"/><Relationship Id="rId60" Type="http://schemas.openxmlformats.org/officeDocument/2006/relationships/customXml" Target="../customXml/item4.xml"/><Relationship Id="rId65" Type="http://schemas.openxmlformats.org/officeDocument/2006/relationships/customXml" Target="../customXml/item9.xml"/><Relationship Id="rId73"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theme" Target="theme/theme1.xml"/><Relationship Id="rId5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[business_insights_excel(33).xlsx]Business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[business_insights_excel(33).xlsx]Product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1567</c:v>
                </c:pt>
                <c:pt idx="1">
                  <c:v>9237</c:v>
                </c:pt>
                <c:pt idx="2">
                  <c:v>380</c:v>
                </c:pt>
                <c:pt idx="3">
                  <c:v>6447</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[business_insights_excel(33).xlsx]Product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3331</c:v>
                </c:pt>
                <c:pt idx="1">
                  <c:v>2091</c:v>
                </c:pt>
                <c:pt idx="2">
                  <c:v>3714</c:v>
                </c:pt>
                <c:pt idx="3">
                  <c:v>1766</c:v>
                </c:pt>
                <c:pt idx="4">
                  <c:v>2604</c:v>
                </c:pt>
                <c:pt idx="5">
                  <c:v>1062</c:v>
                </c:pt>
                <c:pt idx="6">
                  <c:v>255</c:v>
                </c:pt>
                <c:pt idx="7">
                  <c:v>406</c:v>
                </c:pt>
                <c:pt idx="8">
                  <c:v>718</c:v>
                </c:pt>
                <c:pt idx="9">
                  <c:v>1215</c:v>
                </c:pt>
                <c:pt idx="10">
                  <c:v>469</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[business_insights_excel(33).xlsx]Customer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4</c:v>
                </c:pt>
                <c:pt idx="1">
                  <c:v>42</c:v>
                </c:pt>
                <c:pt idx="2">
                  <c:v>4</c:v>
                </c:pt>
                <c:pt idx="3">
                  <c:v>34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[business_insights_excel(33).xlsx]Customer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'Customer Analysis Prep Sheet'!$B$19:$B$31</c:f>
              <c:numCache>
                <c:formatCode>General</c:formatCode>
                <c:ptCount val="12"/>
                <c:pt idx="0">
                  <c:v>9</c:v>
                </c:pt>
                <c:pt idx="1">
                  <c:v>13</c:v>
                </c:pt>
                <c:pt idx="2">
                  <c:v>10</c:v>
                </c:pt>
                <c:pt idx="3">
                  <c:v>11</c:v>
                </c:pt>
                <c:pt idx="4">
                  <c:v>7</c:v>
                </c:pt>
                <c:pt idx="5">
                  <c:v>10</c:v>
                </c:pt>
                <c:pt idx="6">
                  <c:v>11</c:v>
                </c:pt>
                <c:pt idx="7">
                  <c:v>12</c:v>
                </c:pt>
                <c:pt idx="8">
                  <c:v>10</c:v>
                </c:pt>
                <c:pt idx="9">
                  <c:v>16</c:v>
                </c:pt>
                <c:pt idx="10">
                  <c:v>20</c:v>
                </c:pt>
                <c:pt idx="11">
                  <c:v>6</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47624</xdr:rowOff>
    </xdr:from>
    <xdr:to>
      <xdr:col>14</xdr:col>
      <xdr:colOff>476249</xdr:colOff>
      <xdr:row>7</xdr:row>
      <xdr:rowOff>466124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142875</xdr:rowOff>
    </xdr:from>
    <xdr:to>
      <xdr:col>14</xdr:col>
      <xdr:colOff>312899</xdr:colOff>
      <xdr:row>7</xdr:row>
      <xdr:rowOff>457199</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833437</xdr:colOff>
      <xdr:row>4</xdr:row>
      <xdr:rowOff>47624</xdr:rowOff>
    </xdr:from>
    <xdr:to>
      <xdr:col>9</xdr:col>
      <xdr:colOff>1204912</xdr:colOff>
      <xdr:row>7</xdr:row>
      <xdr:rowOff>466124</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472612"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819149</xdr:colOff>
      <xdr:row>4</xdr:row>
      <xdr:rowOff>47624</xdr:rowOff>
    </xdr:from>
    <xdr:to>
      <xdr:col>7</xdr:col>
      <xdr:colOff>400049</xdr:colOff>
      <xdr:row>7</xdr:row>
      <xdr:rowOff>466124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391274" y="8858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1000124</xdr:colOff>
      <xdr:row>7</xdr:row>
      <xdr:rowOff>142875</xdr:rowOff>
    </xdr:from>
    <xdr:to>
      <xdr:col>7</xdr:col>
      <xdr:colOff>198599</xdr:colOff>
      <xdr:row>7</xdr:row>
      <xdr:rowOff>457199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572249" y="155257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1033461</xdr:colOff>
      <xdr:row>7</xdr:row>
      <xdr:rowOff>142875</xdr:rowOff>
    </xdr:from>
    <xdr:to>
      <xdr:col>9</xdr:col>
      <xdr:colOff>1022511</xdr:colOff>
      <xdr:row>7</xdr:row>
      <xdr:rowOff>457199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672636"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947261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6248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123824</xdr:colOff>
      <xdr:row>25</xdr:row>
      <xdr:rowOff>28574</xdr:rowOff>
    </xdr:from>
    <xdr:to>
      <xdr:col>14</xdr:col>
      <xdr:colOff>476249</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2725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64293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967263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342899</xdr:colOff>
      <xdr:row>28</xdr:row>
      <xdr:rowOff>123825</xdr:rowOff>
    </xdr:from>
    <xdr:to>
      <xdr:col>14</xdr:col>
      <xdr:colOff>312899</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29444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20</xdr:row>
      <xdr:rowOff>28575</xdr:rowOff>
    </xdr:from>
    <xdr:to>
      <xdr:col>0</xdr:col>
      <xdr:colOff>2514600</xdr:colOff>
      <xdr:row>33</xdr:row>
      <xdr:rowOff>19050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619125</xdr:colOff>
      <xdr:row>8</xdr:row>
      <xdr:rowOff>166686</xdr:rowOff>
    </xdr:from>
    <xdr:to>
      <xdr:col>8</xdr:col>
      <xdr:colOff>1952625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7</xdr:col>
      <xdr:colOff>504825</xdr:colOff>
      <xdr:row>26</xdr:row>
      <xdr:rowOff>180975</xdr:rowOff>
    </xdr:from>
    <xdr:to>
      <xdr:col>8</xdr:col>
      <xdr:colOff>2019300</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37350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1885950</xdr:colOff>
      <xdr:row>26</xdr:row>
      <xdr:rowOff>180975</xdr:rowOff>
    </xdr:from>
    <xdr:to>
      <xdr:col>6</xdr:col>
      <xdr:colOff>666750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01346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3</xdr:col>
      <xdr:colOff>571500</xdr:colOff>
      <xdr:row>27</xdr:row>
      <xdr:rowOff>9525</xdr:rowOff>
    </xdr:from>
    <xdr:to>
      <xdr:col>4</xdr:col>
      <xdr:colOff>1238250</xdr:colOff>
      <xdr:row>32</xdr:row>
      <xdr:rowOff>47025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6696075" y="51530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3</xdr:col>
      <xdr:colOff>781050</xdr:colOff>
      <xdr:row>30</xdr:row>
      <xdr:rowOff>104775</xdr:rowOff>
    </xdr:from>
    <xdr:to>
      <xdr:col>4</xdr:col>
      <xdr:colOff>1065375</xdr:colOff>
      <xdr:row>32</xdr:row>
      <xdr:rowOff>38099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6905625" y="58197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4</xdr:col>
      <xdr:colOff>2109787</xdr:colOff>
      <xdr:row>30</xdr:row>
      <xdr:rowOff>66675</xdr:rowOff>
    </xdr:from>
    <xdr:to>
      <xdr:col>6</xdr:col>
      <xdr:colOff>508162</xdr:colOff>
      <xdr:row>31</xdr:row>
      <xdr:rowOff>190499</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0358437" y="57816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7</xdr:col>
      <xdr:colOff>733425</xdr:colOff>
      <xdr:row>30</xdr:row>
      <xdr:rowOff>85725</xdr:rowOff>
    </xdr:from>
    <xdr:to>
      <xdr:col>8</xdr:col>
      <xdr:colOff>1865475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396365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600075</xdr:colOff>
      <xdr:row>3</xdr:row>
      <xdr:rowOff>95250</xdr:rowOff>
    </xdr:from>
    <xdr:to>
      <xdr:col>8</xdr:col>
      <xdr:colOff>685800</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8674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4724163</a:t>
          </a:fld>
          <a:endParaRPr lang="en-IN" sz="3400">
            <a:solidFill>
              <a:srgbClr val="1A2A6C"/>
            </a:solidFill>
          </a:endParaRPr>
        </a:p>
      </xdr:txBody>
    </xdr:sp>
    <xdr:clientData/>
  </xdr:twoCellAnchor>
  <xdr:twoCellAnchor>
    <xdr:from>
      <xdr:col>9</xdr:col>
      <xdr:colOff>590550</xdr:colOff>
      <xdr:row>3</xdr:row>
      <xdr:rowOff>95250</xdr:rowOff>
    </xdr:from>
    <xdr:to>
      <xdr:col>11</xdr:col>
      <xdr:colOff>152400</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943927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46824</a:t>
          </a:fld>
          <a:endParaRPr lang="en-IN" sz="3400">
            <a:solidFill>
              <a:srgbClr val="1A2A6C"/>
            </a:solidFill>
          </a:endParaRPr>
        </a:p>
      </xdr:txBody>
    </xdr:sp>
    <xdr:clientData/>
  </xdr:twoCellAnchor>
  <xdr:twoCellAnchor>
    <xdr:from>
      <xdr:col>11</xdr:col>
      <xdr:colOff>933450</xdr:colOff>
      <xdr:row>3</xdr:row>
      <xdr:rowOff>95250</xdr:rowOff>
    </xdr:from>
    <xdr:to>
      <xdr:col>13</xdr:col>
      <xdr:colOff>971550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301115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144</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43927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2243</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8674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216905</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30111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6</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606742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6393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32016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5</xdr:col>
      <xdr:colOff>190500</xdr:colOff>
      <xdr:row>6</xdr:row>
      <xdr:rowOff>180975</xdr:rowOff>
    </xdr:from>
    <xdr:to>
      <xdr:col>8</xdr:col>
      <xdr:colOff>503400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60674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790575</xdr:colOff>
      <xdr:row>6</xdr:row>
      <xdr:rowOff>180975</xdr:rowOff>
    </xdr:from>
    <xdr:to>
      <xdr:col>10</xdr:col>
      <xdr:colOff>1513050</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9639300"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1123950</xdr:colOff>
      <xdr:row>7</xdr:row>
      <xdr:rowOff>9525</xdr:rowOff>
    </xdr:from>
    <xdr:to>
      <xdr:col>13</xdr:col>
      <xdr:colOff>779625</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3201650"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0509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ustralian Collectors, Co."/>
        <s v="AV Stores, Co."/>
        <s v="Diecast Classics Inc."/>
        <s v="Euro Shopping Channel"/>
        <s v="Handji Gifts&amp; Co"/>
        <s v="Land of Toys Inc."/>
        <s v="Marta's Replicas Co."/>
        <s v="Mini Gifts Distributors Ltd."/>
        <s v="Saveley &amp; Henriot, Co."/>
        <s v="Vida Sport, Ltd"/>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1203704"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013889"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2">
        <s v="Jan"/>
        <s v="Feb"/>
        <s v="Mar"/>
        <s v="Apr"/>
        <s v="May"/>
        <s v="Jun"/>
        <s v="Jul"/>
        <s v="Aug"/>
        <s v="Sep"/>
        <s v="Oct"/>
        <s v="Nov"/>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476851"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4" maxValue="2004" count="1">
        <n v="2004"/>
      </sharedItems>
      <extLst>
        <ext xmlns:x15="http://schemas.microsoft.com/office/spreadsheetml/2010/11/main" uri="{4F2E5C28-24EA-4eb8-9CBF-B6C8F9C3D259}">
          <x15:cachedUniqueNames>
            <x15:cachedUniqueName index="0" name="[CleanedData].[YearID].&amp;[2004]"/>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0555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749998"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4-12-01T00:00:00" maxDate="2004-12-02T00:00:00" count="1">
        <d v="2004-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1550925"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224537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3171295"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097219"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675927"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5370373"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8634259" backgroundQuery="1" createdVersion="8" refreshedVersion="8" minRefreshableVersion="3" recordCount="0" supportSubquery="1" supportAdvancedDrill="1" xr:uid="{E6C3EEA7-14C6-47A5-BD37-544270AF109E}">
  <cacheSource type="external" connectionId="2"/>
  <cacheFields count="4">
    <cacheField name="[CleanedData].[Country].[Country]" caption="Country" numFmtId="0" hierarchy="21" level="1">
      <sharedItems count="10">
        <s v="Australia"/>
        <s v="Austria"/>
        <s v="Finland"/>
        <s v="France"/>
        <s v="Italy"/>
        <s v="Japan"/>
        <s v="Spain"/>
        <s v="Sweden"/>
        <s v="UK"/>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9212966"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9791667"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70486114"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71412037" backgroundQuery="1" createdVersion="8" refreshedVersion="8" minRefreshableVersion="3" recordCount="0" supportSubquery="1" supportAdvancedDrill="1" xr:uid="{09D5BA67-2F1F-4330-92D1-6073D1EC14CE}">
  <cacheSource type="external" connectionId="2"/>
  <cacheFields count="7">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6"/>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2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 Top 10 Customers">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dataField name="Order Quantity" fld="3" baseField="0" baseItem="0">
      <extLst>
        <ext xmlns:x14="http://schemas.microsoft.com/office/spreadsheetml/2009/9/main" uri="{E15A36E0-9728-4e99-A89B-3F7291B0FE68}">
          <x14:dataField sourceField="1" uniqueName="[__Xl2].[Measures].[Sum of QuantityOrdered]"/>
        </ext>
      </extLst>
    </dataField>
  </dataField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19"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Product Line">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
    <dataField name="Sales Trend" fld="3" baseField="0" baseItem="0" numFmtId="1">
      <extLst>
        <ext xmlns:x14="http://schemas.microsoft.com/office/spreadsheetml/2009/9/main" uri="{E15A36E0-9728-4e99-A89B-3F7291B0FE68}">
          <x14:dataField sourceField="1" uniqueName="[__Xl2].[Measures].[Sum of Sales]"/>
        </ext>
      </extLst>
    </dataField>
  </dataFields>
  <formats count="3">
    <format dxfId="27">
      <pivotArea outline="0" collapsedLevelsAreSubtotals="1" fieldPosition="0">
        <references count="1">
          <reference field="4294967294" count="1" selected="0">
            <x v="0"/>
          </reference>
        </references>
      </pivotArea>
    </format>
    <format dxfId="26">
      <pivotArea dataOnly="0" labelOnly="1" outline="0" fieldPosition="0">
        <references count="1">
          <reference field="4294967294" count="1">
            <x v="0"/>
          </reference>
        </references>
      </pivotArea>
    </format>
    <format dxfId="25">
      <pivotArea outline="0" fieldPosition="0">
        <references count="1">
          <reference field="4294967294" count="1">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15"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18">
      <pivotArea outline="0" collapsedLevelsAreSubtotals="1" fieldPosition="0"/>
    </format>
    <format dxfId="17">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16"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20">
      <pivotArea outline="0" collapsedLevelsAreSubtotals="1" fieldPosition="0">
        <references count="1">
          <reference field="4294967294" count="1" selected="0">
            <x v="0"/>
          </reference>
        </references>
      </pivotArea>
    </format>
    <format dxfId="19">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22">
      <pivotArea outline="0" collapsedLevelsAreSubtotals="1" fieldPosition="0">
        <references count="1">
          <reference field="4294967294" count="1" selected="0">
            <x v="3"/>
          </reference>
        </references>
      </pivotArea>
    </format>
    <format dxfId="21">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24">
      <pivotArea outline="0" collapsedLevelsAreSubtotals="1" fieldPosition="0">
        <references count="1">
          <reference field="4294967294" count="1" selected="0">
            <x v="3"/>
          </reference>
        </references>
      </pivotArea>
    </format>
    <format dxfId="23">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6">
      <pivotArea field="11" type="button" dataOnly="0" labelOnly="1" outline="0" axis="axisPage" fieldPosition="0"/>
    </format>
    <format dxfId="15">
      <pivotArea field="21" type="button" dataOnly="0" labelOnly="1" outline="0" axis="axisRow" fieldPosition="0"/>
    </format>
    <format dxfId="14">
      <pivotArea dataOnly="0" labelOnly="1" fieldPosition="0">
        <references count="1">
          <reference field="21" count="0"/>
        </references>
      </pivotArea>
    </format>
    <format dxfId="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21"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3:C24" firstHeaderRow="1" firstDataRow="1" firstDataCol="1"/>
  <pivotFields count="4">
    <pivotField axis="axisRow" allDrilled="1" subtotalTop="0" showAll="0" measureFilter="1" defaultSubtotal="0" defaultAttributeDrillState="1">
      <items count="10">
        <item x="0"/>
        <item x="2"/>
        <item x="3"/>
        <item x="6"/>
        <item x="9"/>
        <item x="4"/>
        <item x="1"/>
        <item x="5"/>
        <item x="7"/>
        <item x="8"/>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Order Quantity"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22"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1"/>
  </rowFields>
  <rowItems count="8">
    <i>
      <x/>
    </i>
    <i>
      <x v="1"/>
    </i>
    <i>
      <x v="2"/>
    </i>
    <i>
      <x v="3"/>
    </i>
    <i>
      <x v="4"/>
    </i>
    <i>
      <x v="5"/>
    </i>
    <i>
      <x v="6"/>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 dxfId="10">
      <pivotArea outline="0" collapsedLevelsAreSubtotals="1" fieldPosition="0">
        <references count="1">
          <reference field="4294967294" count="1" selected="0">
            <x v="0"/>
          </reference>
        </references>
      </pivotArea>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8"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7">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24"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22"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9"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v="7"/>
    </i>
    <i>
      <x v="5"/>
    </i>
    <i>
      <x/>
    </i>
    <i>
      <x v="1"/>
    </i>
    <i>
      <x v="4"/>
    </i>
    <i>
      <x v="9"/>
    </i>
    <i>
      <x v="2"/>
    </i>
    <i>
      <x v="8"/>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5">
      <pivotArea outline="0" collapsedLevelsAreSubtotals="1" fieldPosition="0">
        <references count="1">
          <reference field="4294967294" count="1" selected="0">
            <x v="2"/>
          </reference>
        </references>
      </pivotArea>
    </format>
    <format dxfId="4">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3">
      <pivotArea outline="0" collapsedLevelsAreSubtotals="1" fieldPosition="0">
        <references count="1">
          <reference field="4294967294" count="1" selected="0">
            <x v="1"/>
          </reference>
        </references>
      </pivotArea>
    </format>
    <format dxfId="2">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10"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11"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3">
    <i>
      <x/>
    </i>
    <i>
      <x v="1"/>
    </i>
    <i>
      <x v="2"/>
    </i>
    <i>
      <x v="3"/>
    </i>
    <i>
      <x v="4"/>
    </i>
    <i>
      <x v="5"/>
    </i>
    <i>
      <x v="6"/>
    </i>
    <i>
      <x v="7"/>
    </i>
    <i>
      <x v="8"/>
    </i>
    <i>
      <x v="9"/>
    </i>
    <i>
      <x v="10"/>
    </i>
    <i>
      <x v="11"/>
    </i>
    <i t="grand">
      <x/>
    </i>
  </rowItems>
  <colItems count="1">
    <i/>
  </colItems>
  <pageFields count="1">
    <pageField fld="1" hier="11" name="[CleanedData].[YearID].&amp;[2004]" cap="2004"/>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 tabId="16" name="PivotTable2"/>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4]"/>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51"/>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50"/>
    <tableColumn id="5" xr3:uid="{FFF184F4-C598-4420-9A47-17F405883B08}" uniqueName="5" name="Sales" queryTableFieldId="5"/>
    <tableColumn id="6" xr3:uid="{1BF5772B-AFA8-40E1-9C7C-41BE8DF15559}" uniqueName="6" name="OrderDate" queryTableFieldId="6" dataDxfId="49"/>
    <tableColumn id="25" xr3:uid="{71C034E0-4083-4B1F-BDF9-B173EA77ED78}" uniqueName="25" name="CalenderMonth" queryTableFieldId="40"/>
    <tableColumn id="7" xr3:uid="{7227EC0B-FD9E-45A4-BD15-8D1844DF80C8}" uniqueName="7" name="Status" queryTableFieldId="7" dataDxfId="48"/>
    <tableColumn id="28" xr3:uid="{370307C0-E06C-4FF9-9696-EC989327B5DD}" uniqueName="28" name="QtrID" queryTableFieldId="28" dataDxfId="47"/>
    <tableColumn id="29" xr3:uid="{60A0AE88-A154-400D-806F-B69900D159B2}" uniqueName="29" name="MonthID" queryTableFieldId="29" dataDxfId="46"/>
    <tableColumn id="8" xr3:uid="{ECB9B607-A179-4672-8788-A81C04EB26ED}" uniqueName="8" name="StartOfMonth" queryTableFieldId="37" dataDxfId="45">
      <calculatedColumnFormula>EOMONTH(CleanedData[[#This Row],[OrderDate]],-1)+1</calculatedColumnFormula>
    </tableColumn>
    <tableColumn id="30" xr3:uid="{94D70F01-D930-4C7A-9DAB-1CD2E224A96A}" uniqueName="30" name="YearID" queryTableFieldId="30" dataDxfId="44"/>
    <tableColumn id="11" xr3:uid="{3D6A0BD7-EAA3-4783-904A-0DE89991C612}" uniqueName="11" name="ProductLine" queryTableFieldId="11" dataDxfId="43"/>
    <tableColumn id="12" xr3:uid="{9E10FC6A-487C-4F14-AB64-561D8047E631}" uniqueName="12" name="MSRP" queryTableFieldId="12"/>
    <tableColumn id="13" xr3:uid="{FF1408FA-0E07-4C68-99C3-7C95536D94AF}" uniqueName="13" name="ProductCode" queryTableFieldId="13" dataDxfId="42"/>
    <tableColumn id="14" xr3:uid="{9D001769-276E-498A-897F-FC3C031775C6}" uniqueName="14" name="CustomerName" queryTableFieldId="14" dataDxfId="41"/>
    <tableColumn id="15" xr3:uid="{70E05F52-8EC5-49AB-AA1F-2D3C1D626E65}" uniqueName="15" name="AddressLine1" queryTableFieldId="15" dataDxfId="40"/>
    <tableColumn id="16" xr3:uid="{CA429EFD-40E4-4579-853B-A294EDDF17BE}" uniqueName="16" name="AddressLine2" queryTableFieldId="16" dataDxfId="39"/>
    <tableColumn id="17" xr3:uid="{5FBCA914-4833-4069-823A-7B167D6382F2}" uniqueName="17" name="City" queryTableFieldId="17" dataDxfId="38"/>
    <tableColumn id="18" xr3:uid="{5E4CDD2D-BF97-4766-BA30-05B2009B27C0}" uniqueName="18" name="State" queryTableFieldId="18" dataDxfId="37"/>
    <tableColumn id="19" xr3:uid="{ED8768B3-F7F5-4AE6-856C-43719E32F896}" uniqueName="19" name="PostalCode" queryTableFieldId="19" dataDxfId="36"/>
    <tableColumn id="20" xr3:uid="{3AE57274-0DC4-46D1-981B-3E23D8EC3C85}" uniqueName="20" name="Country" queryTableFieldId="20" dataDxfId="35"/>
    <tableColumn id="21" xr3:uid="{3062F214-A3B3-4FE9-8CF0-2C4367A5B2D5}" uniqueName="21" name="Territory" queryTableFieldId="21" dataDxfId="34"/>
    <tableColumn id="23" xr3:uid="{549F3D6C-72F8-4668-9326-565BB3F2FE75}" uniqueName="23" name="ContactFirstName" queryTableFieldId="23" dataDxfId="33"/>
    <tableColumn id="22" xr3:uid="{4C14642C-13B5-4694-B4D7-F418D600C1AE}" uniqueName="22" name="ContactLastName" queryTableFieldId="22" dataDxfId="32"/>
    <tableColumn id="31" xr3:uid="{B21F9FBC-9FE0-4536-955E-EC8F24B83147}" uniqueName="31" name="ContactName" queryTableFieldId="31" dataDxfId="31"/>
    <tableColumn id="24" xr3:uid="{00681D87-2154-4F8F-9E36-8DDBE1A5D7A9}" uniqueName="24" name="DealSize" queryTableFieldId="24" dataDxfId="30"/>
    <tableColumn id="27" xr3:uid="{C5786698-F747-45B4-8B3E-F1279552E50C}" uniqueName="27" name="SoldBelowMSRP" queryTableFieldId="27" dataDxfId="29"/>
    <tableColumn id="26" xr3:uid="{09CE2975-5E68-4526-9100-4A0D53ED8351}" uniqueName="26" name="Sales Category" queryTableFieldId="26" dataDxfId="28">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3.xml"/><Relationship Id="rId7" Type="http://schemas.openxmlformats.org/officeDocument/2006/relationships/pivotTable" Target="../pivotTables/pivotTable27.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5" Type="http://schemas.openxmlformats.org/officeDocument/2006/relationships/pivotTable" Target="../pivotTables/pivotTable25.xml"/><Relationship Id="rId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836</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K2" sqref="K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836</v>
      </c>
    </row>
    <row r="2" spans="1:29" x14ac:dyDescent="0.25">
      <c r="A2" t="s">
        <v>861</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867</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885</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861</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867</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861</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867</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885</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949</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885</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861</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867</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1009</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1009</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1022</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885</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1009</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1022</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1009</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949</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1022</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885</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949</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861</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867</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885</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885</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885</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1009</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949</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1022</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885</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1009</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885</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949</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885</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1009</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1022</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861</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867</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861</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867</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885</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949</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1009</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949</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1022</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1009</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1022</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885</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885</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949</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1009</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949</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1022</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1009</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885</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1160</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1009</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1022</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1009</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1160</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885</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949</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1160</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859</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859</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859</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964</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969</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859</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964</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969</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964</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969</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964</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969</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1041</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1041</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1081</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1041</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964</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969</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1041</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1041</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1041</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1081</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859</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1041</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1081</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969</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964</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969</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964</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969</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1041</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964</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1081</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1041</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964</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1041</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1041</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859</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1041</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1081</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859</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964</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1041</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1081</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1041</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964</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969</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1149</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1041</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964</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969</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1081</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1041</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964</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969</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1081</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1041</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1081</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964</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859</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964</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1081</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964</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1081</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964</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1081</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1081</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1081</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1149</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1081</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1081</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1081</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1081</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886</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962</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983</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1004</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983</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962</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983</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962</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983</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962</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1004</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1052</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1060</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1052</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1060</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1069</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1069</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962</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983</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1069</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983</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1069</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1069</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1060</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886</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1052</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1052</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983</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962</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1052</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962</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962</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1132</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983</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1069</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1004</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962</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1132</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1069</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1069</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983</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1069</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1069</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1060</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1069</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1060</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962</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1069</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983</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1069</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1069</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962</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1069</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962</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1069</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983</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1052</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962</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962</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983</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983</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1004</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962</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983</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983</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962</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913</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913</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923</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966</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976</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982</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966</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982</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1015</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976</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982</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966</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976</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1021</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1015</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976</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1037</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923</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1015</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976</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1037</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1021</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913</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913</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923</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982</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1037</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982</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966</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976</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966</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976</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966</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923</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982</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982</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966</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1021</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913</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913</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913</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982</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966</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923</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923</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966</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976</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923</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923</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1015</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923</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1021</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913</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966</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913</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966</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913</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966</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913</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1021</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982</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966</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923</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913</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982</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923</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913</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923</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913</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913</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1163</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982</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923</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923</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982</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887</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894</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887</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965</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887</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894</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965</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965</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965</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887</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894</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1040</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1044</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1053</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1057</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887</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1057</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1070</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1072</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1044</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1095</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1057</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965</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1040</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1044</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1095</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1057</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1095</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1057</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887</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1053</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1057</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1070</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1072</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1044</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887</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894</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887</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1057</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894</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887</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1057</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894</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1040</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1044</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965</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887</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1057</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894</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965</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1070</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1072</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1044</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1095</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1057</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887</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887</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894</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1095</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1057</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1095</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1072</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1044</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1070</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1072</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1044</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1095</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1057</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1095</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1057</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887</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1095</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1072</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1095</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1057</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965</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1040</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1044</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1095</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1072</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965</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1095</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1072</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1044</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965</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1044</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1095</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1057</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887</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1057</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894</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965</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887</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887</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894</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887</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894</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891</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926</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951</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987</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891</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987</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987</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951</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891</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1082</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926</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1097</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987</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951</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951</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1107</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891</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1118</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926</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1119</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951</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1119</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1118</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926</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987</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1097</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1119</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951</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891</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1097</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987</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1107</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951</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1097</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951</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1082</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926</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1097</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1097</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1082</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926</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926</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1082</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926</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987</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1107</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951</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1107</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951</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987</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951</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1107</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1107</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987</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987</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1107</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1119</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1082</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926</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1082</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926</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951</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1107</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926</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1082</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926</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1082</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926</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860</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888</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888</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888</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860</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888</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1054</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1054</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888</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1054</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1054</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1054</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1054</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1121</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1121</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1054</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1121</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888</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888</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1121</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888</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860</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1121</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1054</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888</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888</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860</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860</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1121</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1121</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1121</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888</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1121</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1121</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1121</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862</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862</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862</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928</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963</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984</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862</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984</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963</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984</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963</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963</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963</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928</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963</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963</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862</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862</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928</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984</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963</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984</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963</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963</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963</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928</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984</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984</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963</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862</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862</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862</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984</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862</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928</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963</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984</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963</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928</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928</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963</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928</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862</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963</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862</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963</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862</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984</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1158</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862</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1159</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984</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862</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984</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1159</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984</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928</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928</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862</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984</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984</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928</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928</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984</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889</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889</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952</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985</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889</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985</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985</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1023</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952</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889</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1023</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952</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1023</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952</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1104</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1023</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952</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1104</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889</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889</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889</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985</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1023</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952</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985</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1138</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952</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985</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889</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952</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889</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1138</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952</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1104</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985</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1104</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1023</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952</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1023</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952</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1138</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952</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1023</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952</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1023</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952</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1138</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952</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889</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1023</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952</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985</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985</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985</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889</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985</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985</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985</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863</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864</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890</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863</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864</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863</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864</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925</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927</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950</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863</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986</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950</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863</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986</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986</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863</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986</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950</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1036</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1039</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1051</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1056</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1051</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1056</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1071</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1039</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925</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927</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1056</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1036</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1039</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986</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1056</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986</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1056</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986</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864</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863</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864</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1056</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1036</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1071</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1039</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890</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890</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925</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927</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890</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1120</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1036</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986</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986</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863</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890</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863</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1036</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1071</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1039</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863</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925</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927</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986</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1056</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1120</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950</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950</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863</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1039</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1039</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986</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863</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864</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1071</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1039</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864</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1056</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1143</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864</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927</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1056</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986</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863</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1039</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986</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925</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927</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1039</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1036</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927</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1039</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863</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925</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927</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1039</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925</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927</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925</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864</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1056</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986</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890</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864</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863</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950</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864</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863</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986</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986</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950</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864</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863</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925</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864</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986</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986</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863</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927</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925</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864</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1120</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925</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927</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925</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864</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925</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927</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950</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864</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925</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864</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927</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927</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925</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864</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925</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927</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927</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865</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866</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892</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893</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865</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866</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865</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866</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922</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929</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930</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892</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893</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968</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922</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988</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989</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892</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893</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865</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1006</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988</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989</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1014</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968</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922</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988</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989</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968</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1024</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1025</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1014</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1031</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892</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893</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1038</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1031</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1059</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1059</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1038</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1031</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929</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1083</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1059</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1014</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1031</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1038</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1031</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1024</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1025</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1059</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1024</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1025</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1059</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1024</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893</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865</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866</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1059</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1038</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1031</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892</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1059</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892</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1059</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929</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930</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892</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1059</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922</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988</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989</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1038</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1014</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1024</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1031</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1025</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922</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988</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989</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968</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1059</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968</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1038</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1031</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865</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968</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929</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930</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988</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989</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1038</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1059</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922</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988</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930</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892</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893</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892</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893</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865</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968</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1038</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1059</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1038</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1031</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1024</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1025</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865</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866</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1038</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1031</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1059</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865</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866</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922</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988</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930</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1059</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1024</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893</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865</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1146</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1038</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1031</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1024</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1025</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929</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1083</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1038</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1031</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1014</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1031</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922</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988</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930</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1038</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1031</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968</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929</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1083</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1038</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1031</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922</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929</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930</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1014</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1031</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1083</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1059</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1024</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1025</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892</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1059</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865</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968</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1024</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893</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866</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865</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1146</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1024</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1025</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1157</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1024</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1025</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892</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893</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865</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1146</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1024</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1025</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988</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989</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865</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1146</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922</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988</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930</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922</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988</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989</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929</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930</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1083</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922</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988</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930</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892</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893</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866</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922</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988</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930</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922</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988</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930</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1083</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929</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930</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922</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988</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930</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924</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967</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967</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967</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967</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967</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1055</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1058</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1055</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1058</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967</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1055</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1058</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967</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967</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1055</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1058</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1055</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1058</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1055</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1058</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967</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967</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967</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1055</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1058</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967</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967</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1058</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1058</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1058</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967</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1055</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1058</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924</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1055</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1058</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1058</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1058</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967</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924</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1058</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967</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1058</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924</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967</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1055</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1058</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1055</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924</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924</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924</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924</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924</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868</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895</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939</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868</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972</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1000</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868</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1000</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1016</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972</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1018</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868</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972</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1018</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1016</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972</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895</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1016</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972</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895</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895</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1016</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972</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1075</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939</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1096</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1075</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1016</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972</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1016</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972</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1018</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1096</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1075</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1018</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1096</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1075</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1096</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1016</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972</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895</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895</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939</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895</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1016</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972</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1018</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868</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895</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868</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1016</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972</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868</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939</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1018</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1139</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1075</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895</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1000</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868</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1139</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1075</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1016</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1075</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1018</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868</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1016</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1075</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939</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1096</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1075</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1096</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1000</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868</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1016</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1075</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1018</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939</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1139</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1075</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1016</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972</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1016</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1075</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868</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972</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939</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1016</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1075</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939</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1016</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972</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939</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1096</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1075</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1018</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895</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1000</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868</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1000</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868</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1018</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1000</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939</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868</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939</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868</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939</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939</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939</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939</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1000</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939</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939</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939</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869</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877</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869</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877</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869</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877</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932</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942</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970</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974</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990</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1005</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1007</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974</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990</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970</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974</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990</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970</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974</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970</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970</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1061</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1061</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1073</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932</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1061</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970</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1073</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1061</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1061</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869</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1108</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877</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869</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877</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1061</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1073</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932</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942</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990</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1122</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942</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970</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990</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1122</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942</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970</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1127</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974</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1061</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970</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1127</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974</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1073</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1007</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974</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932</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1061</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990</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1122</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942</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970</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974</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1061</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1073</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869</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877</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1073</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869</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1108</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1061</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869</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877</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990</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1122</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942</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1061</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1007</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974</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1061</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932</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1061</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970</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990</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932</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942</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1061</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970</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974</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932</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1073</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932</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942</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970</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932</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1108</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1061</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869</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1108</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1154</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970</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974</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869</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1108</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877</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1007</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974</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942</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869</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1108</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1007</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974</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869</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1108</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942</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990</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942</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1007</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974</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990</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932</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942</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869</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1108</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990</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1122</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942</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932</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932</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1108</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990</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932</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942</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869</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1108</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877</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869</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1108</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990</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932</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942</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990</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932</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942</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932</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1108</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932</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990</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932</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942</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915</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978</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992</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1008</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1010</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978</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992</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978</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1064</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1064</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1091</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1010</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915</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1064</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1123</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1123</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1008</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978</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1008</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1091</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1010</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1123</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1008</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1010</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915</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1123</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1064</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1008</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1091</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1150</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978</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1091</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1091</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1010</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1008</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1008</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1010</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1008</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1010</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1010</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1008</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1150</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1123</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1162</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1162</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1150</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1123</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1123</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1162</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1162</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1123</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897</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904</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953</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897</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904</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897</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904</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1033</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1034</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897</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904</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1042</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1034</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1062</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904</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1062</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904</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1074</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1034</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1074</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1034</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1042</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1034</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1074</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1105</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904</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953</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904</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1110</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1062</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1112</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904</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1074</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1034</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1062</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904</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1062</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904</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1062</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904</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1034</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1062</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1042</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1034</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1074</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953</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897</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897</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1074</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1074</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1034</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1074</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1034</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1110</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1105</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904</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1062</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1112</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904</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953</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1074</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1034</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1074</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1034</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1074</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1034</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1074</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1034</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1034</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1152</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1062</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1110</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953</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897</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1110</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953</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897</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1110</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1110</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1110</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953</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897</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1110</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1110</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870</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871</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871</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870</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871</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940</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993</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940</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870</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871</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993</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1011</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993</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940</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1027</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1011</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1027</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1011</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1027</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1011</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1027</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871</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940</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1027</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1011</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1126</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1129</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1126</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870</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1126</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993</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1011</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1129</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1011</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1126</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1027</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1011</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870</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871</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1027</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1011</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870</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1126</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1027</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1011</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1027</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940</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1011</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1126</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1011</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870</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1126</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1027</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940</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993</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940</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1011</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870</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1126</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1027</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940</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993</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940</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870</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1126</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1011</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872</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898</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872</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872</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934</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955</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973</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898</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872</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973</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973</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955</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973</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898</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973</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1043</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973</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1043</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1085</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973</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1043</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973</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1043</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955</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1102</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955</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955</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872</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872</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973</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1043</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1114</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1114</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1085</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1114</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955</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973</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1043</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1114</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973</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1043</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1133</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1085</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934</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955</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898</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1133</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955</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872</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973</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1043</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1085</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872</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934</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955</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1133</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955</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1085</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973</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1043</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934</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973</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1085</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1085</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973</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1043</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1085</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1102</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1114</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872</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1133</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955</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872</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1133</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955</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898</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1085</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1133</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1085</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955</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1133</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934</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1085</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1085</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1085</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934</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898</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872</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1085</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934</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934</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1085</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1085</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934</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873</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899</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873</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873</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933</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935</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899</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994</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899</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994</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994</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1028</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899</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1086</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1028</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1028</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1028</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873</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873</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899</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1116</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933</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935</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899</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933</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935</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1028</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933</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935</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1128</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1131</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1131</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935</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994</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933</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935</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899</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899</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1131</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1141</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1141</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1028</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873</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873</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873</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933</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935</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1028</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1131</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1141</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1028</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1086</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1141</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1131</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933</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935</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1141</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1131</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1086</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1141</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933</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935</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1131</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873</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1028</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1116</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1128</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873</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1131</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899</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873</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1131</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1028</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994</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899</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873</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1131</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873</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1028</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994</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933</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935</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873</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933</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935</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1086</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873</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933</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935</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899</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873</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873</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933</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935</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933</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935</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873</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1086</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933</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935</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874</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900</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901</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874</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874</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936</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956</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901</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975</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995</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956</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901</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874</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995</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975</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995</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975</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956</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1029</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975</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900</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901</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975</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1063</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900</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1063</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900</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1087</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900</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975</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975</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995</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1029</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900</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956</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1029</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900</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956</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901</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1087</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874</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900</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975</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900</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901</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900</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901</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936</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900</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901</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995</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956</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975</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1029</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995</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975</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900</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975</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975</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1134</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1135</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936</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995</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1029</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900</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936</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956</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901</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956</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901</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975</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995</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1029</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874</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1087</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900</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874</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936</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900</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956</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901</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874</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956</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1029</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1135</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1087</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975</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936</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975</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1135</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1087</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936</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975</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1087</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900</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995</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1029</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900</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1087</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975</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956</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901</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874</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874</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956</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1029</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995</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1029</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956</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901</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1087</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874</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1087</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995</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1029</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995</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1029</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874</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936</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1087</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995</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1135</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936</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1087</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936</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956</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901</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874</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1087</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936</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936</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1087</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1135</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936</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936</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875</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916</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875</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931</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971</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996</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875</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996</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971</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996</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971</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1047</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1047</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1047</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1088</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1047</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1047</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1109</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916</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1047</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931</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1088</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996</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996</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1125</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971</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971</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875</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931</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1088</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996</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1125</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971</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875</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1142</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1142</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875</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1109</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1047</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1109</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996</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1125</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1047</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875</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1142</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931</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1088</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1142</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1125</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1142</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971</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931</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1088</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1142</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931</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1088</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1125</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1088</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1109</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971</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875</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1109</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875</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1109</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875</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1088</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875</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1047</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1125</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1088</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996</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931</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1088</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1088</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1109</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1088</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1088</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931</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1088</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996</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876</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896</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903</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907</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917</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917</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937</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938</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957</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958</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907</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977</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997</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998</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958</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907</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876</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997</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998</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1012</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977</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997</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998</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977</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1026</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957</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998</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1012</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977</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896</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903</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907</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977</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903</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903</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1076</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938</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1089</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903</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977</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977</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1026</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957</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998</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1012</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903</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957</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958</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1012</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903</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957</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958</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907</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917</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1089</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917</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903</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1076</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896</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903</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907</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896</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903</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907</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938</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1089</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896</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903</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907</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997</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998</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957</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977</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958</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1012</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997</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998</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977</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903</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907</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977</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1076</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977</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938</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997</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998</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1012</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1076</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997</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1140</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957</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958</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907</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903</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1012</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977</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1076</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1076</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957</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998</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1012</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876</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1076</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917</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903</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917</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997</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1140</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903</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957</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958</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1012</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876</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1076</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1026</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957</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998</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1012</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938</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1076</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977</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937</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997</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1140</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1076</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977</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938</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1076</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938</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977</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917</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903</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957</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998</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896</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903</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1012</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917</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977</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957</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958</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1012</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917</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977</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1026</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957</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958</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997</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998</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958</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1012</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917</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876</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917</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957</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998</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997</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998</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876</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937</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997</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1140</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917</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997</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998</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1089</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938</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917</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937</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997</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1089</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958</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1012</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917</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917</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937</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997</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1140</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1089</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1164</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997</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1140</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1089</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917</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938</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997</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1140</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1089</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878</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879</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902</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905</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906</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878</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918</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878</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918</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941</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954</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959</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906</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878</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879</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999</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954</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902</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905</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906</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878</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879</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999</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878</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879</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999</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878</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879</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954</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999</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878</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879</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902</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905</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906</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1045</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1046</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902</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1065</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1066</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902</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1065</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906</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1045</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1077</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1084</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1090</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1045</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1098</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878</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1046</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1045</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1046</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999</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1065</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1098</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954</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959</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902</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1065</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1098</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954</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959</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906</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1084</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918</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878</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918</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902</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1065</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906</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1045</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1077</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902</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905</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906</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902</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1065</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906</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1090</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902</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1065</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906</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999</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954</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1045</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959</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1046</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999</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878</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1046</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902</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905</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906</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1130</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1046</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1045</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1077</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1130</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1046</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1090</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941</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1065</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1098</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941</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954</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959</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906</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954</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902</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905</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1130</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1046</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1065</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1098</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1065</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1098</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999</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878</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918</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1065</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1077</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1084</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918</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902</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1065</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1098</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1084</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878</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1144</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941</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902</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1065</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1145</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954</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959</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1130</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879</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1065</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1066</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954</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1148</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918</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1065</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1066</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1045</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1046</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918</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1065</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1066</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1045</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1046</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918</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1065</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1066</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918</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1045</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1046</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1084</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918</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1065</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1066</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999</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902</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905</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1084</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1144</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1045</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1077</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954</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1148</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1084</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878</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1144</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1045</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1077</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954</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1148</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999</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954</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902</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905</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1084</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1144</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1045</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879</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1084</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1144</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999</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941</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1045</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879</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918</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1084</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1144</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941</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918</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1084</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1144</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918</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954</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902</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999</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1084</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1144</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1084</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879</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941</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941</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1084</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918</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878</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918</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941</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880</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914</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880</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914</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943</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991</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943</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991</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991</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943</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1032</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914</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1032</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914</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914</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1032</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1136</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991</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991</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914</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1136</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914</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1136</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1032</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1136</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880</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1032</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914</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1136</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880</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991</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943</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914</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1136</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880</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914</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943</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991</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943</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914</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1136</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880</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914</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1136</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880</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991</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943</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991</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943</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914</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1136</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880</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1136</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880</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914</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1136</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880</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914</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1136</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880</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914</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1136</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880</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914</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1136</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880</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880</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908</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911</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944</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947</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960</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911</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1001</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960</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911</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1013</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1013</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1001</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960</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911</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908</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908</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944</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1092</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947</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1001</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960</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960</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1092</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908</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908</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944</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1092</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947</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908</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1013</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960</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1013</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908</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944</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1092</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947</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1013</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1013</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960</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911</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960</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911</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1001</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1092</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1013</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1001</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1147</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1001</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944</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1092</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947</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1147</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944</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1147</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944</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1092</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947</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1147</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944</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947</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944</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1092</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1147</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1001</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908</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1092</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1001</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911</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1001</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1001</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960</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911</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1001</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1013</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944</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1013</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944</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1092</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947</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1092</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944</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1092</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1001</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911</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1092</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944</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1092</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944</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1092</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944</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1092</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944</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1092</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947</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944</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1092</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909</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919</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919</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945</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909</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1002</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909</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1002</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1002</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1002</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909</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1067</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909</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1002</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1103</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1067</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909</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919</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919</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1067</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909</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909</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909</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1103</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1103</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1103</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1002</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1103</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1067</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1103</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1002</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1002</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1067</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1067</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1103</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919</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919</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1067</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945</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1067</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1002</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1067</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1103</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1067</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945</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1067</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1067</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1151</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1067</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1103</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1002</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1002</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1155</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1103</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1103</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1002</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1103</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1103</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1151</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945</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1002</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881</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882</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882</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882</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946</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881</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980</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946</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881</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882</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980</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1019</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980</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1030</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980</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1093</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980</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1030</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1030</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1030</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1093</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1111</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980</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1093</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1019</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1124</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1030</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1019</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1093</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1124</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1019</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1124</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1030</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980</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1093</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1111</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881</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980</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1019</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1030</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881</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1124</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1030</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1093</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1019</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1093</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1019</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1093</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1111</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1124</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1030</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881</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1093</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1111</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881</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1111</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1124</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1030</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1124</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881</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882</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1093</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1111</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881</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881</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882</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1093</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1111</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946</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1030</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946</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881</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1019</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881</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882</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1093</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1111</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1161</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1093</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881</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1093</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1111</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1161</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881</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882</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1093</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1111</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881</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1093</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1111</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1161</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1161</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1093</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1111</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1093</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1161</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1035</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1049</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1050</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1080</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1080</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1035</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1049</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1050</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1080</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1049</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1106</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1049</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1080</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1035</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1049</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1049</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1050</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1049</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1080</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1049</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1080</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1080</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1080</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1106</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1049</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1080</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1080</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1049</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1035</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1080</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1049</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1080</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1049</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1035</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1153</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1049</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1049</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1049</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1049</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884</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912</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884</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921</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884</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961</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981</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1003</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912</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921</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884</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1003</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981</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1003</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981</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961</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981</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912</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981</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1068</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1068</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981</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1100</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981</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981</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961</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1100</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961</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1100</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961</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921</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884</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1113</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981</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1115</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1115</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1115</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981</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961</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1115</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981</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1003</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1100</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961</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912</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1100</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1100</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961</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921</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884</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1100</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1100</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1113</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961</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1100</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961</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1100</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981</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1100</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981</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1100</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981</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1100</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1115</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961</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961</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1003</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912</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961</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1003</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912</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948</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979</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979</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979</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979</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979</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948</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948</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948</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979</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979</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979</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948</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979</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979</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948</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979</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948</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979</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948</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979</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979</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979</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1156</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948</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948</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948</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948</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948</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948</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920</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1048</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920</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920</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1048</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1048</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883</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883</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883</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1017</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883</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883</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883</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883</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883</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883</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910</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910</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910</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1020</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1020</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910</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1020</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910</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910</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1020</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1020</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910</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910</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1020</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1137</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910</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910</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1137</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1137</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1137</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1137</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1079</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1094</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1099</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1101</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1099</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1094</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1101</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1099</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1117</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1117</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1101</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1079</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1117</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1079</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1099</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1079</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1079</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1099</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1094</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1094</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1079</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1079</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1079</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1094</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1094</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1079</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1094</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1079</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1094</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1094</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1094</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1094</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1094</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1094</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1094</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1078</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1078</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1078</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1078</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1078</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1078</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1078</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1078</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1078</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1078</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1078</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1078</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1078</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showGridLines="0" workbookViewId="0">
      <selection activeCell="B21" sqref="B21"/>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804</v>
      </c>
      <c r="C9" s="8" t="s">
        <v>824</v>
      </c>
      <c r="D9" t="s">
        <v>802</v>
      </c>
    </row>
    <row r="10" spans="2:10" x14ac:dyDescent="0.25">
      <c r="B10" s="3" t="s">
        <v>170</v>
      </c>
      <c r="C10" s="8">
        <v>672573.28</v>
      </c>
      <c r="D10" s="8">
        <v>672573.28</v>
      </c>
    </row>
    <row r="11" spans="2:10" x14ac:dyDescent="0.25">
      <c r="B11" s="3" t="s">
        <v>499</v>
      </c>
      <c r="C11" s="8">
        <v>340739.31</v>
      </c>
      <c r="D11" s="8">
        <v>340739.31</v>
      </c>
    </row>
    <row r="12" spans="2:10" x14ac:dyDescent="0.25">
      <c r="B12" s="3" t="s">
        <v>26</v>
      </c>
      <c r="C12" s="8">
        <v>234947.53</v>
      </c>
      <c r="D12" s="8">
        <v>234947.53</v>
      </c>
    </row>
    <row r="13" spans="2:10" x14ac:dyDescent="0.25">
      <c r="B13" s="3" t="s">
        <v>513</v>
      </c>
      <c r="C13" s="8">
        <v>200074.17</v>
      </c>
      <c r="D13" s="8">
        <v>200074.17</v>
      </c>
    </row>
    <row r="14" spans="2:10" x14ac:dyDescent="0.25">
      <c r="B14" s="3" t="s">
        <v>456</v>
      </c>
      <c r="C14" s="8">
        <v>178057.02</v>
      </c>
      <c r="D14" s="8">
        <v>178057.02</v>
      </c>
    </row>
    <row r="15" spans="2:10" x14ac:dyDescent="0.25">
      <c r="B15" s="3" t="s">
        <v>543</v>
      </c>
      <c r="C15" s="8">
        <v>128178.07</v>
      </c>
      <c r="D15" s="8">
        <v>128178.07</v>
      </c>
    </row>
    <row r="16" spans="2:10" x14ac:dyDescent="0.25">
      <c r="B16" s="3" t="s">
        <v>550</v>
      </c>
      <c r="C16" s="8">
        <v>36917.33</v>
      </c>
      <c r="D16" s="8">
        <v>36917.33</v>
      </c>
    </row>
    <row r="17" spans="2:4" x14ac:dyDescent="0.25">
      <c r="B17" s="3" t="s">
        <v>799</v>
      </c>
      <c r="C17" s="8">
        <v>1791486.71</v>
      </c>
      <c r="D17" s="8">
        <v>1791486.71</v>
      </c>
    </row>
    <row r="20" spans="2:4" x14ac:dyDescent="0.25">
      <c r="B20" s="2" t="s">
        <v>1191</v>
      </c>
      <c r="C20" t="s">
        <v>1189</v>
      </c>
      <c r="D20" t="s">
        <v>807</v>
      </c>
    </row>
    <row r="21" spans="2:4" x14ac:dyDescent="0.25">
      <c r="B21" s="3" t="s">
        <v>164</v>
      </c>
      <c r="C21">
        <v>3262</v>
      </c>
      <c r="D21">
        <v>3262</v>
      </c>
    </row>
    <row r="22" spans="2:4" x14ac:dyDescent="0.25">
      <c r="B22" s="3" t="s">
        <v>251</v>
      </c>
      <c r="C22">
        <v>2043</v>
      </c>
      <c r="D22">
        <v>2043</v>
      </c>
    </row>
    <row r="23" spans="2:4" x14ac:dyDescent="0.25">
      <c r="B23" s="3" t="s">
        <v>110</v>
      </c>
      <c r="C23">
        <v>987</v>
      </c>
      <c r="D23">
        <v>987</v>
      </c>
    </row>
    <row r="24" spans="2:4" x14ac:dyDescent="0.25">
      <c r="B24" s="3" t="s">
        <v>363</v>
      </c>
      <c r="C24">
        <v>927</v>
      </c>
      <c r="D24">
        <v>927</v>
      </c>
    </row>
    <row r="25" spans="2:4" x14ac:dyDescent="0.25">
      <c r="B25" s="3" t="s">
        <v>38</v>
      </c>
      <c r="C25">
        <v>629</v>
      </c>
      <c r="D25">
        <v>629</v>
      </c>
    </row>
    <row r="26" spans="2:4" x14ac:dyDescent="0.25">
      <c r="B26" s="3" t="s">
        <v>358</v>
      </c>
      <c r="C26">
        <v>605</v>
      </c>
      <c r="D26">
        <v>605</v>
      </c>
    </row>
    <row r="27" spans="2:4" x14ac:dyDescent="0.25">
      <c r="B27" s="3" t="s">
        <v>264</v>
      </c>
      <c r="C27">
        <v>595</v>
      </c>
      <c r="D27">
        <v>595</v>
      </c>
    </row>
    <row r="28" spans="2:4" x14ac:dyDescent="0.25">
      <c r="B28" s="3" t="s">
        <v>100</v>
      </c>
      <c r="C28">
        <v>585</v>
      </c>
      <c r="D28">
        <v>585</v>
      </c>
    </row>
    <row r="29" spans="2:4" x14ac:dyDescent="0.25">
      <c r="B29" s="3" t="s">
        <v>144</v>
      </c>
      <c r="C29">
        <v>532</v>
      </c>
      <c r="D29">
        <v>532</v>
      </c>
    </row>
    <row r="30" spans="2:4" x14ac:dyDescent="0.25">
      <c r="B30" s="3" t="s">
        <v>137</v>
      </c>
      <c r="C30">
        <v>509</v>
      </c>
      <c r="D30">
        <v>509</v>
      </c>
    </row>
    <row r="31" spans="2:4" x14ac:dyDescent="0.25">
      <c r="B31" s="3" t="s">
        <v>799</v>
      </c>
      <c r="C31">
        <v>10674</v>
      </c>
      <c r="D31">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841</v>
      </c>
    </row>
    <row r="7" spans="4:4" ht="29.25" customHeight="1" x14ac:dyDescent="0.25"/>
    <row r="8" spans="4:4" ht="33.75" customHeight="1" x14ac:dyDescent="0.25">
      <c r="D8" s="18" t="s">
        <v>1165</v>
      </c>
    </row>
    <row r="10" spans="4:4" ht="31.5" x14ac:dyDescent="0.25">
      <c r="D10" s="18" t="s">
        <v>1178</v>
      </c>
    </row>
    <row r="12" spans="4:4" ht="15.75" x14ac:dyDescent="0.25">
      <c r="D12" s="19" t="s">
        <v>1166</v>
      </c>
    </row>
    <row r="14" spans="4:4" ht="31.5" x14ac:dyDescent="0.25">
      <c r="D14" s="20" t="s">
        <v>1167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28" workbookViewId="0">
      <selection activeCell="B11" sqref="B11"/>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807</v>
      </c>
      <c r="H5" s="8">
        <f>GETPIVOTDATA("[Measures].[Sum of QuantityOrdered]",$G$12)</f>
        <v>17631</v>
      </c>
    </row>
    <row r="6" spans="3:16" x14ac:dyDescent="0.25">
      <c r="G6" t="s">
        <v>822</v>
      </c>
      <c r="H6" s="8">
        <f>GETPIVOTDATA("[Measures].[Distinct Count of OrderNumber]",$G$12)</f>
        <v>59</v>
      </c>
    </row>
    <row r="8" spans="3:16" x14ac:dyDescent="0.25">
      <c r="G8" t="s">
        <v>826</v>
      </c>
      <c r="H8" s="8">
        <f>GETPIVOTDATA("[Measures].[Sum of Sales]",$L$12)</f>
        <v>44273.36</v>
      </c>
    </row>
    <row r="9" spans="3:16" x14ac:dyDescent="0.25">
      <c r="G9" t="s">
        <v>805</v>
      </c>
      <c r="H9" s="8">
        <f>GETPIVOTDATA("[Measures].[Sum of QuantityOrdered]",$L$12)</f>
        <v>469</v>
      </c>
    </row>
    <row r="10" spans="3:16" x14ac:dyDescent="0.25">
      <c r="G10" t="s">
        <v>827</v>
      </c>
      <c r="H10" s="8">
        <f>GETPIVOTDATA("[Measures].[Distinct Count of OrderNumber]",$L$12)</f>
        <v>1</v>
      </c>
      <c r="L10" s="2" t="s">
        <v>690</v>
      </c>
      <c r="M10" t="s" vm="1">
        <v>837</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837</v>
      </c>
      <c r="G13" s="3" t="s">
        <v>498</v>
      </c>
      <c r="H13" s="8">
        <v>325435.63</v>
      </c>
      <c r="I13">
        <v>3331</v>
      </c>
      <c r="J13">
        <v>9</v>
      </c>
      <c r="L13" s="6">
        <v>38687</v>
      </c>
      <c r="M13" s="8">
        <v>44273.36</v>
      </c>
      <c r="N13">
        <v>469</v>
      </c>
      <c r="O13">
        <v>1</v>
      </c>
      <c r="P13" s="7">
        <v>38687</v>
      </c>
    </row>
    <row r="14" spans="3:16" x14ac:dyDescent="0.25">
      <c r="C14" s="11" t="s">
        <v>498</v>
      </c>
      <c r="D14" s="8">
        <v>325435.63</v>
      </c>
      <c r="G14" s="3" t="s">
        <v>809</v>
      </c>
      <c r="H14" s="8">
        <v>220558.89</v>
      </c>
      <c r="I14">
        <v>2091</v>
      </c>
      <c r="J14">
        <v>8</v>
      </c>
      <c r="L14" s="3" t="s">
        <v>799</v>
      </c>
      <c r="M14" s="8">
        <v>44273.36</v>
      </c>
      <c r="N14">
        <v>469</v>
      </c>
      <c r="O14">
        <v>1</v>
      </c>
      <c r="P14" s="7">
        <v>38687</v>
      </c>
    </row>
    <row r="15" spans="3:16" x14ac:dyDescent="0.25">
      <c r="C15" s="11" t="s">
        <v>809</v>
      </c>
      <c r="D15" s="8">
        <v>220558.89</v>
      </c>
      <c r="G15" s="3" t="s">
        <v>810</v>
      </c>
      <c r="H15" s="8">
        <v>369626.89</v>
      </c>
      <c r="I15">
        <v>3714</v>
      </c>
      <c r="J15">
        <v>10</v>
      </c>
    </row>
    <row r="16" spans="3:16" x14ac:dyDescent="0.25">
      <c r="C16" s="11" t="s">
        <v>810</v>
      </c>
      <c r="D16" s="8">
        <v>369626.89</v>
      </c>
      <c r="G16" s="3" t="s">
        <v>811</v>
      </c>
      <c r="H16" s="8">
        <v>183851.12</v>
      </c>
      <c r="I16">
        <v>1766</v>
      </c>
      <c r="J16">
        <v>6</v>
      </c>
    </row>
    <row r="17" spans="3:10" x14ac:dyDescent="0.25">
      <c r="C17" s="11" t="s">
        <v>811</v>
      </c>
      <c r="D17" s="8">
        <v>183851.12</v>
      </c>
      <c r="G17" s="3" t="s">
        <v>812</v>
      </c>
      <c r="H17" s="8">
        <v>281205</v>
      </c>
      <c r="I17">
        <v>2604</v>
      </c>
      <c r="J17">
        <v>10</v>
      </c>
    </row>
    <row r="18" spans="3:10" x14ac:dyDescent="0.25">
      <c r="C18" s="11" t="s">
        <v>812</v>
      </c>
      <c r="D18" s="8">
        <v>281205</v>
      </c>
      <c r="G18" s="3" t="s">
        <v>813</v>
      </c>
      <c r="H18" s="8">
        <v>102007.82</v>
      </c>
      <c r="I18">
        <v>1062</v>
      </c>
      <c r="J18">
        <v>3</v>
      </c>
    </row>
    <row r="19" spans="3:10" x14ac:dyDescent="0.25">
      <c r="C19" s="11" t="s">
        <v>813</v>
      </c>
      <c r="D19" s="8">
        <v>102007.82</v>
      </c>
      <c r="G19" s="3" t="s">
        <v>814</v>
      </c>
      <c r="H19" s="8">
        <v>25088.1</v>
      </c>
      <c r="I19">
        <v>255</v>
      </c>
      <c r="J19">
        <v>2</v>
      </c>
    </row>
    <row r="20" spans="3:10" x14ac:dyDescent="0.25">
      <c r="C20" s="11" t="s">
        <v>814</v>
      </c>
      <c r="D20" s="8">
        <v>25088.1</v>
      </c>
      <c r="G20" s="3" t="s">
        <v>815</v>
      </c>
      <c r="H20" s="8">
        <v>44790.01</v>
      </c>
      <c r="I20">
        <v>406</v>
      </c>
      <c r="J20">
        <v>2</v>
      </c>
    </row>
    <row r="21" spans="3:10" x14ac:dyDescent="0.25">
      <c r="C21" s="11" t="s">
        <v>815</v>
      </c>
      <c r="D21" s="8">
        <v>44790.01</v>
      </c>
      <c r="G21" s="3" t="s">
        <v>816</v>
      </c>
      <c r="H21" s="8">
        <v>75961.16</v>
      </c>
      <c r="I21">
        <v>718</v>
      </c>
      <c r="J21">
        <v>3</v>
      </c>
    </row>
    <row r="22" spans="3:10" x14ac:dyDescent="0.25">
      <c r="C22" s="11" t="s">
        <v>816</v>
      </c>
      <c r="D22" s="8">
        <v>75961.16</v>
      </c>
      <c r="G22" s="3" t="s">
        <v>817</v>
      </c>
      <c r="H22" s="8">
        <v>118688.73</v>
      </c>
      <c r="I22">
        <v>1215</v>
      </c>
      <c r="J22">
        <v>5</v>
      </c>
    </row>
    <row r="23" spans="3:10" x14ac:dyDescent="0.25">
      <c r="C23" s="11" t="s">
        <v>817</v>
      </c>
      <c r="D23" s="8">
        <v>118688.73</v>
      </c>
      <c r="G23" s="3" t="s">
        <v>818</v>
      </c>
      <c r="H23" s="8">
        <v>44273.36</v>
      </c>
      <c r="I23">
        <v>469</v>
      </c>
      <c r="J23">
        <v>1</v>
      </c>
    </row>
    <row r="24" spans="3:10" x14ac:dyDescent="0.25">
      <c r="C24" s="11" t="s">
        <v>818</v>
      </c>
      <c r="D24" s="8">
        <v>44273.36</v>
      </c>
      <c r="G24" s="3" t="s">
        <v>799</v>
      </c>
      <c r="H24" s="8">
        <v>1791486.71</v>
      </c>
      <c r="I24">
        <v>17631</v>
      </c>
      <c r="J24">
        <v>59</v>
      </c>
    </row>
    <row r="25" spans="3:10" x14ac:dyDescent="0.25">
      <c r="C25" s="3" t="s">
        <v>799</v>
      </c>
      <c r="D25" s="8">
        <v>1791486.71</v>
      </c>
      <c r="H25"/>
    </row>
    <row r="26" spans="3:10" x14ac:dyDescent="0.25">
      <c r="D26"/>
    </row>
    <row r="37" spans="3:9" x14ac:dyDescent="0.25">
      <c r="G37" t="s">
        <v>1168</v>
      </c>
      <c r="H37" s="8">
        <f>46824-17631</f>
        <v>29193</v>
      </c>
    </row>
    <row r="38" spans="3:9" x14ac:dyDescent="0.25">
      <c r="G38" t="s">
        <v>1171</v>
      </c>
      <c r="H38" s="9">
        <f>H37/46824</f>
        <v>0.62346232701178883</v>
      </c>
    </row>
    <row r="41" spans="3:9" x14ac:dyDescent="0.25">
      <c r="C41" s="2" t="s">
        <v>798</v>
      </c>
      <c r="D41" t="s">
        <v>800</v>
      </c>
    </row>
    <row r="42" spans="3:9" x14ac:dyDescent="0.25">
      <c r="C42" s="3" t="s">
        <v>498</v>
      </c>
      <c r="D42"/>
      <c r="G42" t="s">
        <v>699</v>
      </c>
      <c r="H42" s="8" t="s">
        <v>849</v>
      </c>
      <c r="I42" t="s">
        <v>850</v>
      </c>
    </row>
    <row r="43" spans="3:9" x14ac:dyDescent="0.25">
      <c r="C43" s="11" t="s">
        <v>91</v>
      </c>
      <c r="D43">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v>285</v>
      </c>
      <c r="G44" t="str">
        <v>USA</v>
      </c>
      <c r="H44" s="8">
        <v>16649</v>
      </c>
      <c r="I44">
        <v>6162</v>
      </c>
    </row>
    <row r="45" spans="3:9" x14ac:dyDescent="0.25">
      <c r="C45" s="11" t="s">
        <v>124</v>
      </c>
      <c r="D45">
        <v>605</v>
      </c>
      <c r="G45" t="str">
        <v>Norway</v>
      </c>
      <c r="H45" s="8">
        <v>1087</v>
      </c>
      <c r="I45">
        <v>0</v>
      </c>
    </row>
    <row r="46" spans="3:9" x14ac:dyDescent="0.25">
      <c r="C46" s="11" t="s">
        <v>186</v>
      </c>
      <c r="D46">
        <v>321</v>
      </c>
      <c r="G46" t="str">
        <v>Spain</v>
      </c>
      <c r="H46" s="8">
        <v>4962</v>
      </c>
      <c r="I46">
        <v>3262</v>
      </c>
    </row>
    <row r="47" spans="3:9" x14ac:dyDescent="0.25">
      <c r="C47" s="11" t="s">
        <v>167</v>
      </c>
      <c r="D47">
        <v>650</v>
      </c>
      <c r="G47" t="str">
        <v>Finland</v>
      </c>
      <c r="H47" s="8">
        <v>778</v>
      </c>
      <c r="I47">
        <v>1328</v>
      </c>
    </row>
    <row r="48" spans="3:9" x14ac:dyDescent="0.25">
      <c r="C48" s="11" t="s">
        <v>32</v>
      </c>
      <c r="D48">
        <v>1214</v>
      </c>
      <c r="G48" t="str">
        <v>Italy</v>
      </c>
      <c r="H48" s="8">
        <v>1833</v>
      </c>
      <c r="I48">
        <v>460</v>
      </c>
    </row>
    <row r="49" spans="3:15" x14ac:dyDescent="0.25">
      <c r="C49" s="3" t="s">
        <v>809</v>
      </c>
      <c r="D49"/>
      <c r="G49" t="str">
        <v>Sweden</v>
      </c>
      <c r="H49" s="8">
        <v>1088</v>
      </c>
      <c r="I49">
        <v>316</v>
      </c>
    </row>
    <row r="50" spans="3:15" x14ac:dyDescent="0.25">
      <c r="C50" s="11" t="s">
        <v>91</v>
      </c>
      <c r="D50">
        <v>209</v>
      </c>
      <c r="G50" t="str">
        <v>Philippines</v>
      </c>
      <c r="H50" s="8">
        <v>158</v>
      </c>
      <c r="I50">
        <v>0</v>
      </c>
    </row>
    <row r="51" spans="3:15" x14ac:dyDescent="0.25">
      <c r="C51" s="11" t="s">
        <v>185</v>
      </c>
      <c r="D51">
        <v>44</v>
      </c>
      <c r="G51" t="str">
        <v>UK</v>
      </c>
      <c r="H51" s="8">
        <v>2778</v>
      </c>
      <c r="I51">
        <v>371</v>
      </c>
    </row>
    <row r="52" spans="3:15" x14ac:dyDescent="0.25">
      <c r="C52" s="11" t="s">
        <v>167</v>
      </c>
      <c r="D52">
        <v>854</v>
      </c>
      <c r="G52" t="str">
        <v>Australia</v>
      </c>
      <c r="H52" s="8">
        <v>2232</v>
      </c>
      <c r="I52">
        <v>1500</v>
      </c>
    </row>
    <row r="53" spans="3:15" x14ac:dyDescent="0.25">
      <c r="C53" s="11" t="s">
        <v>32</v>
      </c>
      <c r="D53">
        <v>984</v>
      </c>
      <c r="G53" t="str">
        <v>Austria</v>
      </c>
      <c r="H53" s="8">
        <v>491</v>
      </c>
      <c r="I53">
        <v>611</v>
      </c>
    </row>
    <row r="54" spans="3:15" x14ac:dyDescent="0.25">
      <c r="C54" s="3" t="s">
        <v>810</v>
      </c>
      <c r="D54"/>
      <c r="G54" t="str">
        <v>Germany</v>
      </c>
      <c r="H54" s="8">
        <v>1438</v>
      </c>
      <c r="I54">
        <v>0</v>
      </c>
    </row>
    <row r="55" spans="3:15" x14ac:dyDescent="0.25">
      <c r="C55" s="11" t="s">
        <v>41</v>
      </c>
      <c r="D55">
        <v>1517</v>
      </c>
      <c r="G55" t="str">
        <v>Singapore</v>
      </c>
      <c r="H55" s="8">
        <v>1197</v>
      </c>
      <c r="I55">
        <v>111</v>
      </c>
    </row>
    <row r="56" spans="3:15" x14ac:dyDescent="0.25">
      <c r="C56" s="11" t="s">
        <v>167</v>
      </c>
      <c r="D56">
        <v>694</v>
      </c>
      <c r="G56" t="str">
        <v>Canada</v>
      </c>
      <c r="H56" s="8">
        <v>1508</v>
      </c>
      <c r="I56">
        <v>285</v>
      </c>
      <c r="L56" t="s">
        <v>1176</v>
      </c>
      <c r="M56">
        <f>10487+3145+2407</f>
        <v>16039</v>
      </c>
    </row>
    <row r="57" spans="3:15" x14ac:dyDescent="0.25">
      <c r="C57" s="11" t="s">
        <v>176</v>
      </c>
      <c r="D57">
        <v>316</v>
      </c>
      <c r="G57" t="str">
        <v>Belgium</v>
      </c>
      <c r="H57" s="8">
        <v>799</v>
      </c>
      <c r="I57">
        <v>228</v>
      </c>
      <c r="L57" t="s">
        <v>1171</v>
      </c>
      <c r="M57">
        <f>M56/H37*100</f>
        <v>54.941253040112358</v>
      </c>
    </row>
    <row r="58" spans="3:15" x14ac:dyDescent="0.25">
      <c r="C58" s="11" t="s">
        <v>32</v>
      </c>
      <c r="D58">
        <v>1187</v>
      </c>
      <c r="G58" t="str">
        <v>Denmark</v>
      </c>
      <c r="H58" s="8">
        <v>1120</v>
      </c>
      <c r="I58">
        <v>174</v>
      </c>
    </row>
    <row r="59" spans="3:15" x14ac:dyDescent="0.25">
      <c r="C59" s="3" t="s">
        <v>811</v>
      </c>
      <c r="D59"/>
      <c r="G59" t="str">
        <v>Switzerland</v>
      </c>
      <c r="H59" s="8">
        <v>1078</v>
      </c>
      <c r="I59">
        <v>0</v>
      </c>
    </row>
    <row r="60" spans="3:15" x14ac:dyDescent="0.25">
      <c r="C60" s="11" t="s">
        <v>300</v>
      </c>
      <c r="D60">
        <v>174</v>
      </c>
      <c r="G60" t="str">
        <v>Japan</v>
      </c>
      <c r="H60" s="8">
        <v>1506</v>
      </c>
      <c r="I60">
        <v>336</v>
      </c>
      <c r="O60" s="9"/>
    </row>
    <row r="61" spans="3:15" x14ac:dyDescent="0.25">
      <c r="C61" s="11" t="s">
        <v>41</v>
      </c>
      <c r="D61">
        <v>336</v>
      </c>
      <c r="G61" t="str">
        <v>Ireland</v>
      </c>
      <c r="H61" s="8">
        <v>490</v>
      </c>
      <c r="I61">
        <v>0</v>
      </c>
      <c r="O61" s="9"/>
    </row>
    <row r="62" spans="3:15" x14ac:dyDescent="0.25">
      <c r="C62" s="11" t="s">
        <v>186</v>
      </c>
      <c r="D62">
        <v>15</v>
      </c>
      <c r="O62" s="9"/>
    </row>
    <row r="63" spans="3:15" x14ac:dyDescent="0.25">
      <c r="C63" s="11" t="s">
        <v>185</v>
      </c>
      <c r="D63">
        <v>67</v>
      </c>
      <c r="G63" t="s">
        <v>699</v>
      </c>
      <c r="H63" s="8" t="s">
        <v>849</v>
      </c>
      <c r="I63" t="s">
        <v>850</v>
      </c>
      <c r="K63" s="2" t="s">
        <v>798</v>
      </c>
      <c r="L63" t="s">
        <v>856</v>
      </c>
      <c r="M63" t="s">
        <v>857</v>
      </c>
      <c r="N63" t="s">
        <v>1174</v>
      </c>
      <c r="O63" s="9" t="s">
        <v>1175</v>
      </c>
    </row>
    <row r="64" spans="3:15" x14ac:dyDescent="0.25">
      <c r="C64" s="11" t="s">
        <v>32</v>
      </c>
      <c r="D64">
        <v>1174</v>
      </c>
      <c r="G64" t="s">
        <v>41</v>
      </c>
      <c r="H64" s="8">
        <v>5632</v>
      </c>
      <c r="I64">
        <v>2487</v>
      </c>
      <c r="K64" s="3" t="s">
        <v>32</v>
      </c>
      <c r="L64">
        <v>6162</v>
      </c>
      <c r="M64" s="8">
        <v>16649</v>
      </c>
      <c r="N64">
        <v>10487</v>
      </c>
      <c r="O64" s="9">
        <v>0.62988768094179826</v>
      </c>
    </row>
    <row r="65" spans="3:15" x14ac:dyDescent="0.25">
      <c r="C65" s="3" t="s">
        <v>812</v>
      </c>
      <c r="D65"/>
      <c r="G65" t="s">
        <v>32</v>
      </c>
      <c r="H65" s="8">
        <v>16649</v>
      </c>
      <c r="I65">
        <v>6162</v>
      </c>
      <c r="K65" s="3" t="s">
        <v>41</v>
      </c>
      <c r="L65">
        <v>2487</v>
      </c>
      <c r="M65" s="8">
        <v>5632</v>
      </c>
      <c r="N65">
        <v>3145</v>
      </c>
      <c r="O65" s="9">
        <v>0.55841619318181823</v>
      </c>
    </row>
    <row r="66" spans="3:15" x14ac:dyDescent="0.25">
      <c r="C66" s="11" t="s">
        <v>91</v>
      </c>
      <c r="D66">
        <v>532</v>
      </c>
      <c r="G66" t="s">
        <v>76</v>
      </c>
      <c r="H66" s="8">
        <v>1087</v>
      </c>
      <c r="I66">
        <v>0</v>
      </c>
      <c r="K66" s="3" t="s">
        <v>160</v>
      </c>
      <c r="L66">
        <v>371</v>
      </c>
      <c r="M66" s="8">
        <v>2778</v>
      </c>
      <c r="N66">
        <v>2407</v>
      </c>
      <c r="O66" s="9">
        <v>0.86645068394528435</v>
      </c>
    </row>
    <row r="67" spans="3:15" x14ac:dyDescent="0.25">
      <c r="C67" s="11" t="s">
        <v>140</v>
      </c>
      <c r="D67">
        <v>509</v>
      </c>
      <c r="G67" t="s">
        <v>167</v>
      </c>
      <c r="H67" s="8">
        <v>4962</v>
      </c>
      <c r="I67">
        <v>3262</v>
      </c>
      <c r="K67" s="3" t="s">
        <v>167</v>
      </c>
      <c r="L67">
        <v>3262</v>
      </c>
      <c r="M67" s="8">
        <v>4962</v>
      </c>
      <c r="N67">
        <v>1700</v>
      </c>
      <c r="O67" s="9">
        <v>0.34260378879484077</v>
      </c>
    </row>
    <row r="68" spans="3:15" x14ac:dyDescent="0.25">
      <c r="C68" s="11" t="s">
        <v>339</v>
      </c>
      <c r="D68">
        <v>111</v>
      </c>
      <c r="G68" t="s">
        <v>124</v>
      </c>
      <c r="H68" s="8">
        <v>778</v>
      </c>
      <c r="I68">
        <v>1328</v>
      </c>
      <c r="K68" s="3" t="s">
        <v>403</v>
      </c>
      <c r="L68">
        <v>0</v>
      </c>
      <c r="M68" s="8">
        <v>1438</v>
      </c>
      <c r="N68">
        <v>1438</v>
      </c>
      <c r="O68" s="9">
        <v>1</v>
      </c>
    </row>
    <row r="69" spans="3:15" x14ac:dyDescent="0.25">
      <c r="C69" s="11" t="s">
        <v>41</v>
      </c>
      <c r="D69">
        <v>427</v>
      </c>
      <c r="G69" t="s">
        <v>239</v>
      </c>
      <c r="H69" s="8">
        <v>1833</v>
      </c>
      <c r="I69">
        <v>460</v>
      </c>
      <c r="K69" s="3" t="s">
        <v>239</v>
      </c>
      <c r="L69">
        <v>460</v>
      </c>
      <c r="M69" s="8">
        <v>1833</v>
      </c>
      <c r="N69">
        <v>1373</v>
      </c>
      <c r="O69" s="9">
        <v>0.74904528096017453</v>
      </c>
    </row>
    <row r="70" spans="3:15" x14ac:dyDescent="0.25">
      <c r="C70" s="11" t="s">
        <v>167</v>
      </c>
      <c r="D70">
        <v>528</v>
      </c>
      <c r="G70" t="s">
        <v>176</v>
      </c>
      <c r="H70" s="8">
        <v>1088</v>
      </c>
      <c r="I70">
        <v>316</v>
      </c>
      <c r="K70" s="3" t="s">
        <v>214</v>
      </c>
      <c r="L70">
        <v>285</v>
      </c>
      <c r="M70" s="8">
        <v>1508</v>
      </c>
      <c r="N70">
        <v>1223</v>
      </c>
      <c r="O70" s="9">
        <v>0.81100795755968169</v>
      </c>
    </row>
    <row r="71" spans="3:15" x14ac:dyDescent="0.25">
      <c r="C71" s="11" t="s">
        <v>32</v>
      </c>
      <c r="D71">
        <v>497</v>
      </c>
      <c r="G71" t="s">
        <v>392</v>
      </c>
      <c r="H71" s="8">
        <v>158</v>
      </c>
      <c r="I71">
        <v>0</v>
      </c>
      <c r="K71" s="3" t="s">
        <v>186</v>
      </c>
      <c r="L71">
        <v>336</v>
      </c>
      <c r="M71" s="8">
        <v>1506</v>
      </c>
      <c r="N71">
        <v>1170</v>
      </c>
      <c r="O71" s="9">
        <v>0.77689243027888444</v>
      </c>
    </row>
    <row r="72" spans="3:15" x14ac:dyDescent="0.25">
      <c r="C72" s="3" t="s">
        <v>813</v>
      </c>
      <c r="D72"/>
      <c r="G72" t="s">
        <v>160</v>
      </c>
      <c r="H72" s="8">
        <v>2778</v>
      </c>
      <c r="I72">
        <v>371</v>
      </c>
      <c r="K72" s="3" t="s">
        <v>76</v>
      </c>
      <c r="L72">
        <v>0</v>
      </c>
      <c r="M72" s="8">
        <v>1087</v>
      </c>
      <c r="N72">
        <v>1087</v>
      </c>
      <c r="O72" s="9">
        <v>1</v>
      </c>
    </row>
    <row r="73" spans="3:15" x14ac:dyDescent="0.25">
      <c r="C73" s="11" t="s">
        <v>124</v>
      </c>
      <c r="D73">
        <v>508</v>
      </c>
      <c r="G73" t="s">
        <v>91</v>
      </c>
      <c r="H73" s="8">
        <v>2232</v>
      </c>
      <c r="I73">
        <v>1500</v>
      </c>
      <c r="K73" s="3" t="s">
        <v>185</v>
      </c>
      <c r="L73">
        <v>111</v>
      </c>
      <c r="M73" s="8">
        <v>1197</v>
      </c>
      <c r="N73">
        <v>1086</v>
      </c>
      <c r="O73" s="9">
        <v>0.90726817042606511</v>
      </c>
    </row>
    <row r="74" spans="3:15" x14ac:dyDescent="0.25">
      <c r="C74" s="11" t="s">
        <v>41</v>
      </c>
      <c r="D74">
        <v>48</v>
      </c>
      <c r="G74" t="s">
        <v>140</v>
      </c>
      <c r="H74" s="8">
        <v>491</v>
      </c>
      <c r="I74">
        <v>611</v>
      </c>
      <c r="K74" s="3" t="s">
        <v>409</v>
      </c>
      <c r="L74">
        <v>0</v>
      </c>
      <c r="M74" s="8">
        <v>1078</v>
      </c>
      <c r="N74">
        <v>1078</v>
      </c>
      <c r="O74" s="9">
        <v>1</v>
      </c>
    </row>
    <row r="75" spans="3:15" x14ac:dyDescent="0.25">
      <c r="C75" s="11" t="s">
        <v>32</v>
      </c>
      <c r="D75">
        <v>506</v>
      </c>
      <c r="G75" t="s">
        <v>403</v>
      </c>
      <c r="H75" s="8">
        <v>1438</v>
      </c>
      <c r="I75">
        <v>0</v>
      </c>
      <c r="K75" s="3" t="s">
        <v>300</v>
      </c>
      <c r="L75">
        <v>174</v>
      </c>
      <c r="M75" s="8">
        <v>1120</v>
      </c>
      <c r="N75">
        <v>946</v>
      </c>
      <c r="O75" s="9">
        <v>0.84464285714285714</v>
      </c>
    </row>
    <row r="76" spans="3:15" x14ac:dyDescent="0.25">
      <c r="C76" s="3" t="s">
        <v>814</v>
      </c>
      <c r="D76"/>
      <c r="G76" t="s">
        <v>185</v>
      </c>
      <c r="H76" s="8">
        <v>1197</v>
      </c>
      <c r="I76">
        <v>111</v>
      </c>
      <c r="K76" s="3" t="s">
        <v>176</v>
      </c>
      <c r="L76">
        <v>316</v>
      </c>
      <c r="M76" s="8">
        <v>1088</v>
      </c>
      <c r="N76">
        <v>772</v>
      </c>
      <c r="O76" s="9">
        <v>0.7095588235294118</v>
      </c>
    </row>
    <row r="77" spans="3:15" x14ac:dyDescent="0.25">
      <c r="C77" s="11" t="s">
        <v>41</v>
      </c>
      <c r="D77">
        <v>159</v>
      </c>
      <c r="G77" t="s">
        <v>214</v>
      </c>
      <c r="H77" s="8">
        <v>1508</v>
      </c>
      <c r="I77">
        <v>285</v>
      </c>
      <c r="K77" s="3" t="s">
        <v>91</v>
      </c>
      <c r="L77">
        <v>1500</v>
      </c>
      <c r="M77" s="8">
        <v>2232</v>
      </c>
      <c r="N77">
        <v>732</v>
      </c>
      <c r="O77" s="9">
        <v>0.32795698924731181</v>
      </c>
    </row>
    <row r="78" spans="3:15" x14ac:dyDescent="0.25">
      <c r="C78" s="11" t="s">
        <v>32</v>
      </c>
      <c r="D78">
        <v>96</v>
      </c>
      <c r="G78" t="s">
        <v>339</v>
      </c>
      <c r="H78" s="8">
        <v>799</v>
      </c>
      <c r="I78">
        <v>228</v>
      </c>
      <c r="K78" s="3" t="s">
        <v>339</v>
      </c>
      <c r="L78">
        <v>228</v>
      </c>
      <c r="M78" s="8">
        <v>799</v>
      </c>
      <c r="N78">
        <v>571</v>
      </c>
      <c r="O78" s="9">
        <v>0.71464330413016275</v>
      </c>
    </row>
    <row r="79" spans="3:15" x14ac:dyDescent="0.25">
      <c r="C79" s="3" t="s">
        <v>815</v>
      </c>
      <c r="D79"/>
      <c r="G79" t="s">
        <v>300</v>
      </c>
      <c r="H79" s="8">
        <v>1120</v>
      </c>
      <c r="I79">
        <v>174</v>
      </c>
      <c r="K79" s="3" t="s">
        <v>439</v>
      </c>
      <c r="L79">
        <v>0</v>
      </c>
      <c r="M79" s="8">
        <v>490</v>
      </c>
      <c r="N79">
        <v>490</v>
      </c>
      <c r="O79" s="9">
        <v>1</v>
      </c>
    </row>
    <row r="80" spans="3:15" x14ac:dyDescent="0.25">
      <c r="C80" s="11" t="s">
        <v>160</v>
      </c>
      <c r="D80">
        <v>371</v>
      </c>
      <c r="G80" t="s">
        <v>409</v>
      </c>
      <c r="H80" s="8">
        <v>1078</v>
      </c>
      <c r="I80">
        <v>0</v>
      </c>
      <c r="K80" s="3" t="s">
        <v>392</v>
      </c>
      <c r="L80">
        <v>0</v>
      </c>
      <c r="M80" s="8">
        <v>158</v>
      </c>
      <c r="N80">
        <v>158</v>
      </c>
      <c r="O80" s="9">
        <v>1</v>
      </c>
    </row>
    <row r="81" spans="3:15" x14ac:dyDescent="0.25">
      <c r="C81" s="11" t="s">
        <v>32</v>
      </c>
      <c r="D81">
        <v>35</v>
      </c>
      <c r="G81" t="s">
        <v>186</v>
      </c>
      <c r="H81" s="8">
        <v>1506</v>
      </c>
      <c r="I81">
        <v>336</v>
      </c>
      <c r="K81" s="3" t="s">
        <v>140</v>
      </c>
      <c r="L81">
        <v>611</v>
      </c>
      <c r="M81" s="8">
        <v>491</v>
      </c>
      <c r="N81">
        <v>-120</v>
      </c>
      <c r="O81" s="9">
        <v>-0.24439918533604887</v>
      </c>
    </row>
    <row r="82" spans="3:15" x14ac:dyDescent="0.25">
      <c r="C82" s="3" t="s">
        <v>816</v>
      </c>
      <c r="D82"/>
      <c r="G82" t="s">
        <v>439</v>
      </c>
      <c r="H82" s="8">
        <v>490</v>
      </c>
      <c r="I82">
        <v>0</v>
      </c>
      <c r="K82" s="3" t="s">
        <v>124</v>
      </c>
      <c r="L82">
        <v>1328</v>
      </c>
      <c r="M82" s="8">
        <v>778</v>
      </c>
      <c r="N82">
        <v>-550</v>
      </c>
      <c r="O82" s="9">
        <v>-0.70694087403598971</v>
      </c>
    </row>
    <row r="83" spans="3:15" x14ac:dyDescent="0.25">
      <c r="C83" s="11" t="s">
        <v>91</v>
      </c>
      <c r="D83">
        <v>503</v>
      </c>
      <c r="K83" s="3" t="s">
        <v>799</v>
      </c>
      <c r="L83">
        <v>17631</v>
      </c>
      <c r="M83" s="8">
        <v>46824</v>
      </c>
      <c r="N83">
        <v>29193</v>
      </c>
      <c r="O83" s="9">
        <v>0.62346232701178883</v>
      </c>
    </row>
    <row r="84" spans="3:15" x14ac:dyDescent="0.25">
      <c r="C84" s="11" t="s">
        <v>124</v>
      </c>
      <c r="D84">
        <v>215</v>
      </c>
      <c r="O84" s="9"/>
    </row>
    <row r="85" spans="3:15" x14ac:dyDescent="0.25">
      <c r="C85" s="3" t="s">
        <v>817</v>
      </c>
      <c r="D85"/>
      <c r="O85" s="9"/>
    </row>
    <row r="86" spans="3:15" x14ac:dyDescent="0.25">
      <c r="C86" s="11" t="s">
        <v>140</v>
      </c>
      <c r="D86">
        <v>102</v>
      </c>
      <c r="O86" s="9"/>
    </row>
    <row r="87" spans="3:15" x14ac:dyDescent="0.25">
      <c r="C87" s="11" t="s">
        <v>339</v>
      </c>
      <c r="D87">
        <v>117</v>
      </c>
      <c r="O87" s="9"/>
    </row>
    <row r="88" spans="3:15" x14ac:dyDescent="0.25">
      <c r="C88" s="11" t="s">
        <v>239</v>
      </c>
      <c r="D88">
        <v>460</v>
      </c>
      <c r="O88" s="9"/>
    </row>
    <row r="89" spans="3:15" x14ac:dyDescent="0.25">
      <c r="C89" s="11" t="s">
        <v>167</v>
      </c>
      <c r="D89">
        <v>536</v>
      </c>
    </row>
    <row r="90" spans="3:15" x14ac:dyDescent="0.25">
      <c r="C90" s="3" t="s">
        <v>818</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849</v>
      </c>
      <c r="I100" t="s">
        <v>850</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849</v>
      </c>
      <c r="I109" t="s">
        <v>850</v>
      </c>
      <c r="K109" s="2" t="s">
        <v>798</v>
      </c>
      <c r="L109" t="s">
        <v>856</v>
      </c>
      <c r="M109" t="s">
        <v>857</v>
      </c>
      <c r="N109" t="s">
        <v>1172</v>
      </c>
      <c r="O109" s="9" t="s">
        <v>1173</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3:J21"/>
  <sheetViews>
    <sheetView topLeftCell="B1" workbookViewId="0">
      <selection activeCell="D3" sqref="D3"/>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3" spans="2:10" ht="30" customHeight="1" x14ac:dyDescent="0.25">
      <c r="C3" s="5" t="s">
        <v>823</v>
      </c>
      <c r="D3" s="8">
        <v>2005</v>
      </c>
    </row>
    <row r="4" spans="2:10" ht="32.25" customHeight="1" x14ac:dyDescent="0.25">
      <c r="C4" s="5" t="s">
        <v>821</v>
      </c>
      <c r="D4" s="10" t="s">
        <v>167</v>
      </c>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v>1238</v>
      </c>
      <c r="D15" s="8">
        <v>136833.25</v>
      </c>
      <c r="H15" t="str" cm="1">
        <f t="array" ref="H15:J15">CHOOSE({1,2,3},_xlfn.ANCHORARRAY('Geographical Prep Sheet'!Q7),_xlfn.ANCHORARRAY('Geographical Prep Sheet'!R7),_xlfn.ANCHORARRAY('Geographical Prep Sheet'!S7))</f>
        <v>Madrid</v>
      </c>
      <c r="I15">
        <v>3262</v>
      </c>
      <c r="J15" s="8">
        <v>326798.16999999981</v>
      </c>
    </row>
    <row r="16" spans="2:10" x14ac:dyDescent="0.25">
      <c r="B16" t="str">
        <v>Trucks and Buses</v>
      </c>
      <c r="C16">
        <v>543</v>
      </c>
      <c r="D16" s="8">
        <v>55993.030000000006</v>
      </c>
    </row>
    <row r="17" spans="2:4" x14ac:dyDescent="0.25">
      <c r="B17" t="str">
        <v>Vintage Cars</v>
      </c>
      <c r="C17">
        <v>423</v>
      </c>
      <c r="D17" s="8">
        <v>34905.69</v>
      </c>
    </row>
    <row r="18" spans="2:4" x14ac:dyDescent="0.25">
      <c r="B18" t="str">
        <v>Planes</v>
      </c>
      <c r="C18">
        <v>372</v>
      </c>
      <c r="D18" s="8">
        <v>26946.469999999998</v>
      </c>
    </row>
    <row r="19" spans="2:4" x14ac:dyDescent="0.25">
      <c r="B19" t="str">
        <v>Motorcycles</v>
      </c>
      <c r="C19">
        <v>327</v>
      </c>
      <c r="D19" s="8">
        <v>39729.94</v>
      </c>
    </row>
    <row r="20" spans="2:4" x14ac:dyDescent="0.25">
      <c r="B20" t="str">
        <v>Ships</v>
      </c>
      <c r="C20">
        <v>221</v>
      </c>
      <c r="D20" s="8">
        <v>23371.55</v>
      </c>
    </row>
    <row r="21" spans="2:4" x14ac:dyDescent="0.25">
      <c r="B21" t="str">
        <v>Trains</v>
      </c>
      <c r="C21">
        <v>138</v>
      </c>
      <c r="D21" s="8">
        <v>9018.24</v>
      </c>
    </row>
  </sheetData>
  <conditionalFormatting sqref="B14:D106">
    <cfRule type="expression" dxfId="1" priority="2">
      <formula>LEN($B14)&gt;0</formula>
    </cfRule>
  </conditionalFormatting>
  <conditionalFormatting sqref="H14:J214">
    <cfRule type="expression" dxfId="0"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841</v>
      </c>
    </row>
    <row r="6" spans="3:3" ht="47.25" x14ac:dyDescent="0.25">
      <c r="C6" s="20" t="s">
        <v>1181</v>
      </c>
    </row>
    <row r="8" spans="3:3" ht="78.75" x14ac:dyDescent="0.25">
      <c r="C8" s="20" t="s">
        <v>1182</v>
      </c>
    </row>
    <row r="10" spans="3:3" ht="15.75" x14ac:dyDescent="0.25">
      <c r="C10" s="19" t="s">
        <v>1183</v>
      </c>
    </row>
    <row r="12" spans="3:3" ht="47.25" x14ac:dyDescent="0.25">
      <c r="C12" s="18" t="s">
        <v>1184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03" workbookViewId="0">
      <selection activeCell="L136" sqref="L136"/>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8">
        <f>SUMIFS(CleanedData[Sales],CleanedData[YearID],'Geographical Dahsboard'!D3,CleanedData[Country],'Geographical Dahsboard'!D4)</f>
        <v>326798.16999999981</v>
      </c>
      <c r="R4" s="8"/>
    </row>
    <row r="5" spans="2:19" x14ac:dyDescent="0.25">
      <c r="B5" t="str">
        <v>USA</v>
      </c>
      <c r="D5">
        <v>2004</v>
      </c>
      <c r="I5" t="s">
        <v>830</v>
      </c>
      <c r="J5" s="8">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838</v>
      </c>
      <c r="R6" s="8" t="s">
        <v>839</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8">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8">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843</v>
      </c>
      <c r="R17" s="8"/>
    </row>
    <row r="18" spans="2:18" x14ac:dyDescent="0.25">
      <c r="B18" t="str">
        <v>Belgium</v>
      </c>
      <c r="I18" t="s">
        <v>842</v>
      </c>
      <c r="J18" s="8">
        <f>16649-6162</f>
        <v>10487</v>
      </c>
      <c r="R18" s="8"/>
    </row>
    <row r="19" spans="2:18" x14ac:dyDescent="0.25">
      <c r="B19" t="str">
        <v>Denmark</v>
      </c>
      <c r="J19" s="2" t="s">
        <v>690</v>
      </c>
      <c r="K19" t="s" vm="1">
        <v>837</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847</v>
      </c>
    </row>
    <row r="43" spans="5:20" x14ac:dyDescent="0.25">
      <c r="E43" t="str">
        <v>Italy</v>
      </c>
      <c r="H43">
        <f t="shared" si="0"/>
        <v>1</v>
      </c>
      <c r="I43" t="s">
        <v>845</v>
      </c>
      <c r="J43" s="8" t="s">
        <v>846</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854</v>
      </c>
      <c r="J70" s="17" t="s">
        <v>855</v>
      </c>
    </row>
    <row r="71" spans="3:14" x14ac:dyDescent="0.25">
      <c r="C71" t="s">
        <v>699</v>
      </c>
      <c r="D71" t="s">
        <v>851</v>
      </c>
      <c r="E71" t="s">
        <v>850</v>
      </c>
      <c r="F71" t="s">
        <v>849</v>
      </c>
      <c r="G71" t="s">
        <v>852</v>
      </c>
      <c r="H71" t="s">
        <v>853</v>
      </c>
      <c r="I71" t="s">
        <v>19</v>
      </c>
      <c r="J71" s="8" t="s">
        <v>848</v>
      </c>
      <c r="K71" t="s">
        <v>850</v>
      </c>
      <c r="L71" t="s">
        <v>849</v>
      </c>
      <c r="M71" s="8" t="s">
        <v>852</v>
      </c>
      <c r="N71" s="8" t="s">
        <v>853</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856</v>
      </c>
      <c r="H113" t="s">
        <v>857</v>
      </c>
      <c r="I113" t="s">
        <v>858</v>
      </c>
      <c r="J113" t="s">
        <v>1173</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showGridLines="0" workbookViewId="0">
      <selection activeCell="A8" sqref="A8"/>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F10"/>
    </row>
    <row r="11" spans="2:6" x14ac:dyDescent="0.25">
      <c r="F11"/>
    </row>
    <row r="12" spans="2:6" x14ac:dyDescent="0.25">
      <c r="F12"/>
    </row>
    <row r="13" spans="2:6" x14ac:dyDescent="0.25">
      <c r="B13" s="2" t="s">
        <v>840</v>
      </c>
      <c r="C13" t="s">
        <v>807</v>
      </c>
      <c r="F13"/>
    </row>
    <row r="14" spans="2:6" x14ac:dyDescent="0.25">
      <c r="B14" s="3" t="s">
        <v>91</v>
      </c>
      <c r="C14">
        <v>1500</v>
      </c>
      <c r="F14"/>
    </row>
    <row r="15" spans="2:6" x14ac:dyDescent="0.25">
      <c r="B15" s="3" t="s">
        <v>124</v>
      </c>
      <c r="C15">
        <v>1328</v>
      </c>
      <c r="F15"/>
    </row>
    <row r="16" spans="2:6" x14ac:dyDescent="0.25">
      <c r="B16" s="3" t="s">
        <v>41</v>
      </c>
      <c r="C16">
        <v>2487</v>
      </c>
      <c r="F16"/>
    </row>
    <row r="17" spans="2:6" x14ac:dyDescent="0.25">
      <c r="B17" s="3" t="s">
        <v>167</v>
      </c>
      <c r="C17">
        <v>3262</v>
      </c>
      <c r="F17"/>
    </row>
    <row r="18" spans="2:6" x14ac:dyDescent="0.25">
      <c r="B18" s="3" t="s">
        <v>32</v>
      </c>
      <c r="C18">
        <v>6162</v>
      </c>
      <c r="F18"/>
    </row>
    <row r="19" spans="2:6" x14ac:dyDescent="0.25">
      <c r="B19" s="3" t="s">
        <v>239</v>
      </c>
      <c r="C19">
        <v>460</v>
      </c>
      <c r="F19"/>
    </row>
    <row r="20" spans="2:6" x14ac:dyDescent="0.25">
      <c r="B20" s="3" t="s">
        <v>140</v>
      </c>
      <c r="C20">
        <v>611</v>
      </c>
      <c r="F20"/>
    </row>
    <row r="21" spans="2:6" x14ac:dyDescent="0.25">
      <c r="B21" s="3" t="s">
        <v>186</v>
      </c>
      <c r="C21">
        <v>336</v>
      </c>
      <c r="F21"/>
    </row>
    <row r="22" spans="2:6" x14ac:dyDescent="0.25">
      <c r="B22" s="3" t="s">
        <v>176</v>
      </c>
      <c r="C22">
        <v>316</v>
      </c>
      <c r="F22"/>
    </row>
    <row r="23" spans="2:6" x14ac:dyDescent="0.25">
      <c r="B23" s="3" t="s">
        <v>160</v>
      </c>
      <c r="C23">
        <v>371</v>
      </c>
    </row>
    <row r="24" spans="2:6" x14ac:dyDescent="0.25">
      <c r="B24" s="3" t="s">
        <v>799</v>
      </c>
      <c r="C24">
        <v>16833</v>
      </c>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841</v>
      </c>
    </row>
    <row r="7" spans="4:4" ht="94.5" x14ac:dyDescent="0.25">
      <c r="D7" s="18" t="s">
        <v>1185</v>
      </c>
    </row>
    <row r="9" spans="4:4" ht="31.5" x14ac:dyDescent="0.25">
      <c r="D9" s="18" t="s">
        <v>1186</v>
      </c>
    </row>
    <row r="11" spans="4:4" ht="47.25" x14ac:dyDescent="0.25">
      <c r="D11" s="18" t="s">
        <v>1187</v>
      </c>
    </row>
    <row r="13" spans="4:4" ht="47.25" x14ac:dyDescent="0.25">
      <c r="D13" s="18" t="s">
        <v>1188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C67" zoomScaleNormal="100" workbookViewId="0">
      <selection activeCell="M58" sqref="M58"/>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6" style="8" bestFit="1" customWidth="1"/>
    <col min="19" max="19" width="12.140625" style="8" bestFit="1" customWidth="1"/>
    <col min="20" max="20" width="23.140625" style="8" bestFit="1" customWidth="1"/>
    <col min="21" max="21" width="29.140625" bestFit="1" customWidth="1"/>
  </cols>
  <sheetData>
    <row r="4" spans="2:21" x14ac:dyDescent="0.25">
      <c r="R4" s="8" t="s">
        <v>832</v>
      </c>
      <c r="T4" s="8">
        <f>GETPIVOTDATA("[Measures].[Sum of Sales]",$R$14)</f>
        <v>1791486.71</v>
      </c>
    </row>
    <row r="5" spans="2:21" x14ac:dyDescent="0.25">
      <c r="R5" s="8" t="s">
        <v>830</v>
      </c>
      <c r="T5" s="8">
        <f>GETPIVOTDATA("[Measures].[Sum of QuantityOrdered]",$R$14)</f>
        <v>17631</v>
      </c>
    </row>
    <row r="6" spans="2:21" x14ac:dyDescent="0.25">
      <c r="R6" s="8" t="s">
        <v>831</v>
      </c>
      <c r="T6" s="8">
        <f>GETPIVOTDATA("[Measures].[Distinct Count of OrderNumber]",$R$14)</f>
        <v>59</v>
      </c>
    </row>
    <row r="9" spans="2:21" x14ac:dyDescent="0.25">
      <c r="R9" s="8" t="s">
        <v>826</v>
      </c>
      <c r="T9" s="8">
        <f>GETPIVOTDATA("[Measures].[Sum of Sales]",$L$11)</f>
        <v>44273.36</v>
      </c>
    </row>
    <row r="10" spans="2:21" x14ac:dyDescent="0.25">
      <c r="R10" s="8" t="s">
        <v>805</v>
      </c>
      <c r="T10" s="8">
        <f>GETPIVOTDATA("[Measures].[Sum of QuantityOrdered]",$L$11)</f>
        <v>469</v>
      </c>
    </row>
    <row r="11" spans="2:21" x14ac:dyDescent="0.25">
      <c r="H11" s="2" t="s">
        <v>798</v>
      </c>
      <c r="I11" t="s">
        <v>800</v>
      </c>
      <c r="L11" s="2" t="s">
        <v>798</v>
      </c>
      <c r="M11" t="s">
        <v>824</v>
      </c>
      <c r="N11" t="s">
        <v>800</v>
      </c>
      <c r="O11" t="s">
        <v>825</v>
      </c>
      <c r="P11" t="s">
        <v>833</v>
      </c>
      <c r="R11" s="8" t="s">
        <v>827</v>
      </c>
      <c r="T11" s="8">
        <f>GETPIVOTDATA("[Measures].[Distinct Count of OrderNumber]",$L$11)</f>
        <v>1</v>
      </c>
    </row>
    <row r="12" spans="2:21" x14ac:dyDescent="0.25">
      <c r="B12" s="2" t="s">
        <v>798</v>
      </c>
      <c r="C12" t="s">
        <v>800</v>
      </c>
      <c r="H12" s="3" t="s">
        <v>92</v>
      </c>
      <c r="I12">
        <v>1567</v>
      </c>
      <c r="L12" s="6">
        <v>38687</v>
      </c>
      <c r="M12">
        <v>44273.36</v>
      </c>
      <c r="N12">
        <v>469</v>
      </c>
      <c r="O12">
        <v>1</v>
      </c>
      <c r="P12" s="7">
        <v>38687</v>
      </c>
    </row>
    <row r="13" spans="2:21" x14ac:dyDescent="0.25">
      <c r="B13" s="3" t="s">
        <v>837</v>
      </c>
      <c r="H13" s="3" t="s">
        <v>42</v>
      </c>
      <c r="I13">
        <v>9237</v>
      </c>
      <c r="L13" s="3" t="s">
        <v>799</v>
      </c>
      <c r="M13">
        <v>44273.36</v>
      </c>
      <c r="N13">
        <v>469</v>
      </c>
      <c r="O13">
        <v>1</v>
      </c>
      <c r="P13" s="7">
        <v>38687</v>
      </c>
    </row>
    <row r="14" spans="2:21" x14ac:dyDescent="0.25">
      <c r="B14" s="11" t="s">
        <v>498</v>
      </c>
      <c r="C14">
        <v>3331</v>
      </c>
      <c r="H14" s="3" t="s">
        <v>186</v>
      </c>
      <c r="I14">
        <v>380</v>
      </c>
      <c r="R14" s="15" t="s">
        <v>798</v>
      </c>
      <c r="S14" s="8" t="s">
        <v>824</v>
      </c>
      <c r="T14" s="8" t="s">
        <v>800</v>
      </c>
      <c r="U14" t="s">
        <v>825</v>
      </c>
    </row>
    <row r="15" spans="2:21" x14ac:dyDescent="0.25">
      <c r="B15" s="11" t="s">
        <v>809</v>
      </c>
      <c r="C15">
        <v>2091</v>
      </c>
      <c r="H15" s="3" t="s">
        <v>33</v>
      </c>
      <c r="I15">
        <v>6447</v>
      </c>
      <c r="R15" s="16" t="s">
        <v>170</v>
      </c>
      <c r="S15" s="8">
        <v>672573.28</v>
      </c>
      <c r="T15" s="8">
        <v>6101</v>
      </c>
      <c r="U15">
        <v>38</v>
      </c>
    </row>
    <row r="16" spans="2:21" x14ac:dyDescent="0.25">
      <c r="B16" s="11" t="s">
        <v>810</v>
      </c>
      <c r="C16">
        <v>3714</v>
      </c>
      <c r="H16" s="3" t="s">
        <v>799</v>
      </c>
      <c r="I16">
        <v>17631</v>
      </c>
      <c r="R16" s="16" t="s">
        <v>26</v>
      </c>
      <c r="S16" s="8">
        <v>234947.53</v>
      </c>
      <c r="T16" s="8">
        <v>2234</v>
      </c>
      <c r="U16">
        <v>16</v>
      </c>
    </row>
    <row r="17" spans="2:21" x14ac:dyDescent="0.25">
      <c r="B17" s="11" t="s">
        <v>811</v>
      </c>
      <c r="C17">
        <v>1766</v>
      </c>
      <c r="R17" s="16" t="s">
        <v>513</v>
      </c>
      <c r="S17" s="8">
        <v>200074.17</v>
      </c>
      <c r="T17" s="8">
        <v>2207</v>
      </c>
      <c r="U17">
        <v>10</v>
      </c>
    </row>
    <row r="18" spans="2:21" x14ac:dyDescent="0.25">
      <c r="B18" s="11" t="s">
        <v>812</v>
      </c>
      <c r="C18">
        <v>2604</v>
      </c>
      <c r="R18" s="16" t="s">
        <v>543</v>
      </c>
      <c r="S18" s="8">
        <v>128178.07</v>
      </c>
      <c r="T18" s="8">
        <v>1346</v>
      </c>
      <c r="U18">
        <v>11</v>
      </c>
    </row>
    <row r="19" spans="2:21" x14ac:dyDescent="0.25">
      <c r="B19" s="11" t="s">
        <v>813</v>
      </c>
      <c r="C19">
        <v>1062</v>
      </c>
      <c r="R19" s="16" t="s">
        <v>550</v>
      </c>
      <c r="S19" s="8">
        <v>36917.33</v>
      </c>
      <c r="T19" s="8">
        <v>409</v>
      </c>
      <c r="U19">
        <v>8</v>
      </c>
    </row>
    <row r="20" spans="2:21" x14ac:dyDescent="0.25">
      <c r="B20" s="11" t="s">
        <v>814</v>
      </c>
      <c r="C20">
        <v>255</v>
      </c>
      <c r="R20" s="16" t="s">
        <v>456</v>
      </c>
      <c r="S20" s="8">
        <v>178057.02</v>
      </c>
      <c r="T20" s="8">
        <v>1719</v>
      </c>
      <c r="U20">
        <v>12</v>
      </c>
    </row>
    <row r="21" spans="2:21" x14ac:dyDescent="0.25">
      <c r="B21" s="11" t="s">
        <v>815</v>
      </c>
      <c r="C21">
        <v>406</v>
      </c>
      <c r="R21" s="16" t="s">
        <v>499</v>
      </c>
      <c r="S21" s="8">
        <v>340739.31</v>
      </c>
      <c r="T21" s="8">
        <v>3615</v>
      </c>
      <c r="U21">
        <v>35</v>
      </c>
    </row>
    <row r="22" spans="2:21" x14ac:dyDescent="0.25">
      <c r="B22" s="11" t="s">
        <v>816</v>
      </c>
      <c r="C22">
        <v>718</v>
      </c>
      <c r="R22" s="16" t="s">
        <v>799</v>
      </c>
      <c r="S22" s="8">
        <v>1791486.71</v>
      </c>
      <c r="T22" s="8">
        <v>17631</v>
      </c>
      <c r="U22">
        <v>59</v>
      </c>
    </row>
    <row r="23" spans="2:21" x14ac:dyDescent="0.25">
      <c r="B23" s="11" t="s">
        <v>817</v>
      </c>
      <c r="C23">
        <v>1215</v>
      </c>
    </row>
    <row r="24" spans="2:21" x14ac:dyDescent="0.25">
      <c r="B24" s="11" t="s">
        <v>818</v>
      </c>
      <c r="C24">
        <v>469</v>
      </c>
    </row>
    <row r="25" spans="2:21" x14ac:dyDescent="0.25">
      <c r="B25" s="3" t="s">
        <v>799</v>
      </c>
      <c r="C25">
        <v>17631</v>
      </c>
    </row>
    <row r="33" spans="2:19" x14ac:dyDescent="0.25">
      <c r="O33" t="s">
        <v>804</v>
      </c>
      <c r="P33" t="s">
        <v>849</v>
      </c>
      <c r="Q33" t="s">
        <v>850</v>
      </c>
      <c r="R33" s="8" t="s">
        <v>853</v>
      </c>
      <c r="S33" s="8" t="s">
        <v>852</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857</v>
      </c>
      <c r="D43" t="s">
        <v>856</v>
      </c>
      <c r="E43" t="s">
        <v>858</v>
      </c>
      <c r="F43" t="s">
        <v>1177</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844</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showGridLines="0" workbookViewId="0">
      <selection activeCell="D5" sqref="D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v>3912</v>
      </c>
      <c r="C25">
        <v>9</v>
      </c>
      <c r="D25" s="8">
        <v>375268.36</v>
      </c>
    </row>
    <row r="26" spans="1:4" x14ac:dyDescent="0.25">
      <c r="A26" s="3" t="s">
        <v>251</v>
      </c>
      <c r="B26">
        <v>2425</v>
      </c>
      <c r="C26">
        <v>6</v>
      </c>
      <c r="D26" s="8">
        <v>256474.26</v>
      </c>
    </row>
    <row r="27" spans="1:4" x14ac:dyDescent="0.25">
      <c r="A27" s="3" t="s">
        <v>28</v>
      </c>
      <c r="B27">
        <v>1402</v>
      </c>
      <c r="C27">
        <v>3</v>
      </c>
      <c r="D27" s="8">
        <v>138285.68</v>
      </c>
    </row>
    <row r="28" spans="1:4" x14ac:dyDescent="0.25">
      <c r="A28" s="3" t="s">
        <v>86</v>
      </c>
      <c r="B28">
        <v>1335</v>
      </c>
      <c r="C28">
        <v>3</v>
      </c>
      <c r="D28" s="8">
        <v>140859.57</v>
      </c>
    </row>
    <row r="29" spans="1:4" x14ac:dyDescent="0.25">
      <c r="A29" s="3" t="s">
        <v>446</v>
      </c>
      <c r="B29">
        <v>1208</v>
      </c>
      <c r="C29">
        <v>2</v>
      </c>
      <c r="D29" s="8">
        <v>106789.89</v>
      </c>
    </row>
    <row r="30" spans="1:4" x14ac:dyDescent="0.25">
      <c r="A30" s="3" t="s">
        <v>382</v>
      </c>
      <c r="B30">
        <v>1169</v>
      </c>
      <c r="C30">
        <v>3</v>
      </c>
      <c r="D30" s="8">
        <v>112911.15</v>
      </c>
    </row>
    <row r="31" spans="1:4" x14ac:dyDescent="0.25">
      <c r="A31" s="3" t="s">
        <v>406</v>
      </c>
      <c r="B31">
        <v>1078</v>
      </c>
      <c r="C31">
        <v>2</v>
      </c>
      <c r="D31" s="8">
        <v>117713.56</v>
      </c>
    </row>
    <row r="32" spans="1:4" x14ac:dyDescent="0.25">
      <c r="A32" s="3" t="s">
        <v>132</v>
      </c>
      <c r="B32">
        <v>1035</v>
      </c>
      <c r="C32">
        <v>3</v>
      </c>
      <c r="D32" s="8">
        <v>115971.34</v>
      </c>
    </row>
    <row r="33" spans="1:4" x14ac:dyDescent="0.25">
      <c r="A33" s="3" t="s">
        <v>204</v>
      </c>
      <c r="B33">
        <v>1032</v>
      </c>
      <c r="C33">
        <v>2</v>
      </c>
      <c r="D33" s="8">
        <v>101339.14</v>
      </c>
    </row>
    <row r="34" spans="1:4" x14ac:dyDescent="0.25">
      <c r="A34" s="3" t="s">
        <v>115</v>
      </c>
      <c r="B34">
        <v>976</v>
      </c>
      <c r="C34">
        <v>2</v>
      </c>
      <c r="D34" s="8">
        <v>103080.38</v>
      </c>
    </row>
    <row r="35" spans="1:4" x14ac:dyDescent="0.25">
      <c r="A35" s="3" t="s">
        <v>799</v>
      </c>
      <c r="B35">
        <v>15572</v>
      </c>
      <c r="C35">
        <v>35</v>
      </c>
      <c r="D35" s="8">
        <v>1568693.33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workbookViewId="0">
      <selection activeCell="G10" sqref="G10"/>
    </sheetView>
  </sheetViews>
  <sheetFormatPr defaultRowHeight="15" x14ac:dyDescent="0.25"/>
  <cols>
    <col min="4" max="4" width="42.5703125" customWidth="1"/>
  </cols>
  <sheetData>
    <row r="4" spans="4:4" ht="26.25" x14ac:dyDescent="0.4">
      <c r="D4" s="14" t="s">
        <v>841</v>
      </c>
    </row>
    <row r="6" spans="4:4" ht="48" customHeight="1" x14ac:dyDescent="0.25">
      <c r="D6" s="18" t="s">
        <v>1179</v>
      </c>
    </row>
    <row r="8" spans="4:4" ht="63" x14ac:dyDescent="0.25">
      <c r="D8" s="18" t="s">
        <v>1190</v>
      </c>
    </row>
    <row r="10" spans="4:4" ht="110.25" x14ac:dyDescent="0.25">
      <c r="D10" s="18" t="s">
        <v>1180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abSelected="1" topLeftCell="D1" workbookViewId="0">
      <selection activeCell="I19" sqref="I19"/>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2004</v>
      </c>
    </row>
    <row r="4" spans="1:15" x14ac:dyDescent="0.25">
      <c r="O4" s="3" t="s">
        <v>799</v>
      </c>
    </row>
    <row r="7" spans="1:15" x14ac:dyDescent="0.25">
      <c r="D7" s="2" t="s">
        <v>798</v>
      </c>
      <c r="E7" t="s">
        <v>808</v>
      </c>
    </row>
    <row r="8" spans="1:15" x14ac:dyDescent="0.25">
      <c r="D8" s="3" t="s">
        <v>92</v>
      </c>
      <c r="E8">
        <v>4</v>
      </c>
    </row>
    <row r="9" spans="1:15" x14ac:dyDescent="0.25">
      <c r="D9" s="3" t="s">
        <v>42</v>
      </c>
      <c r="E9">
        <v>42</v>
      </c>
    </row>
    <row r="10" spans="1:15" x14ac:dyDescent="0.25">
      <c r="D10" s="3" t="s">
        <v>186</v>
      </c>
      <c r="E10">
        <v>4</v>
      </c>
      <c r="M10" t="s">
        <v>832</v>
      </c>
      <c r="N10" s="8">
        <f>GETPIVOTDATA("[Measures].[Sum of Sales]",$M$20)</f>
        <v>4724162.5999999996</v>
      </c>
    </row>
    <row r="11" spans="1:15" x14ac:dyDescent="0.25">
      <c r="D11" s="3" t="s">
        <v>33</v>
      </c>
      <c r="E11">
        <v>34</v>
      </c>
      <c r="M11" t="s">
        <v>834</v>
      </c>
      <c r="N11" s="8">
        <f>GETPIVOTDATA("[Measures].[Sum of QuantityOrdered]",$M$20)</f>
        <v>46824</v>
      </c>
    </row>
    <row r="12" spans="1:15" x14ac:dyDescent="0.25">
      <c r="D12" s="3" t="s">
        <v>799</v>
      </c>
      <c r="E12">
        <v>84</v>
      </c>
      <c r="M12" t="s">
        <v>831</v>
      </c>
      <c r="N12" s="8">
        <f>GETPIVOTDATA("[Measures].[Distinct Count of OrderNumber]",$M$20)</f>
        <v>144</v>
      </c>
    </row>
    <row r="14" spans="1:15" x14ac:dyDescent="0.25">
      <c r="M14" t="s">
        <v>826</v>
      </c>
      <c r="N14" s="8">
        <f>GETPIVOTDATA("[Measures].[Sum of Sales]",$F$18)</f>
        <v>216904.77</v>
      </c>
    </row>
    <row r="15" spans="1:15" x14ac:dyDescent="0.25">
      <c r="M15" t="s">
        <v>835</v>
      </c>
      <c r="N15" s="8">
        <f>GETPIVOTDATA("[Measures].[Sum of QuantityOrdered]",$F$18)</f>
        <v>2243</v>
      </c>
    </row>
    <row r="16" spans="1:15" x14ac:dyDescent="0.25">
      <c r="A16" s="2" t="s">
        <v>690</v>
      </c>
      <c r="B16" t="s" vm="2">
        <v>1169</v>
      </c>
      <c r="M16" t="s">
        <v>827</v>
      </c>
      <c r="N16" s="8">
        <f>GETPIVOTDATA("[Measures].[Distinct Count of OrderNumber]",$F$18)</f>
        <v>6</v>
      </c>
    </row>
    <row r="18" spans="1:15" x14ac:dyDescent="0.25">
      <c r="A18" s="2" t="s">
        <v>798</v>
      </c>
      <c r="B18" t="s">
        <v>808</v>
      </c>
      <c r="F18" s="2" t="s">
        <v>798</v>
      </c>
      <c r="G18" t="s">
        <v>833</v>
      </c>
      <c r="H18" t="s">
        <v>824</v>
      </c>
      <c r="I18" t="s">
        <v>800</v>
      </c>
      <c r="J18" t="s">
        <v>825</v>
      </c>
      <c r="N18"/>
    </row>
    <row r="19" spans="1:15" x14ac:dyDescent="0.25">
      <c r="A19" s="3" t="s">
        <v>498</v>
      </c>
      <c r="B19">
        <v>9</v>
      </c>
      <c r="F19" s="6">
        <v>38322</v>
      </c>
      <c r="G19" s="7">
        <v>38322</v>
      </c>
      <c r="H19">
        <v>216904.77</v>
      </c>
      <c r="I19">
        <v>2243</v>
      </c>
      <c r="J19">
        <v>6</v>
      </c>
    </row>
    <row r="20" spans="1:15" x14ac:dyDescent="0.25">
      <c r="A20" s="3" t="s">
        <v>809</v>
      </c>
      <c r="B20">
        <v>13</v>
      </c>
      <c r="F20" s="3" t="s">
        <v>799</v>
      </c>
      <c r="G20" s="7">
        <v>38322</v>
      </c>
      <c r="H20">
        <v>216904.77</v>
      </c>
      <c r="I20">
        <v>2243</v>
      </c>
      <c r="J20">
        <v>6</v>
      </c>
      <c r="M20" t="s">
        <v>824</v>
      </c>
      <c r="N20" s="8" t="s">
        <v>800</v>
      </c>
      <c r="O20" t="s">
        <v>825</v>
      </c>
    </row>
    <row r="21" spans="1:15" x14ac:dyDescent="0.25">
      <c r="A21" s="3" t="s">
        <v>810</v>
      </c>
      <c r="B21">
        <v>10</v>
      </c>
      <c r="M21">
        <v>4724162.5999999996</v>
      </c>
      <c r="N21" s="8">
        <v>46824</v>
      </c>
      <c r="O21">
        <v>144</v>
      </c>
    </row>
    <row r="22" spans="1:15" x14ac:dyDescent="0.25">
      <c r="A22" s="3" t="s">
        <v>811</v>
      </c>
      <c r="B22">
        <v>11</v>
      </c>
    </row>
    <row r="23" spans="1:15" x14ac:dyDescent="0.25">
      <c r="A23" s="3" t="s">
        <v>812</v>
      </c>
      <c r="B23">
        <v>7</v>
      </c>
    </row>
    <row r="24" spans="1:15" x14ac:dyDescent="0.25">
      <c r="A24" s="3" t="s">
        <v>813</v>
      </c>
      <c r="B24">
        <v>10</v>
      </c>
    </row>
    <row r="25" spans="1:15" x14ac:dyDescent="0.25">
      <c r="A25" s="3" t="s">
        <v>814</v>
      </c>
      <c r="B25">
        <v>11</v>
      </c>
    </row>
    <row r="26" spans="1:15" x14ac:dyDescent="0.25">
      <c r="A26" s="3" t="s">
        <v>815</v>
      </c>
      <c r="B26">
        <v>12</v>
      </c>
    </row>
    <row r="27" spans="1:15" x14ac:dyDescent="0.25">
      <c r="A27" s="3" t="s">
        <v>816</v>
      </c>
      <c r="B27">
        <v>10</v>
      </c>
    </row>
    <row r="28" spans="1:15" x14ac:dyDescent="0.25">
      <c r="A28" s="3" t="s">
        <v>817</v>
      </c>
      <c r="B28">
        <v>16</v>
      </c>
    </row>
    <row r="29" spans="1:15" x14ac:dyDescent="0.25">
      <c r="A29" s="3" t="s">
        <v>1170</v>
      </c>
      <c r="B29">
        <v>20</v>
      </c>
    </row>
    <row r="30" spans="1:15" x14ac:dyDescent="0.25">
      <c r="A30" s="3" t="s">
        <v>818</v>
      </c>
      <c r="B30">
        <v>6</v>
      </c>
    </row>
    <row r="31" spans="1:15" x14ac:dyDescent="0.25">
      <c r="A31" s="3" t="s">
        <v>799</v>
      </c>
      <c r="B31">
        <v>84</v>
      </c>
      <c r="H31" s="2" t="s">
        <v>690</v>
      </c>
      <c r="I31" t="s" vm="1">
        <v>837</v>
      </c>
    </row>
    <row r="33" spans="5:9" x14ac:dyDescent="0.25">
      <c r="E33" s="2" t="s">
        <v>690</v>
      </c>
      <c r="F33" t="s" vm="2">
        <v>1169</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7EBAA361-E30F-43F1-9E97-046B76E29C9D}">
  <ds:schemaRefs/>
</ds:datastoreItem>
</file>

<file path=customXml/itemProps2.xml><?xml version="1.0" encoding="utf-8"?>
<ds:datastoreItem xmlns:ds="http://schemas.openxmlformats.org/officeDocument/2006/customXml" ds:itemID="{8B78FA5D-F023-48B8-9B00-505517C43AE8}">
  <ds:schemaRefs/>
</ds:datastoreItem>
</file>

<file path=customXml/itemProps3.xml><?xml version="1.0" encoding="utf-8"?>
<ds:datastoreItem xmlns:ds="http://schemas.openxmlformats.org/officeDocument/2006/customXml" ds:itemID="{A1F39247-21C7-4160-A4B0-AD19484E8D9F}">
  <ds:schemaRefs/>
</ds:datastoreItem>
</file>

<file path=customXml/itemProps4.xml><?xml version="1.0" encoding="utf-8"?>
<ds:datastoreItem xmlns:ds="http://schemas.openxmlformats.org/officeDocument/2006/customXml" ds:itemID="{C957B69E-1BCD-475E-BD3E-0543F00B3CA4}">
  <ds:schemaRefs/>
</ds:datastoreItem>
</file>

<file path=customXml/itemProps5.xml><?xml version="1.0" encoding="utf-8"?>
<ds:datastoreItem xmlns:ds="http://schemas.openxmlformats.org/officeDocument/2006/customXml" ds:itemID="{1338D12A-0058-4AB3-950D-2D515FA0EC7A}">
  <ds:schemaRefs/>
</ds:datastoreItem>
</file>

<file path=customXml/itemProps6.xml><?xml version="1.0" encoding="utf-8"?>
<ds:datastoreItem xmlns:ds="http://schemas.openxmlformats.org/officeDocument/2006/customXml" ds:itemID="{296499F8-70C1-416E-9BDE-F38F9B1F6897}">
  <ds:schemaRefs>
    <ds:schemaRef ds:uri="http://schemas.microsoft.com/DataMashup"/>
  </ds:schemaRefs>
</ds:datastoreItem>
</file>

<file path=customXml/itemProps7.xml><?xml version="1.0" encoding="utf-8"?>
<ds:datastoreItem xmlns:ds="http://schemas.openxmlformats.org/officeDocument/2006/customXml" ds:itemID="{9E136D3F-4510-43FE-8398-AD15E448C6E8}">
  <ds:schemaRefs/>
</ds:datastoreItem>
</file>

<file path=customXml/itemProps8.xml><?xml version="1.0" encoding="utf-8"?>
<ds:datastoreItem xmlns:ds="http://schemas.openxmlformats.org/officeDocument/2006/customXml" ds:itemID="{CE20D728-14DD-45EB-BACD-1BBCFFB431B5}">
  <ds:schemaRefs/>
</ds:datastoreItem>
</file>

<file path=customXml/itemProps9.xml><?xml version="1.0" encoding="utf-8"?>
<ds:datastoreItem xmlns:ds="http://schemas.openxmlformats.org/officeDocument/2006/customXml" ds:itemID="{B4A935CB-EC27-4685-B0A1-610A6E98F4DB}">
  <ds:schemaRefs/>
</ds:datastoreItem>
</file>

<file path=customXml/itemProps10.xml><?xml version="1.0" encoding="utf-8"?>
<ds:datastoreItem xmlns:ds="http://schemas.openxmlformats.org/officeDocument/2006/customXml" ds:itemID="{20CF3AEC-FE54-4F27-B766-3726F0A483E3}">
  <ds:schemaRefs/>
</ds:datastoreItem>
</file>

<file path=customXml/itemProps11.xml><?xml version="1.0" encoding="utf-8"?>
<ds:datastoreItem xmlns:ds="http://schemas.openxmlformats.org/officeDocument/2006/customXml" ds:itemID="{687C4C10-1137-45D9-A607-BADEF1995753}">
  <ds:schemaRefs/>
</ds:datastoreItem>
</file>

<file path=customXml/itemProps12.xml><?xml version="1.0" encoding="utf-8"?>
<ds:datastoreItem xmlns:ds="http://schemas.openxmlformats.org/officeDocument/2006/customXml" ds:itemID="{B6E114C1-CD3D-4DD8-A43D-3C8AC99B22C6}">
  <ds:schemaRefs/>
</ds:datastoreItem>
</file>

<file path=customXml/itemProps13.xml><?xml version="1.0" encoding="utf-8"?>
<ds:datastoreItem xmlns:ds="http://schemas.openxmlformats.org/officeDocument/2006/customXml" ds:itemID="{32FF7231-FD4A-439C-AE99-A1DB0B95CE4E}">
  <ds:schemaRefs/>
</ds:datastoreItem>
</file>

<file path=customXml/itemProps14.xml><?xml version="1.0" encoding="utf-8"?>
<ds:datastoreItem xmlns:ds="http://schemas.openxmlformats.org/officeDocument/2006/customXml" ds:itemID="{08657E02-475E-42E8-8137-21CCD9624D6A}">
  <ds:schemaRefs/>
</ds:datastoreItem>
</file>

<file path=customXml/itemProps15.xml><?xml version="1.0" encoding="utf-8"?>
<ds:datastoreItem xmlns:ds="http://schemas.openxmlformats.org/officeDocument/2006/customXml" ds:itemID="{2633CC8A-0841-4963-BCEC-897C8AB51162}">
  <ds:schemaRefs/>
</ds:datastoreItem>
</file>

<file path=customXml/itemProps16.xml><?xml version="1.0" encoding="utf-8"?>
<ds:datastoreItem xmlns:ds="http://schemas.openxmlformats.org/officeDocument/2006/customXml" ds:itemID="{F93FEB53-3111-4F23-BAFE-ABDE0E4EEF41}">
  <ds:schemaRefs/>
</ds:datastoreItem>
</file>

<file path=customXml/itemProps17.xml><?xml version="1.0" encoding="utf-8"?>
<ds:datastoreItem xmlns:ds="http://schemas.openxmlformats.org/officeDocument/2006/customXml" ds:itemID="{8CD08D10-F38C-43E8-9CD8-2BA3187A376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2026-03-13T05:56:46Z</dcterms:modified>
</cp:coreProperties>
</file>