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las\Downloads\"/>
    </mc:Choice>
  </mc:AlternateContent>
  <bookViews>
    <workbookView xWindow="0" yWindow="0" windowWidth="23040" windowHeight="8808" activeTab="4"/>
  </bookViews>
  <sheets>
    <sheet name="Expense" sheetId="1" r:id="rId1"/>
    <sheet name="Tasks" sheetId="2" r:id="rId2"/>
    <sheet name="Sheet1" sheetId="3" r:id="rId3"/>
    <sheet name=" Sheet2" sheetId="5" r:id="rId4"/>
    <sheet name=" Sheet3" sheetId="4" r:id="rId5"/>
    <sheet name="Sheet4" sheetId="7" r:id="rId6"/>
    <sheet name="Sheet5" sheetId="8" r:id="rId7"/>
    <sheet name="Sheet6" sheetId="10" r:id="rId8"/>
  </sheets>
  <definedNames>
    <definedName name="_xlnm._FilterDatabase" localSheetId="0" hidden="1">Expense!$B$3:$E$54</definedName>
  </definedNames>
  <calcPr calcId="152511"/>
  <pivotCaches>
    <pivotCache cacheId="12" r:id="rId9"/>
    <pivotCache cacheId="8" r:id="rId10"/>
    <pivotCache cacheId="17" r:id="rId11"/>
    <pivotCache cacheId="21" r:id="rId12"/>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 l="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 i="8"/>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F5" i="3" l="1"/>
  <c r="F8" i="3"/>
  <c r="F6" i="3"/>
  <c r="F9" i="3"/>
  <c r="F10" i="3"/>
  <c r="F11" i="3"/>
  <c r="F15" i="3"/>
  <c r="F14" i="3"/>
  <c r="F13" i="3"/>
  <c r="F12" i="3"/>
  <c r="F7" i="3"/>
  <c r="C3" i="2"/>
  <c r="F16" i="3" l="1"/>
  <c r="E4" i="1"/>
</calcChain>
</file>

<file path=xl/sharedStrings.xml><?xml version="1.0" encoding="utf-8"?>
<sst xmlns="http://schemas.openxmlformats.org/spreadsheetml/2006/main" count="289" uniqueCount="48">
  <si>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</si>
  <si>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</si>
  <si>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</si>
  <si>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</si>
  <si>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</si>
  <si>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</si>
  <si>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</si>
  <si>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</si>
  <si>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</si>
  <si>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</si>
  <si>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</si>
  <si>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</si>
  <si>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</si>
  <si>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</si>
  <si>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</si>
  <si>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</si>
  <si>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</si>
  <si>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</si>
  <si>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</si>
  <si>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</si>
  <si>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</si>
  <si>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</si>
  <si>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</si>
  <si>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</si>
  <si>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Answers</t>
  </si>
  <si>
    <t>Sum of Expense</t>
  </si>
  <si>
    <t>Row Labels</t>
  </si>
  <si>
    <t>Grand Total</t>
  </si>
  <si>
    <t>Using Formulae</t>
  </si>
  <si>
    <t>Answer in Sheet 1</t>
  </si>
  <si>
    <t>Add Filter on the table and use Sort &amp; Filter function in the home tab =&gt; Sort largest to smallest</t>
  </si>
  <si>
    <t>Answer in Sheet 2</t>
  </si>
  <si>
    <t>Column Labels</t>
  </si>
  <si>
    <t>Essentials</t>
  </si>
  <si>
    <t xml:space="preserve">Category Using Drop-down </t>
  </si>
  <si>
    <t>Category(Using Formula)</t>
  </si>
  <si>
    <t>Non-essentials</t>
  </si>
  <si>
    <t>Cost Type</t>
  </si>
  <si>
    <t>Answer in Sheet 3</t>
  </si>
  <si>
    <t>Answer in Sheet 6</t>
  </si>
  <si>
    <t>Answer in Sheet 4</t>
  </si>
  <si>
    <t>Answer in Sheet 5</t>
  </si>
  <si>
    <t>Month</t>
  </si>
  <si>
    <t>October</t>
  </si>
  <si>
    <t>November</t>
  </si>
  <si>
    <t>December</t>
  </si>
  <si>
    <t>Non-Essentials</t>
  </si>
  <si>
    <t>Thus conclusions can be derived from the graph beside that non-essential spendings should be reduced, to reduce Priya's expenses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</si>
</sst>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2"/>
      <color rgb="FF3F3F3F"/>
      <name val="Calibri"/>
      <family val="2"/>
      <scheme val="minor"/>
    </font>
    <font>
      <b/>
      <sz val="14"/>
      <color rgb="FF3F3F3F"/>
      <name val="Calibri"/>
      <family val="2"/>
      <scheme val="minor"/>
    </font>
    <font>
      <b/>
      <sz val="14"/>
      <color rgb="FFFA7D00"/>
      <name val="Calibri"/>
      <family val="2"/>
      <scheme val="minor"/>
    </font>
    <font>
      <b/>
      <sz val="16"/>
      <color rgb="FF3F3F3F"/>
      <name val="Calibri"/>
      <family val="2"/>
      <scheme val="minor"/>
    </font>
    <font>
      <sz val="16"/>
      <color theme="1"/>
      <name val="Calibri"/>
      <family val="2"/>
      <scheme val="minor"/>
    </font>
    <font>
      <b/>
      <sz val="16"/>
      <color rgb="FFFA7D00"/>
      <name val="Calibri"/>
      <family val="2"/>
      <scheme val="minor"/>
    </font>
    <font>
      <b/>
      <sz val="18"/>
      <color rgb="FF3F3F3F"/>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rgb="FFF2F2F2"/>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indexed="64"/>
      </left>
      <right style="thin">
        <color indexed="64"/>
      </right>
      <top/>
      <bottom style="thin">
        <color indexed="64"/>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s>
  <cellStyleXfs count="3">
    <xf numFmtId="0" fontId="0" fillId="0" borderId="0"/>
    <xf numFmtId="0" fontId="6" fillId="6" borderId="2" applyNumberFormat="0" applyAlignment="0" applyProtection="0"/>
    <xf numFmtId="0" fontId="7" fillId="6" borderId="3" applyNumberFormat="0" applyAlignment="0" applyProtection="0"/>
  </cellStyleXfs>
  <cellXfs count="49">
    <xf numFmtId="0" fontId="0" fillId="0" borderId="0" xfId="0"/>
    <xf numFmtId="0" fontId="1" fillId="0" borderId="0" xfId="0" applyFont="1" applyAlignment="1">
      <alignment vertical="center"/>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0" fillId="0" borderId="1" xfId="0" applyBorder="1" applyAlignment="1">
      <alignment horizontal="center" vertical="center"/>
    </xf>
    <xf numFmtId="0" fontId="4" fillId="0" borderId="1" xfId="0" applyFont="1" applyBorder="1" applyAlignment="1">
      <alignment vertical="center"/>
    </xf>
    <xf numFmtId="14" fontId="3" fillId="3" borderId="0" xfId="0" applyNumberFormat="1" applyFont="1" applyFill="1" applyBorder="1" applyAlignment="1">
      <alignment horizontal="center" vertical="center" wrapText="1"/>
    </xf>
    <xf numFmtId="0" fontId="3" fillId="2" borderId="0" xfId="0" applyFont="1" applyFill="1" applyBorder="1" applyAlignment="1">
      <alignment vertical="center" wrapText="1"/>
    </xf>
    <xf numFmtId="0" fontId="0" fillId="4" borderId="1" xfId="0" applyFill="1" applyBorder="1" applyAlignment="1">
      <alignment horizontal="right"/>
    </xf>
    <xf numFmtId="0" fontId="3" fillId="4" borderId="0" xfId="0" applyFont="1" applyFill="1" applyBorder="1" applyAlignment="1">
      <alignment horizontal="right" vertical="center" wrapText="1"/>
    </xf>
    <xf numFmtId="0" fontId="0" fillId="0" borderId="0" xfId="0" applyAlignment="1">
      <alignment horizontal="center"/>
    </xf>
    <xf numFmtId="0" fontId="0" fillId="0" borderId="0" xfId="0" applyBorder="1" applyAlignment="1">
      <alignment vertical="center" wrapText="1"/>
    </xf>
    <xf numFmtId="0" fontId="8" fillId="6" borderId="3" xfId="2" applyFont="1" applyAlignment="1">
      <alignment horizontal="center" vertical="center" wrapText="1"/>
    </xf>
    <xf numFmtId="0" fontId="9" fillId="6" borderId="4" xfId="2" applyFont="1" applyBorder="1" applyAlignment="1">
      <alignment horizontal="center" vertical="center" wrapText="1"/>
    </xf>
    <xf numFmtId="0" fontId="9" fillId="6" borderId="0" xfId="2" applyFont="1" applyBorder="1" applyAlignment="1">
      <alignment horizontal="center" vertical="center" wrapText="1"/>
    </xf>
    <xf numFmtId="0" fontId="2" fillId="2" borderId="5" xfId="0" applyFont="1" applyFill="1" applyBorder="1" applyAlignment="1">
      <alignment horizontal="center" vertical="center" wrapText="1"/>
    </xf>
    <xf numFmtId="0" fontId="2" fillId="4" borderId="5" xfId="0" applyFont="1" applyFill="1" applyBorder="1" applyAlignment="1">
      <alignment horizontal="center" vertical="center" wrapText="1"/>
    </xf>
    <xf numFmtId="14" fontId="0" fillId="0" borderId="0" xfId="0" applyNumberFormat="1" applyAlignment="1">
      <alignment horizontal="center"/>
    </xf>
    <xf numFmtId="0" fontId="0" fillId="0" borderId="0" xfId="0" applyAlignment="1"/>
    <xf numFmtId="0" fontId="9" fillId="6" borderId="6" xfId="2" applyFont="1" applyBorder="1" applyAlignment="1">
      <alignment horizontal="center"/>
    </xf>
    <xf numFmtId="0" fontId="9" fillId="6" borderId="7" xfId="2" applyFont="1" applyBorder="1" applyAlignment="1">
      <alignment horizontal="center"/>
    </xf>
    <xf numFmtId="0" fontId="9" fillId="6" borderId="8" xfId="2" applyFont="1" applyBorder="1" applyAlignment="1">
      <alignment horizontal="center"/>
    </xf>
    <xf numFmtId="0" fontId="9" fillId="6" borderId="6" xfId="2" applyFont="1" applyBorder="1" applyAlignment="1">
      <alignment horizontal="center" vertical="center" wrapText="1"/>
    </xf>
    <xf numFmtId="0" fontId="9" fillId="6" borderId="7" xfId="2" applyFont="1" applyBorder="1" applyAlignment="1">
      <alignment horizontal="center" vertical="center" wrapText="1"/>
    </xf>
    <xf numFmtId="0" fontId="9" fillId="6" borderId="8" xfId="2" applyFont="1" applyBorder="1" applyAlignment="1">
      <alignment horizontal="center" vertical="center" wrapText="1"/>
    </xf>
    <xf numFmtId="14" fontId="4" fillId="0" borderId="1" xfId="0" applyNumberFormat="1" applyFont="1" applyBorder="1" applyAlignment="1">
      <alignment vertical="center"/>
    </xf>
    <xf numFmtId="0" fontId="11" fillId="6" borderId="3" xfId="2" applyFont="1" applyAlignment="1">
      <alignment horizontal="center" vertical="center" wrapText="1"/>
    </xf>
    <xf numFmtId="0" fontId="12" fillId="0" borderId="0" xfId="0" applyFont="1"/>
    <xf numFmtId="0" fontId="12" fillId="0" borderId="0" xfId="0" pivotButton="1" applyFont="1"/>
    <xf numFmtId="0" fontId="13" fillId="6" borderId="1" xfId="1" applyFont="1" applyBorder="1" applyAlignment="1">
      <alignment horizontal="center"/>
    </xf>
    <xf numFmtId="0" fontId="12" fillId="0" borderId="0" xfId="0" applyFont="1" applyAlignment="1">
      <alignment horizontal="left"/>
    </xf>
    <xf numFmtId="0" fontId="12" fillId="0" borderId="0" xfId="0" applyNumberFormat="1" applyFont="1"/>
    <xf numFmtId="0" fontId="12" fillId="0" borderId="1" xfId="0" applyFont="1" applyBorder="1" applyAlignment="1">
      <alignment horizontal="right"/>
    </xf>
    <xf numFmtId="0" fontId="13" fillId="6" borderId="1" xfId="1" applyFont="1" applyBorder="1" applyAlignment="1">
      <alignment horizontal="right"/>
    </xf>
    <xf numFmtId="0" fontId="14" fillId="6" borderId="3" xfId="2" applyFont="1" applyAlignment="1">
      <alignment horizontal="center" vertical="center" wrapText="1"/>
    </xf>
    <xf numFmtId="0" fontId="0" fillId="0" borderId="0" xfId="0" applyBorder="1"/>
    <xf numFmtId="0" fontId="10" fillId="6" borderId="2" xfId="1" applyFont="1" applyAlignment="1">
      <alignment horizontal="center" vertical="center" wrapText="1"/>
    </xf>
  </cellXfs>
  <cellStyles count="3">
    <cellStyle name="Calculation" xfId="1" builtinId="22"/>
    <cellStyle name="Normal" xfId="0" builtinId="0"/>
    <cellStyle name="Output" xfId="2" builtinId="21"/>
  </cellStyles>
  <dxfs count="31">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6"/>
      </font>
    </dxf>
    <dxf>
      <font>
        <b val="0"/>
        <i val="0"/>
        <strike val="0"/>
        <condense val="0"/>
        <extend val="0"/>
        <outline val="0"/>
        <shadow val="0"/>
        <u val="none"/>
        <vertAlign val="baseline"/>
        <sz val="11"/>
        <color rgb="FF000000"/>
        <name val="Verdana"/>
        <scheme val="none"/>
      </font>
      <numFmt numFmtId="19" formatCode="dd/mm/yyyy"/>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rgb="FF000000"/>
        <name val="Verdana"/>
        <scheme val="none"/>
      </font>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Verdana"/>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Verdana"/>
        <scheme val="none"/>
      </font>
      <numFmt numFmtId="19" formatCode="dd/mm/yyyy"/>
      <fill>
        <patternFill patternType="solid">
          <fgColor indexed="64"/>
          <bgColor rgb="FFFFFFFF"/>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 Sheet2!PivotTable1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t>Total</a:t>
            </a:r>
            <a:endParaRPr lang="en-US"/>
          </a:p>
        </c:rich>
      </c:tx>
      <c:layout>
        <c:manualLayout>
          <c:xMode val="edge"/>
          <c:yMode val="edge"/>
          <c:x val="0.35322283609576433"/>
          <c:y val="3.2546882726615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manualLayout>
          <c:layoutTarget val="inner"/>
          <c:xMode val="edge"/>
          <c:yMode val="edge"/>
          <c:x val="0.14404489494061862"/>
          <c:y val="0.1445335977024611"/>
          <c:w val="0.48495482954133495"/>
          <c:h val="0.79507992886758716"/>
        </c:manualLayout>
      </c:layout>
      <c:pieChart>
        <c:varyColors val="1"/>
        <c:ser>
          <c:idx val="0"/>
          <c:order val="0"/>
          <c:tx>
            <c:strRef>
              <c:f>' Sheet2'!$C$4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 Sheet2'!$B$5:$B$15</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 Sheet2'!$C$5:$C$15</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93216745696843"/>
          <c:y val="8.6072359161626533E-2"/>
          <c:w val="0.25275357962667755"/>
          <c:h val="0.8345962189508918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 Sheet3!PivotTable4</c:name>
    <c:fmtId val="6"/>
  </c:pivotSource>
  <c:chart>
    <c:title>
      <c:layout>
        <c:manualLayout>
          <c:xMode val="edge"/>
          <c:yMode val="edge"/>
          <c:x val="0.45361111111111119"/>
          <c:y val="6.3794109069699623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11013648293963255"/>
          <c:y val="0.20772929425488482"/>
          <c:w val="0.74845603674540684"/>
          <c:h val="0.53774387576552929"/>
        </c:manualLayout>
      </c:layout>
      <c:barChart>
        <c:barDir val="col"/>
        <c:grouping val="clustered"/>
        <c:varyColors val="0"/>
        <c:ser>
          <c:idx val="0"/>
          <c:order val="0"/>
          <c:tx>
            <c:strRef>
              <c:f>' Sheet3'!$C$5</c:f>
              <c:strCache>
                <c:ptCount val="1"/>
                <c:pt idx="0">
                  <c:v>Total</c:v>
                </c:pt>
              </c:strCache>
            </c:strRef>
          </c:tx>
          <c:spPr>
            <a:solidFill>
              <a:schemeClr val="accent1"/>
            </a:solidFill>
            <a:ln>
              <a:noFill/>
            </a:ln>
            <a:effectLst/>
          </c:spPr>
          <c:invertIfNegative val="0"/>
          <c:cat>
            <c:strRef>
              <c:f>' Sheet3'!$B$6:$B$9</c:f>
              <c:strCache>
                <c:ptCount val="3"/>
                <c:pt idx="0">
                  <c:v>October</c:v>
                </c:pt>
                <c:pt idx="1">
                  <c:v>November</c:v>
                </c:pt>
                <c:pt idx="2">
                  <c:v>December</c:v>
                </c:pt>
              </c:strCache>
            </c:strRef>
          </c:cat>
          <c:val>
            <c:numRef>
              <c:f>' Sheet3'!$C$6:$C$9</c:f>
              <c:numCache>
                <c:formatCode>General</c:formatCode>
                <c:ptCount val="3"/>
                <c:pt idx="0">
                  <c:v>17443.370000000003</c:v>
                </c:pt>
                <c:pt idx="1">
                  <c:v>18764.27</c:v>
                </c:pt>
                <c:pt idx="2">
                  <c:v>20837.63</c:v>
                </c:pt>
              </c:numCache>
            </c:numRef>
          </c:val>
        </c:ser>
        <c:dLbls>
          <c:showLegendKey val="0"/>
          <c:showVal val="0"/>
          <c:showCatName val="0"/>
          <c:showSerName val="0"/>
          <c:showPercent val="0"/>
          <c:showBubbleSize val="0"/>
        </c:dLbls>
        <c:gapWidth val="219"/>
        <c:overlap val="-27"/>
        <c:axId val="2108008224"/>
        <c:axId val="2108003328"/>
      </c:barChart>
      <c:catAx>
        <c:axId val="210800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108003328"/>
        <c:crosses val="autoZero"/>
        <c:auto val="1"/>
        <c:lblAlgn val="ctr"/>
        <c:lblOffset val="100"/>
        <c:noMultiLvlLbl val="0"/>
      </c:catAx>
      <c:valAx>
        <c:axId val="210800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08008224"/>
        <c:crosses val="autoZero"/>
        <c:crossBetween val="between"/>
      </c:valAx>
      <c:spPr>
        <a:noFill/>
        <a:ln>
          <a:noFill/>
        </a:ln>
        <a:effectLst/>
      </c:spPr>
    </c:plotArea>
    <c:legend>
      <c:legendPos val="r"/>
      <c:layout>
        <c:manualLayout>
          <c:xMode val="edge"/>
          <c:yMode val="edge"/>
          <c:x val="0.881734579828239"/>
          <c:y val="0.36346850393700786"/>
          <c:w val="0.10459488018543137"/>
          <c:h val="0.1276046587926509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 Sheet3!PivotTable4</c:name>
    <c:fmtId val="7"/>
  </c:pivotSource>
  <c:chart>
    <c:title>
      <c:layout>
        <c:manualLayout>
          <c:xMode val="edge"/>
          <c:yMode val="edge"/>
          <c:x val="0.45754821602931034"/>
          <c:y val="7.0620907235080466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 Sheet3'!$C$5</c:f>
              <c:strCache>
                <c:ptCount val="1"/>
                <c:pt idx="0">
                  <c:v>Total</c:v>
                </c:pt>
              </c:strCache>
            </c:strRef>
          </c:tx>
          <c:spPr>
            <a:ln w="28575" cap="rnd">
              <a:solidFill>
                <a:schemeClr val="accent1"/>
              </a:solidFill>
              <a:round/>
            </a:ln>
            <a:effectLst/>
          </c:spPr>
          <c:marker>
            <c:symbol val="none"/>
          </c:marker>
          <c:cat>
            <c:strRef>
              <c:f>' Sheet3'!$B$6:$B$9</c:f>
              <c:strCache>
                <c:ptCount val="3"/>
                <c:pt idx="0">
                  <c:v>October</c:v>
                </c:pt>
                <c:pt idx="1">
                  <c:v>November</c:v>
                </c:pt>
                <c:pt idx="2">
                  <c:v>December</c:v>
                </c:pt>
              </c:strCache>
            </c:strRef>
          </c:cat>
          <c:val>
            <c:numRef>
              <c:f>' Sheet3'!$C$6:$C$9</c:f>
              <c:numCache>
                <c:formatCode>General</c:formatCode>
                <c:ptCount val="3"/>
                <c:pt idx="0">
                  <c:v>17443.370000000003</c:v>
                </c:pt>
                <c:pt idx="1">
                  <c:v>18764.27</c:v>
                </c:pt>
                <c:pt idx="2">
                  <c:v>20837.63</c:v>
                </c:pt>
              </c:numCache>
            </c:numRef>
          </c:val>
          <c:smooth val="0"/>
        </c:ser>
        <c:dLbls>
          <c:showLegendKey val="0"/>
          <c:showVal val="0"/>
          <c:showCatName val="0"/>
          <c:showSerName val="0"/>
          <c:showPercent val="0"/>
          <c:showBubbleSize val="0"/>
        </c:dLbls>
        <c:smooth val="0"/>
        <c:axId val="2107427952"/>
        <c:axId val="2107431760"/>
      </c:lineChart>
      <c:catAx>
        <c:axId val="210742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107431760"/>
        <c:crosses val="autoZero"/>
        <c:auto val="1"/>
        <c:lblAlgn val="ctr"/>
        <c:lblOffset val="100"/>
        <c:noMultiLvlLbl val="0"/>
      </c:catAx>
      <c:valAx>
        <c:axId val="2107431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07427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Summary.xlsx]Sheet6!PivotTable6</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8.1610739977796179E-2"/>
          <c:y val="0.18455266289911959"/>
          <c:w val="0.88326883956131397"/>
          <c:h val="0.6050680929034814"/>
        </c:manualLayout>
      </c:layout>
      <c:barChart>
        <c:barDir val="col"/>
        <c:grouping val="clustered"/>
        <c:varyColors val="0"/>
        <c:ser>
          <c:idx val="0"/>
          <c:order val="0"/>
          <c:tx>
            <c:strRef>
              <c:f>Sheet6!$C$4:$C$5</c:f>
              <c:strCache>
                <c:ptCount val="1"/>
                <c:pt idx="0">
                  <c:v>Essentials</c:v>
                </c:pt>
              </c:strCache>
            </c:strRef>
          </c:tx>
          <c:spPr>
            <a:solidFill>
              <a:schemeClr val="accent1"/>
            </a:solidFill>
            <a:ln>
              <a:noFill/>
            </a:ln>
            <a:effectLst/>
          </c:spPr>
          <c:invertIfNegative val="0"/>
          <c:cat>
            <c:strRef>
              <c:f>Sheet6!$B$6:$B$17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Sheet6!$C$6:$C$17</c:f>
              <c:numCache>
                <c:formatCode>General</c:formatCode>
                <c:ptCount val="11"/>
                <c:pt idx="0">
                  <c:v>1510.9099999999999</c:v>
                </c:pt>
                <c:pt idx="1">
                  <c:v>3342</c:v>
                </c:pt>
                <c:pt idx="3">
                  <c:v>7775</c:v>
                </c:pt>
                <c:pt idx="4">
                  <c:v>1411.26</c:v>
                </c:pt>
                <c:pt idx="5">
                  <c:v>2586</c:v>
                </c:pt>
                <c:pt idx="7">
                  <c:v>1857</c:v>
                </c:pt>
                <c:pt idx="8">
                  <c:v>10194.1</c:v>
                </c:pt>
                <c:pt idx="10">
                  <c:v>3217</c:v>
                </c:pt>
              </c:numCache>
            </c:numRef>
          </c:val>
        </c:ser>
        <c:ser>
          <c:idx val="1"/>
          <c:order val="1"/>
          <c:tx>
            <c:strRef>
              <c:f>Sheet6!$D$4:$D$5</c:f>
              <c:strCache>
                <c:ptCount val="1"/>
                <c:pt idx="0">
                  <c:v>Non-Essentials</c:v>
                </c:pt>
              </c:strCache>
            </c:strRef>
          </c:tx>
          <c:spPr>
            <a:solidFill>
              <a:schemeClr val="accent2"/>
            </a:solidFill>
            <a:ln>
              <a:noFill/>
            </a:ln>
            <a:effectLst/>
          </c:spPr>
          <c:invertIfNegative val="0"/>
          <c:cat>
            <c:strRef>
              <c:f>Sheet6!$B$6:$B$17</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Sheet6!$D$6:$D$17</c:f>
              <c:numCache>
                <c:formatCode>General</c:formatCode>
                <c:ptCount val="11"/>
                <c:pt idx="2">
                  <c:v>5688</c:v>
                </c:pt>
                <c:pt idx="6">
                  <c:v>7464</c:v>
                </c:pt>
                <c:pt idx="9">
                  <c:v>12000</c:v>
                </c:pt>
              </c:numCache>
            </c:numRef>
          </c:val>
        </c:ser>
        <c:dLbls>
          <c:showLegendKey val="0"/>
          <c:showVal val="0"/>
          <c:showCatName val="0"/>
          <c:showSerName val="0"/>
          <c:showPercent val="0"/>
          <c:showBubbleSize val="0"/>
        </c:dLbls>
        <c:gapWidth val="219"/>
        <c:overlap val="-27"/>
        <c:axId val="2108001152"/>
        <c:axId val="2108005504"/>
      </c:barChart>
      <c:catAx>
        <c:axId val="210800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08005504"/>
        <c:crosses val="autoZero"/>
        <c:auto val="1"/>
        <c:lblAlgn val="ctr"/>
        <c:lblOffset val="100"/>
        <c:noMultiLvlLbl val="0"/>
      </c:catAx>
      <c:valAx>
        <c:axId val="210800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108001152"/>
        <c:crosses val="autoZero"/>
        <c:crossBetween val="between"/>
      </c:valAx>
      <c:spPr>
        <a:noFill/>
        <a:ln>
          <a:noFill/>
        </a:ln>
        <a:effectLst/>
      </c:spPr>
    </c:plotArea>
    <c:legend>
      <c:legendPos val="r"/>
      <c:layout>
        <c:manualLayout>
          <c:xMode val="edge"/>
          <c:yMode val="edge"/>
          <c:x val="0.13422289817684765"/>
          <c:y val="1.5429073021501453E-2"/>
          <c:w val="0.24857375713121432"/>
          <c:h val="9.774782291286435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99060</xdr:colOff>
      <xdr:row>3</xdr:row>
      <xdr:rowOff>7620</xdr:rowOff>
    </xdr:from>
    <xdr:to>
      <xdr:col>15</xdr:col>
      <xdr:colOff>289560</xdr:colOff>
      <xdr:row>24</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750570</xdr:colOff>
      <xdr:row>10</xdr:row>
      <xdr:rowOff>0</xdr:rowOff>
    </xdr:from>
    <xdr:to>
      <xdr:col>11</xdr:col>
      <xdr:colOff>243840</xdr:colOff>
      <xdr:row>26</xdr:row>
      <xdr:rowOff>121920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87630</xdr:colOff>
      <xdr:row>10</xdr:row>
      <xdr:rowOff>0</xdr:rowOff>
    </xdr:from>
    <xdr:to>
      <xdr:col>5</xdr:col>
      <xdr:colOff>571500</xdr:colOff>
      <xdr:row>26</xdr:row>
      <xdr:rowOff>91440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887730</xdr:colOff>
      <xdr:row>2</xdr:row>
      <xdr:rowOff>76200</xdr:rowOff>
    </xdr:from>
    <xdr:to>
      <xdr:col>15</xdr:col>
      <xdr:colOff>236220</xdr:colOff>
      <xdr:row>30</xdr:row>
      <xdr:rowOff>30480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Vilas" refreshedDate="45455.690470949077" createdVersion="5" refreshedVersion="5" minRefreshableVersion="3" recordCount="51">
  <cacheSource type="worksheet">
    <worksheetSource ref="B3:E54" sheet="Expense"/>
  </cacheSource>
  <cacheFields count="3">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ilas" refreshedDate="45457.774879166667" createdVersion="5" refreshedVersion="5" minRefreshableVersion="3" recordCount="51">
  <cacheSource type="worksheet">
    <worksheetSource name="Expense!$A$1:$C$52"/>
  </cacheSource>
  <cacheFields count="3">
    <cacheField name="Date" numFmtId="0">
      <sharedItems containsNonDate="0" containsDate="1" containsString="0" containsBlank="1" minDate="2021-10-01T00:00:00" maxDate="2021-12-24T00:00:00" count="40">
        <m/>
        <d v="2021-12-09T00:00:00"/>
        <d v="2021-10-01T00:00:00"/>
        <d v="2021-12-01T00:00:00"/>
        <d v="2021-11-01T00:00:00"/>
        <d v="2021-12-07T00:00:00"/>
        <d v="2021-11-15T00:00:00"/>
        <d v="2021-11-26T00:00:00"/>
        <d v="2021-10-07T00:00:00"/>
        <d v="2021-11-22T00:00:00"/>
        <d v="2021-11-09T00:00:00"/>
        <d v="2021-10-22T00:00:00"/>
        <d v="2021-12-15T00:00:00"/>
        <d v="2021-11-02T00:00:00"/>
        <d v="2021-11-04T00:00:00"/>
        <d v="2021-10-18T00:00:00"/>
        <d v="2021-10-04T00:00:00"/>
        <d v="2021-12-04T00:00:00"/>
        <d v="2021-11-08T00:00:00"/>
        <d v="2021-12-23T00:00:00"/>
        <d v="2021-10-15T00:00:00"/>
        <d v="2021-11-12T00:00:00"/>
        <d v="2021-11-24T00:00:00"/>
        <d v="2021-10-27T00:00:00"/>
        <d v="2021-11-05T00:00:00"/>
        <d v="2021-11-30T00:00:00"/>
        <d v="2021-10-19T00:00:00"/>
        <d v="2021-11-17T00:00:00"/>
        <d v="2021-12-17T00:00:00"/>
        <d v="2021-10-16T00:00:00"/>
        <d v="2021-10-08T00:00:00"/>
        <d v="2021-11-19T00:00:00"/>
        <d v="2021-11-18T00:00:00"/>
        <d v="2021-10-25T00:00:00"/>
        <d v="2021-10-29T00:00:00"/>
        <d v="2021-11-29T00:00:00"/>
        <d v="2021-11-25T00:00:00"/>
        <d v="2021-10-28T00:00:00"/>
        <d v="2021-10-30T00:00:00"/>
        <d v="2021-12-20T00:00:00"/>
      </sharedItems>
    </cacheField>
    <cacheField name="Items" numFmtId="0">
      <sharedItems containsBlank="1" count="12">
        <m/>
        <s v="Trip"/>
        <s v="Other essential items"/>
        <s v="Online shopping"/>
        <s v="Medicine"/>
        <s v="Gifts"/>
        <s v="Fish &amp; Chicken"/>
        <s v="Vegetables &amp; Fruit"/>
        <s v="Movie with friends"/>
        <s v="Ordering food"/>
        <s v="Mobile Bill Payment"/>
        <s v="Cab to office"/>
      </sharedItems>
    </cacheField>
    <cacheField name="Expense" numFmtId="0">
      <sharedItems containsSemiMixedTypes="0" containsString="0" containsNumber="1" minValue="0" maxValue="12000" count="44">
        <n v="0"/>
        <n v="12000"/>
        <n v="2500"/>
        <n v="2327"/>
        <n v="2300"/>
        <n v="2100"/>
        <n v="2000"/>
        <n v="1900"/>
        <n v="1720"/>
        <n v="1600"/>
        <n v="1574.1"/>
        <n v="1500"/>
        <n v="1150"/>
        <n v="1138"/>
        <n v="1075"/>
        <n v="970"/>
        <n v="900"/>
        <n v="767"/>
        <n v="760"/>
        <n v="710"/>
        <n v="702"/>
        <n v="640"/>
        <n v="620"/>
        <n v="600"/>
        <n v="550"/>
        <n v="540"/>
        <n v="520"/>
        <n v="518"/>
        <n v="500"/>
        <n v="489"/>
        <n v="470.63"/>
        <n v="470"/>
        <n v="450"/>
        <n v="447"/>
        <n v="428"/>
        <n v="423"/>
        <n v="407.05"/>
        <n v="358.22"/>
        <n v="337"/>
        <n v="322.64"/>
        <n v="314"/>
        <n v="300"/>
        <n v="267"/>
        <n v="15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Vilas" refreshedDate="45457.823337037036" createdVersion="5" refreshedVersion="5" minRefreshableVersion="3" recordCount="51">
  <cacheSource type="worksheet">
    <worksheetSource name="Table1"/>
  </cacheSource>
  <cacheFields count="4">
    <cacheField name="Date" numFmtId="0">
      <sharedItems containsNonDate="0" containsDate="1" containsString="0" containsBlank="1" minDate="2021-10-01T00:00:00" maxDate="2021-12-24T00:00:00"/>
    </cacheField>
    <cacheField name="Month" numFmtId="14">
      <sharedItems count="4">
        <s v="January"/>
        <s v="December"/>
        <s v="October"/>
        <s v="November"/>
      </sharedItems>
    </cacheField>
    <cacheField name="Items" numFmtId="0">
      <sharedItems containsBlank="1" count="12">
        <m/>
        <s v="Trip"/>
        <s v="Other essential items"/>
        <s v="Online shopping"/>
        <s v="Medicine"/>
        <s v="Gifts"/>
        <s v="Fish &amp; Chicken"/>
        <s v="Vegetables &amp; Fruit"/>
        <s v="Movie with friends"/>
        <s v="Ordering food"/>
        <s v="Mobile Bill Payment"/>
        <s v="Cab to office"/>
      </sharedItems>
    </cacheField>
    <cacheField name="Expense" numFmtId="0">
      <sharedItems containsSemiMixedTypes="0" containsString="0" containsNumber="1" minValue="0" maxValue="12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Vilas" refreshedDate="45457.840830555557" createdVersion="5" refreshedVersion="5" minRefreshableVersion="3" recordCount="50">
  <cacheSource type="worksheet">
    <worksheetSource name="Table2"/>
  </cacheSource>
  <cacheFields count="5">
    <cacheField name="Date" numFmtId="14">
      <sharedItems containsSemiMixedTypes="0" containsNonDate="0" containsDate="1" containsString="0" minDate="2021-10-01T00:00:00" maxDate="2021-12-24T00:00:00"/>
    </cacheField>
    <cacheField name="Items" numFmtId="0">
      <sharedItems count="11">
        <s v="Trip"/>
        <s v="Other essential items"/>
        <s v="Online shopping"/>
        <s v="Medicine"/>
        <s v="Gifts"/>
        <s v="Fish &amp; Chicken"/>
        <s v="Vegetables &amp; Fruit"/>
        <s v="Movie with friends"/>
        <s v="Ordering food"/>
        <s v="Mobile Bill Payment"/>
        <s v="Cab to office"/>
      </sharedItems>
    </cacheField>
    <cacheField name="Expense" numFmtId="0">
      <sharedItems containsSemiMixedTypes="0" containsString="0" containsNumber="1" minValue="150" maxValue="12000"/>
    </cacheField>
    <cacheField name="Category(Using Formula)" numFmtId="0">
      <sharedItems count="2">
        <s v="Non-Essentials"/>
        <s v="Essentials"/>
      </sharedItems>
    </cacheField>
    <cacheField name="Category Using Drop-down "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1">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pivotCacheRecords>
</file>

<file path=xl/pivotCache/pivotCacheRecords2.xml><?xml version="1.0" encoding="utf-8"?>
<pivotCacheRecords xmlns="http://schemas.openxmlformats.org/spreadsheetml/2006/main" xmlns:r="http://schemas.openxmlformats.org/officeDocument/2006/relationships" count="51">
  <r>
    <x v="0"/>
    <x v="0"/>
    <x v="0"/>
  </r>
  <r>
    <x v="1"/>
    <x v="1"/>
    <x v="1"/>
  </r>
  <r>
    <x v="2"/>
    <x v="2"/>
    <x v="2"/>
  </r>
  <r>
    <x v="3"/>
    <x v="2"/>
    <x v="2"/>
  </r>
  <r>
    <x v="4"/>
    <x v="3"/>
    <x v="3"/>
  </r>
  <r>
    <x v="2"/>
    <x v="4"/>
    <x v="4"/>
  </r>
  <r>
    <x v="5"/>
    <x v="4"/>
    <x v="4"/>
  </r>
  <r>
    <x v="6"/>
    <x v="4"/>
    <x v="5"/>
  </r>
  <r>
    <x v="7"/>
    <x v="3"/>
    <x v="6"/>
  </r>
  <r>
    <x v="8"/>
    <x v="5"/>
    <x v="7"/>
  </r>
  <r>
    <x v="9"/>
    <x v="2"/>
    <x v="8"/>
  </r>
  <r>
    <x v="10"/>
    <x v="2"/>
    <x v="9"/>
  </r>
  <r>
    <x v="11"/>
    <x v="2"/>
    <x v="10"/>
  </r>
  <r>
    <x v="12"/>
    <x v="5"/>
    <x v="11"/>
  </r>
  <r>
    <x v="13"/>
    <x v="5"/>
    <x v="12"/>
  </r>
  <r>
    <x v="14"/>
    <x v="5"/>
    <x v="13"/>
  </r>
  <r>
    <x v="15"/>
    <x v="4"/>
    <x v="14"/>
  </r>
  <r>
    <x v="15"/>
    <x v="3"/>
    <x v="15"/>
  </r>
  <r>
    <x v="6"/>
    <x v="3"/>
    <x v="16"/>
  </r>
  <r>
    <x v="2"/>
    <x v="3"/>
    <x v="17"/>
  </r>
  <r>
    <x v="16"/>
    <x v="6"/>
    <x v="18"/>
  </r>
  <r>
    <x v="16"/>
    <x v="7"/>
    <x v="19"/>
  </r>
  <r>
    <x v="17"/>
    <x v="7"/>
    <x v="19"/>
  </r>
  <r>
    <x v="18"/>
    <x v="6"/>
    <x v="20"/>
  </r>
  <r>
    <x v="19"/>
    <x v="6"/>
    <x v="21"/>
  </r>
  <r>
    <x v="20"/>
    <x v="8"/>
    <x v="22"/>
  </r>
  <r>
    <x v="21"/>
    <x v="7"/>
    <x v="23"/>
  </r>
  <r>
    <x v="11"/>
    <x v="6"/>
    <x v="24"/>
  </r>
  <r>
    <x v="22"/>
    <x v="6"/>
    <x v="25"/>
  </r>
  <r>
    <x v="23"/>
    <x v="8"/>
    <x v="26"/>
  </r>
  <r>
    <x v="7"/>
    <x v="8"/>
    <x v="27"/>
  </r>
  <r>
    <x v="24"/>
    <x v="3"/>
    <x v="28"/>
  </r>
  <r>
    <x v="25"/>
    <x v="8"/>
    <x v="28"/>
  </r>
  <r>
    <x v="26"/>
    <x v="9"/>
    <x v="29"/>
  </r>
  <r>
    <x v="27"/>
    <x v="10"/>
    <x v="30"/>
  </r>
  <r>
    <x v="28"/>
    <x v="10"/>
    <x v="30"/>
  </r>
  <r>
    <x v="29"/>
    <x v="10"/>
    <x v="31"/>
  </r>
  <r>
    <x v="30"/>
    <x v="9"/>
    <x v="32"/>
  </r>
  <r>
    <x v="19"/>
    <x v="7"/>
    <x v="32"/>
  </r>
  <r>
    <x v="31"/>
    <x v="7"/>
    <x v="33"/>
  </r>
  <r>
    <x v="32"/>
    <x v="8"/>
    <x v="34"/>
  </r>
  <r>
    <x v="33"/>
    <x v="11"/>
    <x v="35"/>
  </r>
  <r>
    <x v="34"/>
    <x v="11"/>
    <x v="36"/>
  </r>
  <r>
    <x v="23"/>
    <x v="11"/>
    <x v="37"/>
  </r>
  <r>
    <x v="35"/>
    <x v="9"/>
    <x v="38"/>
  </r>
  <r>
    <x v="27"/>
    <x v="11"/>
    <x v="39"/>
  </r>
  <r>
    <x v="36"/>
    <x v="9"/>
    <x v="40"/>
  </r>
  <r>
    <x v="37"/>
    <x v="7"/>
    <x v="41"/>
  </r>
  <r>
    <x v="38"/>
    <x v="2"/>
    <x v="41"/>
  </r>
  <r>
    <x v="39"/>
    <x v="9"/>
    <x v="42"/>
  </r>
  <r>
    <x v="6"/>
    <x v="6"/>
    <x v="43"/>
  </r>
</pivotCacheRecords>
</file>

<file path=xl/pivotCache/pivotCacheRecords3.xml><?xml version="1.0" encoding="utf-8"?>
<pivotCacheRecords xmlns="http://schemas.openxmlformats.org/spreadsheetml/2006/main" xmlns:r="http://schemas.openxmlformats.org/officeDocument/2006/relationships" count="51">
  <r>
    <m/>
    <x v="0"/>
    <x v="0"/>
    <n v="0"/>
  </r>
  <r>
    <d v="2021-12-09T00:00:00"/>
    <x v="1"/>
    <x v="1"/>
    <n v="12000"/>
  </r>
  <r>
    <d v="2021-10-01T00:00:00"/>
    <x v="2"/>
    <x v="2"/>
    <n v="2500"/>
  </r>
  <r>
    <d v="2021-12-01T00:00:00"/>
    <x v="1"/>
    <x v="2"/>
    <n v="2500"/>
  </r>
  <r>
    <d v="2021-11-01T00:00:00"/>
    <x v="3"/>
    <x v="3"/>
    <n v="2327"/>
  </r>
  <r>
    <d v="2021-10-01T00:00:00"/>
    <x v="2"/>
    <x v="4"/>
    <n v="2300"/>
  </r>
  <r>
    <d v="2021-12-07T00:00:00"/>
    <x v="1"/>
    <x v="4"/>
    <n v="2300"/>
  </r>
  <r>
    <d v="2021-11-15T00:00:00"/>
    <x v="3"/>
    <x v="4"/>
    <n v="2100"/>
  </r>
  <r>
    <d v="2021-11-26T00:00:00"/>
    <x v="3"/>
    <x v="3"/>
    <n v="2000"/>
  </r>
  <r>
    <d v="2021-10-07T00:00:00"/>
    <x v="2"/>
    <x v="5"/>
    <n v="1900"/>
  </r>
  <r>
    <d v="2021-11-22T00:00:00"/>
    <x v="3"/>
    <x v="2"/>
    <n v="1720"/>
  </r>
  <r>
    <d v="2021-11-09T00:00:00"/>
    <x v="3"/>
    <x v="2"/>
    <n v="1600"/>
  </r>
  <r>
    <d v="2021-10-22T00:00:00"/>
    <x v="2"/>
    <x v="2"/>
    <n v="1574.1"/>
  </r>
  <r>
    <d v="2021-12-15T00:00:00"/>
    <x v="1"/>
    <x v="5"/>
    <n v="1500"/>
  </r>
  <r>
    <d v="2021-11-02T00:00:00"/>
    <x v="3"/>
    <x v="5"/>
    <n v="1150"/>
  </r>
  <r>
    <d v="2021-11-04T00:00:00"/>
    <x v="3"/>
    <x v="5"/>
    <n v="1138"/>
  </r>
  <r>
    <d v="2021-10-18T00:00:00"/>
    <x v="2"/>
    <x v="4"/>
    <n v="1075"/>
  </r>
  <r>
    <d v="2021-10-18T00:00:00"/>
    <x v="2"/>
    <x v="3"/>
    <n v="970"/>
  </r>
  <r>
    <d v="2021-11-15T00:00:00"/>
    <x v="3"/>
    <x v="3"/>
    <n v="900"/>
  </r>
  <r>
    <d v="2021-10-01T00:00:00"/>
    <x v="2"/>
    <x v="3"/>
    <n v="767"/>
  </r>
  <r>
    <d v="2021-10-04T00:00:00"/>
    <x v="2"/>
    <x v="6"/>
    <n v="760"/>
  </r>
  <r>
    <d v="2021-10-04T00:00:00"/>
    <x v="2"/>
    <x v="7"/>
    <n v="710"/>
  </r>
  <r>
    <d v="2021-12-04T00:00:00"/>
    <x v="1"/>
    <x v="7"/>
    <n v="710"/>
  </r>
  <r>
    <d v="2021-11-08T00:00:00"/>
    <x v="3"/>
    <x v="6"/>
    <n v="702"/>
  </r>
  <r>
    <d v="2021-12-23T00:00:00"/>
    <x v="1"/>
    <x v="6"/>
    <n v="640"/>
  </r>
  <r>
    <d v="2021-10-15T00:00:00"/>
    <x v="2"/>
    <x v="8"/>
    <n v="620"/>
  </r>
  <r>
    <d v="2021-11-12T00:00:00"/>
    <x v="3"/>
    <x v="7"/>
    <n v="600"/>
  </r>
  <r>
    <d v="2021-10-22T00:00:00"/>
    <x v="2"/>
    <x v="6"/>
    <n v="550"/>
  </r>
  <r>
    <d v="2021-11-24T00:00:00"/>
    <x v="3"/>
    <x v="6"/>
    <n v="540"/>
  </r>
  <r>
    <d v="2021-10-27T00:00:00"/>
    <x v="2"/>
    <x v="8"/>
    <n v="520"/>
  </r>
  <r>
    <d v="2021-11-26T00:00:00"/>
    <x v="3"/>
    <x v="8"/>
    <n v="518"/>
  </r>
  <r>
    <d v="2021-11-05T00:00:00"/>
    <x v="3"/>
    <x v="3"/>
    <n v="500"/>
  </r>
  <r>
    <d v="2021-11-30T00:00:00"/>
    <x v="3"/>
    <x v="8"/>
    <n v="500"/>
  </r>
  <r>
    <d v="2021-10-19T00:00:00"/>
    <x v="2"/>
    <x v="9"/>
    <n v="489"/>
  </r>
  <r>
    <d v="2021-11-17T00:00:00"/>
    <x v="3"/>
    <x v="10"/>
    <n v="470.63"/>
  </r>
  <r>
    <d v="2021-12-17T00:00:00"/>
    <x v="1"/>
    <x v="10"/>
    <n v="470.63"/>
  </r>
  <r>
    <d v="2021-10-16T00:00:00"/>
    <x v="2"/>
    <x v="10"/>
    <n v="470"/>
  </r>
  <r>
    <d v="2021-10-08T00:00:00"/>
    <x v="2"/>
    <x v="9"/>
    <n v="450"/>
  </r>
  <r>
    <d v="2021-12-23T00:00:00"/>
    <x v="1"/>
    <x v="7"/>
    <n v="450"/>
  </r>
  <r>
    <d v="2021-11-19T00:00:00"/>
    <x v="3"/>
    <x v="7"/>
    <n v="447"/>
  </r>
  <r>
    <d v="2021-11-18T00:00:00"/>
    <x v="3"/>
    <x v="8"/>
    <n v="428"/>
  </r>
  <r>
    <d v="2021-10-25T00:00:00"/>
    <x v="2"/>
    <x v="11"/>
    <n v="423"/>
  </r>
  <r>
    <d v="2021-10-29T00:00:00"/>
    <x v="2"/>
    <x v="11"/>
    <n v="407.05"/>
  </r>
  <r>
    <d v="2021-10-27T00:00:00"/>
    <x v="2"/>
    <x v="11"/>
    <n v="358.22"/>
  </r>
  <r>
    <d v="2021-11-29T00:00:00"/>
    <x v="3"/>
    <x v="9"/>
    <n v="337"/>
  </r>
  <r>
    <d v="2021-11-17T00:00:00"/>
    <x v="3"/>
    <x v="11"/>
    <n v="322.64"/>
  </r>
  <r>
    <d v="2021-11-25T00:00:00"/>
    <x v="3"/>
    <x v="9"/>
    <n v="314"/>
  </r>
  <r>
    <d v="2021-10-28T00:00:00"/>
    <x v="2"/>
    <x v="7"/>
    <n v="300"/>
  </r>
  <r>
    <d v="2021-10-30T00:00:00"/>
    <x v="2"/>
    <x v="2"/>
    <n v="300"/>
  </r>
  <r>
    <d v="2021-12-20T00:00:00"/>
    <x v="1"/>
    <x v="9"/>
    <n v="267"/>
  </r>
  <r>
    <d v="2021-11-15T00:00:00"/>
    <x v="3"/>
    <x v="6"/>
    <n v="150"/>
  </r>
</pivotCacheRecords>
</file>

<file path=xl/pivotCache/pivotCacheRecords4.xml><?xml version="1.0" encoding="utf-8"?>
<pivotCacheRecords xmlns="http://schemas.openxmlformats.org/spreadsheetml/2006/main" xmlns:r="http://schemas.openxmlformats.org/officeDocument/2006/relationships" count="50">
  <r>
    <d v="2021-12-09T00:00:00"/>
    <x v="0"/>
    <n v="12000"/>
    <x v="0"/>
    <s v="Non-essentials"/>
  </r>
  <r>
    <d v="2021-10-01T00:00:00"/>
    <x v="1"/>
    <n v="2500"/>
    <x v="1"/>
    <s v="Essentials"/>
  </r>
  <r>
    <d v="2021-12-01T00:00:00"/>
    <x v="1"/>
    <n v="2500"/>
    <x v="1"/>
    <s v="Essentials"/>
  </r>
  <r>
    <d v="2021-11-01T00:00:00"/>
    <x v="2"/>
    <n v="2327"/>
    <x v="0"/>
    <s v="Non-essentials"/>
  </r>
  <r>
    <d v="2021-10-01T00:00:00"/>
    <x v="3"/>
    <n v="2300"/>
    <x v="1"/>
    <s v="Essentials"/>
  </r>
  <r>
    <d v="2021-12-07T00:00:00"/>
    <x v="3"/>
    <n v="2300"/>
    <x v="1"/>
    <s v="Essentials"/>
  </r>
  <r>
    <d v="2021-11-15T00:00:00"/>
    <x v="3"/>
    <n v="2100"/>
    <x v="1"/>
    <s v="Essentials"/>
  </r>
  <r>
    <d v="2021-11-26T00:00:00"/>
    <x v="2"/>
    <n v="2000"/>
    <x v="0"/>
    <s v="Non-essentials"/>
  </r>
  <r>
    <d v="2021-10-07T00:00:00"/>
    <x v="4"/>
    <n v="1900"/>
    <x v="0"/>
    <s v="Non-essentials"/>
  </r>
  <r>
    <d v="2021-11-22T00:00:00"/>
    <x v="1"/>
    <n v="1720"/>
    <x v="1"/>
    <s v="Essentials"/>
  </r>
  <r>
    <d v="2021-11-09T00:00:00"/>
    <x v="1"/>
    <n v="1600"/>
    <x v="1"/>
    <s v="Essentials"/>
  </r>
  <r>
    <d v="2021-10-22T00:00:00"/>
    <x v="1"/>
    <n v="1574.1"/>
    <x v="1"/>
    <s v="Essentials"/>
  </r>
  <r>
    <d v="2021-12-15T00:00:00"/>
    <x v="4"/>
    <n v="1500"/>
    <x v="0"/>
    <s v="Non-essentials"/>
  </r>
  <r>
    <d v="2021-11-02T00:00:00"/>
    <x v="4"/>
    <n v="1150"/>
    <x v="0"/>
    <s v="Non-essentials"/>
  </r>
  <r>
    <d v="2021-11-04T00:00:00"/>
    <x v="4"/>
    <n v="1138"/>
    <x v="0"/>
    <s v="Non-essentials"/>
  </r>
  <r>
    <d v="2021-10-18T00:00:00"/>
    <x v="3"/>
    <n v="1075"/>
    <x v="1"/>
    <s v="Essentials"/>
  </r>
  <r>
    <d v="2021-10-18T00:00:00"/>
    <x v="2"/>
    <n v="970"/>
    <x v="0"/>
    <s v="Non-essentials"/>
  </r>
  <r>
    <d v="2021-11-15T00:00:00"/>
    <x v="2"/>
    <n v="900"/>
    <x v="0"/>
    <s v="Non-essentials"/>
  </r>
  <r>
    <d v="2021-10-01T00:00:00"/>
    <x v="2"/>
    <n v="767"/>
    <x v="0"/>
    <s v="Non-essentials"/>
  </r>
  <r>
    <d v="2021-10-04T00:00:00"/>
    <x v="5"/>
    <n v="760"/>
    <x v="1"/>
    <s v="Essentials"/>
  </r>
  <r>
    <d v="2021-10-04T00:00:00"/>
    <x v="6"/>
    <n v="710"/>
    <x v="1"/>
    <s v="Essentials"/>
  </r>
  <r>
    <d v="2021-12-04T00:00:00"/>
    <x v="6"/>
    <n v="710"/>
    <x v="1"/>
    <s v="Essentials"/>
  </r>
  <r>
    <d v="2021-11-08T00:00:00"/>
    <x v="5"/>
    <n v="702"/>
    <x v="1"/>
    <s v="Essentials"/>
  </r>
  <r>
    <d v="2021-12-23T00:00:00"/>
    <x v="5"/>
    <n v="640"/>
    <x v="1"/>
    <s v="Essentials"/>
  </r>
  <r>
    <d v="2021-10-15T00:00:00"/>
    <x v="7"/>
    <n v="620"/>
    <x v="1"/>
    <s v="Essentials"/>
  </r>
  <r>
    <d v="2021-11-12T00:00:00"/>
    <x v="6"/>
    <n v="600"/>
    <x v="1"/>
    <s v="Essentials"/>
  </r>
  <r>
    <d v="2021-10-22T00:00:00"/>
    <x v="5"/>
    <n v="550"/>
    <x v="1"/>
    <s v="Essentials"/>
  </r>
  <r>
    <d v="2021-11-24T00:00:00"/>
    <x v="5"/>
    <n v="540"/>
    <x v="1"/>
    <s v="Essentials"/>
  </r>
  <r>
    <d v="2021-10-27T00:00:00"/>
    <x v="7"/>
    <n v="520"/>
    <x v="1"/>
    <s v="Essentials"/>
  </r>
  <r>
    <d v="2021-11-26T00:00:00"/>
    <x v="7"/>
    <n v="518"/>
    <x v="1"/>
    <s v="Essentials"/>
  </r>
  <r>
    <d v="2021-11-05T00:00:00"/>
    <x v="2"/>
    <n v="500"/>
    <x v="0"/>
    <s v="Non-essentials"/>
  </r>
  <r>
    <d v="2021-11-30T00:00:00"/>
    <x v="7"/>
    <n v="500"/>
    <x v="1"/>
    <s v="Essentials"/>
  </r>
  <r>
    <d v="2021-10-19T00:00:00"/>
    <x v="8"/>
    <n v="489"/>
    <x v="1"/>
    <s v="Essentials"/>
  </r>
  <r>
    <d v="2021-11-17T00:00:00"/>
    <x v="9"/>
    <n v="470.63"/>
    <x v="1"/>
    <s v="Essentials"/>
  </r>
  <r>
    <d v="2021-12-17T00:00:00"/>
    <x v="9"/>
    <n v="470.63"/>
    <x v="1"/>
    <s v="Essentials"/>
  </r>
  <r>
    <d v="2021-10-16T00:00:00"/>
    <x v="9"/>
    <n v="470"/>
    <x v="1"/>
    <s v="Essentials"/>
  </r>
  <r>
    <d v="2021-10-08T00:00:00"/>
    <x v="8"/>
    <n v="450"/>
    <x v="1"/>
    <s v="Essentials"/>
  </r>
  <r>
    <d v="2021-12-23T00:00:00"/>
    <x v="6"/>
    <n v="450"/>
    <x v="1"/>
    <s v="Essentials"/>
  </r>
  <r>
    <d v="2021-11-19T00:00:00"/>
    <x v="6"/>
    <n v="447"/>
    <x v="1"/>
    <s v="Essentials"/>
  </r>
  <r>
    <d v="2021-11-18T00:00:00"/>
    <x v="7"/>
    <n v="428"/>
    <x v="1"/>
    <s v="Essentials"/>
  </r>
  <r>
    <d v="2021-10-25T00:00:00"/>
    <x v="10"/>
    <n v="423"/>
    <x v="1"/>
    <s v="Essentials"/>
  </r>
  <r>
    <d v="2021-10-29T00:00:00"/>
    <x v="10"/>
    <n v="407.05"/>
    <x v="1"/>
    <s v="Essentials"/>
  </r>
  <r>
    <d v="2021-10-27T00:00:00"/>
    <x v="10"/>
    <n v="358.22"/>
    <x v="1"/>
    <s v="Essentials"/>
  </r>
  <r>
    <d v="2021-11-29T00:00:00"/>
    <x v="8"/>
    <n v="337"/>
    <x v="1"/>
    <s v="Essentials"/>
  </r>
  <r>
    <d v="2021-11-17T00:00:00"/>
    <x v="10"/>
    <n v="322.64"/>
    <x v="1"/>
    <s v="Essentials"/>
  </r>
  <r>
    <d v="2021-11-25T00:00:00"/>
    <x v="8"/>
    <n v="314"/>
    <x v="1"/>
    <s v="Essentials"/>
  </r>
  <r>
    <d v="2021-10-28T00:00:00"/>
    <x v="6"/>
    <n v="300"/>
    <x v="1"/>
    <s v="Essentials"/>
  </r>
  <r>
    <d v="2021-10-30T00:00:00"/>
    <x v="1"/>
    <n v="300"/>
    <x v="1"/>
    <s v="Essentials"/>
  </r>
  <r>
    <d v="2021-12-20T00:00:00"/>
    <x v="8"/>
    <n v="267"/>
    <x v="1"/>
    <s v="Essentials"/>
  </r>
  <r>
    <d v="2021-11-15T00:00:00"/>
    <x v="5"/>
    <n v="150"/>
    <x v="1"/>
    <s v="Essential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4:D16" firstHeaderRow="1" firstDataRow="1" firstDataCol="1"/>
  <pivotFields count="3">
    <pivotField showAll="0"/>
    <pivotField axis="axisRow" showAll="0">
      <items count="13">
        <item x="9"/>
        <item x="4"/>
        <item x="5"/>
        <item x="0"/>
        <item x="8"/>
        <item x="7"/>
        <item x="1"/>
        <item x="6"/>
        <item x="2"/>
        <item x="10"/>
        <item x="3"/>
        <item h="1" x="11"/>
        <item t="default"/>
      </items>
    </pivotField>
    <pivotField dataField="1" showAll="0"/>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formats count="6">
    <format dxfId="11">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outline="0" axis="axisValues" fieldPosition="0"/>
    </format>
    <format dxfId="1">
      <pivotArea dataOnly="0" labelOnly="1" fieldPosition="0">
        <references count="1">
          <reference field="1" count="0"/>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B4:C15" firstHeaderRow="1" firstDataRow="1" firstDataCol="1"/>
  <pivotFields count="3">
    <pivotField showAll="0">
      <items count="41">
        <item x="2"/>
        <item x="16"/>
        <item x="8"/>
        <item x="30"/>
        <item x="20"/>
        <item x="29"/>
        <item x="15"/>
        <item x="26"/>
        <item x="11"/>
        <item x="33"/>
        <item x="23"/>
        <item x="37"/>
        <item x="34"/>
        <item x="38"/>
        <item x="4"/>
        <item x="13"/>
        <item x="14"/>
        <item x="24"/>
        <item x="18"/>
        <item x="10"/>
        <item x="21"/>
        <item x="6"/>
        <item x="27"/>
        <item x="32"/>
        <item x="31"/>
        <item x="9"/>
        <item x="22"/>
        <item x="36"/>
        <item x="7"/>
        <item x="35"/>
        <item x="25"/>
        <item x="3"/>
        <item x="17"/>
        <item x="5"/>
        <item x="1"/>
        <item x="12"/>
        <item x="28"/>
        <item x="39"/>
        <item x="19"/>
        <item x="0"/>
        <item t="default"/>
      </items>
    </pivotField>
    <pivotField axis="axisRow" showAll="0">
      <items count="13">
        <item x="11"/>
        <item x="6"/>
        <item x="5"/>
        <item x="4"/>
        <item x="10"/>
        <item x="8"/>
        <item x="3"/>
        <item x="9"/>
        <item x="2"/>
        <item h="1" x="1"/>
        <item x="7"/>
        <item h="1" x="0"/>
        <item t="default"/>
      </items>
    </pivotField>
    <pivotField dataField="1" showAll="0">
      <items count="45">
        <item x="0"/>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t="default"/>
      </items>
    </pivotField>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B5:C9" firstHeaderRow="1" firstDataRow="1" firstDataCol="1"/>
  <pivotFields count="4">
    <pivotField showAll="0"/>
    <pivotField axis="axisRow" showAll="0">
      <items count="5">
        <item h="1" x="0"/>
        <item x="2"/>
        <item x="3"/>
        <item x="1"/>
        <item t="default"/>
      </items>
    </pivotField>
    <pivotField showAll="0">
      <items count="13">
        <item x="11"/>
        <item x="6"/>
        <item x="5"/>
        <item x="4"/>
        <item x="10"/>
        <item x="8"/>
        <item x="3"/>
        <item x="9"/>
        <item x="2"/>
        <item x="1"/>
        <item x="7"/>
        <item x="0"/>
        <item t="default"/>
      </items>
    </pivotField>
    <pivotField dataField="1" showAll="0"/>
  </pivotFields>
  <rowFields count="1">
    <field x="1"/>
  </rowFields>
  <rowItems count="4">
    <i>
      <x v="1"/>
    </i>
    <i>
      <x v="2"/>
    </i>
    <i>
      <x v="3"/>
    </i>
    <i t="grand">
      <x/>
    </i>
  </rowItems>
  <colItems count="1">
    <i/>
  </colItems>
  <dataFields count="1">
    <dataField name="Sum of Expense" fld="3" baseField="0" baseItem="0"/>
  </dataFields>
  <chartFormats count="2">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2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B4:E17" firstHeaderRow="1" firstDataRow="2" firstDataCol="1"/>
  <pivotFields count="5">
    <pivotField numFmtId="14" showAll="0"/>
    <pivotField axis="axisRow" showAll="0">
      <items count="12">
        <item x="10"/>
        <item x="5"/>
        <item x="4"/>
        <item x="3"/>
        <item x="9"/>
        <item x="7"/>
        <item x="2"/>
        <item x="8"/>
        <item x="1"/>
        <item x="0"/>
        <item x="6"/>
        <item t="default"/>
      </items>
    </pivotField>
    <pivotField dataField="1" showAll="0"/>
    <pivotField axis="axisCol" showAll="0">
      <items count="3">
        <item x="1"/>
        <item x="0"/>
        <item t="default"/>
      </items>
    </pivotField>
    <pivotField showAll="0"/>
  </pivotFields>
  <rowFields count="1">
    <field x="1"/>
  </rowFields>
  <rowItems count="12">
    <i>
      <x/>
    </i>
    <i>
      <x v="1"/>
    </i>
    <i>
      <x v="2"/>
    </i>
    <i>
      <x v="3"/>
    </i>
    <i>
      <x v="4"/>
    </i>
    <i>
      <x v="5"/>
    </i>
    <i>
      <x v="6"/>
    </i>
    <i>
      <x v="7"/>
    </i>
    <i>
      <x v="8"/>
    </i>
    <i>
      <x v="9"/>
    </i>
    <i>
      <x v="10"/>
    </i>
    <i t="grand">
      <x/>
    </i>
  </rowItems>
  <colFields count="1">
    <field x="3"/>
  </colFields>
  <colItems count="3">
    <i>
      <x/>
    </i>
    <i>
      <x v="1"/>
    </i>
    <i t="grand">
      <x/>
    </i>
  </colItems>
  <dataFields count="1">
    <dataField name="Sum of Expense" fld="2" baseField="0" baseItem="0"/>
  </dataField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B3:E54" totalsRowShown="0" headerRowBorderDxfId="29" tableBorderDxfId="30">
  <autoFilter ref="B3:E54">
    <filterColumn colId="3">
      <filters>
        <filter val="1,075.00"/>
        <filter val="1,138.00"/>
        <filter val="1,574.10"/>
        <filter val="1,600.00"/>
        <filter val="1,720.00"/>
        <filter val="1,900.00"/>
        <filter val="1150"/>
        <filter val="12000"/>
        <filter val="150"/>
        <filter val="1500"/>
        <filter val="2,000.00"/>
        <filter val="2,327.00"/>
        <filter val="2,500.00"/>
        <filter val="2100"/>
        <filter val="2300"/>
        <filter val="267"/>
        <filter val="300"/>
        <filter val="314"/>
        <filter val="322.64"/>
        <filter val="337"/>
        <filter val="358.22"/>
        <filter val="407.05"/>
        <filter val="423"/>
        <filter val="428"/>
        <filter val="447"/>
        <filter val="450"/>
        <filter val="470"/>
        <filter val="470.63"/>
        <filter val="489"/>
        <filter val="500"/>
        <filter val="518"/>
        <filter val="520"/>
        <filter val="540"/>
        <filter val="550"/>
        <filter val="600"/>
        <filter val="620"/>
        <filter val="640"/>
        <filter val="702"/>
        <filter val="710"/>
        <filter val="760"/>
        <filter val="767"/>
        <filter val="900"/>
        <filter val="970"/>
      </filters>
    </filterColumn>
  </autoFilter>
  <tableColumns count="4">
    <tableColumn id="1" name="Date" dataDxfId="28"/>
    <tableColumn id="4" name="Month" dataDxfId="12">
      <calculatedColumnFormula>TEXT(B4, "mmmm")</calculatedColumnFormula>
    </tableColumn>
    <tableColumn id="2" name="Items" dataDxfId="27"/>
    <tableColumn id="3" name="Expense" dataDxfId="2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B4:F54" totalsRowShown="0" headerRowDxfId="20" dataDxfId="19">
  <autoFilter ref="B4:F54"/>
  <tableColumns count="5">
    <tableColumn id="1" name="Date" dataDxfId="25"/>
    <tableColumn id="2" name="Items" dataDxfId="24"/>
    <tableColumn id="3" name="Expense" dataDxfId="23"/>
    <tableColumn id="5" name="Category(Using Formula)" dataDxfId="22">
      <calculatedColumnFormula>IF(OR(C5="Trip",C5="Online Shopping",C5="Gifts"),"Non-Essentials","Essentials")</calculatedColumnFormula>
    </tableColumn>
    <tableColumn id="4" name="Category Using Drop-down " dataDxfId="21"/>
  </tableColumns>
  <tableStyleInfo name="TableStyleLight8" showFirstColumn="0" showLastColumn="0" showRowStripes="1" showColumnStripes="0"/>
</table>
</file>

<file path=xl/tables/table3.xml><?xml version="1.0" encoding="utf-8"?>
<table xmlns="http://schemas.openxmlformats.org/spreadsheetml/2006/main" id="3" name="Table3" displayName="Table3" ref="B4:E54" totalsRowShown="0" headerRowDxfId="14" dataDxfId="13">
  <autoFilter ref="B4:E54"/>
  <tableColumns count="4">
    <tableColumn id="1" name="Date" dataDxfId="18"/>
    <tableColumn id="2" name="Items" dataDxfId="17"/>
    <tableColumn id="3" name="Expense" dataDxfId="16"/>
    <tableColumn id="4" name="Cost Type" dataDxfId="15">
      <calculatedColumnFormula>IF(D5&gt;2000,"Over Budget","Within Budget")</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5"/>
  <sheetViews>
    <sheetView topLeftCell="A39" zoomScale="145" zoomScaleNormal="145" workbookViewId="0">
      <selection activeCell="G17" sqref="G17"/>
    </sheetView>
  </sheetViews>
  <sheetFormatPr defaultRowHeight="14.4" x14ac:dyDescent="0.3"/>
  <cols>
    <col min="2" max="3" width="17.109375" customWidth="1"/>
    <col min="4" max="4" width="24.5546875" customWidth="1"/>
    <col min="5" max="5" width="14.44140625" style="8" customWidth="1"/>
  </cols>
  <sheetData>
    <row r="3" spans="2:5" ht="13.8" customHeight="1" x14ac:dyDescent="0.3">
      <c r="B3" s="27" t="s">
        <v>0</v>
      </c>
      <c r="C3" s="27" t="s">
        <v>42</v>
      </c>
      <c r="D3" s="27" t="s">
        <v>14</v>
      </c>
      <c r="E3" s="28" t="s">
        <v>1</v>
      </c>
    </row>
    <row r="4" spans="2:5" ht="18" hidden="1" customHeight="1" x14ac:dyDescent="0.3">
      <c r="B4" s="17"/>
      <c r="C4" s="37" t="str">
        <f t="shared" ref="C4:C35" si="0">TEXT(B4, "mmmm")</f>
        <v>January</v>
      </c>
      <c r="D4" s="11"/>
      <c r="E4" s="20">
        <f>SUM(E3:E3)</f>
        <v>0</v>
      </c>
    </row>
    <row r="5" spans="2:5" x14ac:dyDescent="0.3">
      <c r="B5" s="2">
        <v>44539</v>
      </c>
      <c r="C5" s="2" t="str">
        <f t="shared" si="0"/>
        <v>December</v>
      </c>
      <c r="D5" s="3" t="s">
        <v>12</v>
      </c>
      <c r="E5" s="6">
        <v>12000</v>
      </c>
    </row>
    <row r="6" spans="2:5" x14ac:dyDescent="0.3">
      <c r="B6" s="4">
        <v>44470</v>
      </c>
      <c r="C6" s="4" t="str">
        <f t="shared" si="0"/>
        <v>October</v>
      </c>
      <c r="D6" s="5" t="s">
        <v>4</v>
      </c>
      <c r="E6" s="7">
        <v>2500</v>
      </c>
    </row>
    <row r="7" spans="2:5" x14ac:dyDescent="0.3">
      <c r="B7" s="2">
        <v>44531</v>
      </c>
      <c r="C7" s="2" t="str">
        <f t="shared" si="0"/>
        <v>December</v>
      </c>
      <c r="D7" s="3" t="s">
        <v>4</v>
      </c>
      <c r="E7" s="7">
        <v>2500</v>
      </c>
    </row>
    <row r="8" spans="2:5" x14ac:dyDescent="0.3">
      <c r="B8" s="4">
        <v>44501</v>
      </c>
      <c r="C8" s="4" t="str">
        <f t="shared" si="0"/>
        <v>November</v>
      </c>
      <c r="D8" s="5" t="s">
        <v>3</v>
      </c>
      <c r="E8" s="7">
        <v>2327</v>
      </c>
    </row>
    <row r="9" spans="2:5" x14ac:dyDescent="0.3">
      <c r="B9" s="2">
        <v>44470</v>
      </c>
      <c r="C9" s="2" t="str">
        <f t="shared" si="0"/>
        <v>October</v>
      </c>
      <c r="D9" s="3" t="s">
        <v>2</v>
      </c>
      <c r="E9" s="6">
        <v>2300</v>
      </c>
    </row>
    <row r="10" spans="2:5" x14ac:dyDescent="0.3">
      <c r="B10" s="2">
        <v>44537</v>
      </c>
      <c r="C10" s="2" t="str">
        <f t="shared" si="0"/>
        <v>December</v>
      </c>
      <c r="D10" s="3" t="s">
        <v>2</v>
      </c>
      <c r="E10" s="6">
        <v>2300</v>
      </c>
    </row>
    <row r="11" spans="2:5" x14ac:dyDescent="0.3">
      <c r="B11" s="2">
        <v>44515</v>
      </c>
      <c r="C11" s="2" t="str">
        <f t="shared" si="0"/>
        <v>November</v>
      </c>
      <c r="D11" s="3" t="s">
        <v>2</v>
      </c>
      <c r="E11" s="6">
        <v>2100</v>
      </c>
    </row>
    <row r="12" spans="2:5" x14ac:dyDescent="0.3">
      <c r="B12" s="2">
        <v>44526</v>
      </c>
      <c r="C12" s="2" t="str">
        <f t="shared" si="0"/>
        <v>November</v>
      </c>
      <c r="D12" s="5" t="s">
        <v>3</v>
      </c>
      <c r="E12" s="7">
        <v>2000</v>
      </c>
    </row>
    <row r="13" spans="2:5" x14ac:dyDescent="0.3">
      <c r="B13" s="4">
        <v>44476</v>
      </c>
      <c r="C13" s="4" t="str">
        <f t="shared" si="0"/>
        <v>October</v>
      </c>
      <c r="D13" s="5" t="s">
        <v>10</v>
      </c>
      <c r="E13" s="7">
        <v>1900</v>
      </c>
    </row>
    <row r="14" spans="2:5" x14ac:dyDescent="0.3">
      <c r="B14" s="2">
        <v>44522</v>
      </c>
      <c r="C14" s="2" t="str">
        <f t="shared" si="0"/>
        <v>November</v>
      </c>
      <c r="D14" s="3" t="s">
        <v>4</v>
      </c>
      <c r="E14" s="7">
        <v>1720</v>
      </c>
    </row>
    <row r="15" spans="2:5" x14ac:dyDescent="0.3">
      <c r="B15" s="4">
        <v>44509</v>
      </c>
      <c r="C15" s="4" t="str">
        <f t="shared" si="0"/>
        <v>November</v>
      </c>
      <c r="D15" s="5" t="s">
        <v>4</v>
      </c>
      <c r="E15" s="7">
        <v>1600</v>
      </c>
    </row>
    <row r="16" spans="2:5" x14ac:dyDescent="0.3">
      <c r="B16" s="4">
        <v>44491</v>
      </c>
      <c r="C16" s="4" t="str">
        <f t="shared" si="0"/>
        <v>October</v>
      </c>
      <c r="D16" s="5" t="s">
        <v>4</v>
      </c>
      <c r="E16" s="7">
        <v>1574.1</v>
      </c>
    </row>
    <row r="17" spans="2:5" x14ac:dyDescent="0.3">
      <c r="B17" s="2">
        <v>44545</v>
      </c>
      <c r="C17" s="2" t="str">
        <f t="shared" si="0"/>
        <v>December</v>
      </c>
      <c r="D17" s="5" t="s">
        <v>10</v>
      </c>
      <c r="E17" s="6">
        <v>1500</v>
      </c>
    </row>
    <row r="18" spans="2:5" x14ac:dyDescent="0.3">
      <c r="B18" s="4">
        <v>44502</v>
      </c>
      <c r="C18" s="4" t="str">
        <f t="shared" si="0"/>
        <v>November</v>
      </c>
      <c r="D18" s="5" t="s">
        <v>10</v>
      </c>
      <c r="E18" s="6">
        <v>1150</v>
      </c>
    </row>
    <row r="19" spans="2:5" x14ac:dyDescent="0.3">
      <c r="B19" s="4">
        <v>44504</v>
      </c>
      <c r="C19" s="4" t="str">
        <f t="shared" si="0"/>
        <v>November</v>
      </c>
      <c r="D19" s="5" t="s">
        <v>10</v>
      </c>
      <c r="E19" s="7">
        <v>1138</v>
      </c>
    </row>
    <row r="20" spans="2:5" x14ac:dyDescent="0.3">
      <c r="B20" s="4">
        <v>44487</v>
      </c>
      <c r="C20" s="4" t="str">
        <f t="shared" si="0"/>
        <v>October</v>
      </c>
      <c r="D20" s="3" t="s">
        <v>2</v>
      </c>
      <c r="E20" s="7">
        <v>1075</v>
      </c>
    </row>
    <row r="21" spans="2:5" x14ac:dyDescent="0.3">
      <c r="B21" s="4">
        <v>44487</v>
      </c>
      <c r="C21" s="4" t="str">
        <f t="shared" si="0"/>
        <v>October</v>
      </c>
      <c r="D21" s="5" t="s">
        <v>3</v>
      </c>
      <c r="E21" s="6">
        <v>970</v>
      </c>
    </row>
    <row r="22" spans="2:5" x14ac:dyDescent="0.3">
      <c r="B22" s="2">
        <v>44515</v>
      </c>
      <c r="C22" s="2" t="str">
        <f t="shared" si="0"/>
        <v>November</v>
      </c>
      <c r="D22" s="3" t="s">
        <v>13</v>
      </c>
      <c r="E22" s="6">
        <v>900</v>
      </c>
    </row>
    <row r="23" spans="2:5" x14ac:dyDescent="0.3">
      <c r="B23" s="4">
        <v>44470</v>
      </c>
      <c r="C23" s="4" t="str">
        <f t="shared" si="0"/>
        <v>October</v>
      </c>
      <c r="D23" s="5" t="s">
        <v>3</v>
      </c>
      <c r="E23" s="6">
        <v>767</v>
      </c>
    </row>
    <row r="24" spans="2:5" x14ac:dyDescent="0.3">
      <c r="B24" s="2">
        <v>44473</v>
      </c>
      <c r="C24" s="2" t="str">
        <f t="shared" si="0"/>
        <v>October</v>
      </c>
      <c r="D24" s="3" t="s">
        <v>6</v>
      </c>
      <c r="E24" s="6">
        <v>760</v>
      </c>
    </row>
    <row r="25" spans="2:5" x14ac:dyDescent="0.3">
      <c r="B25" s="4">
        <v>44473</v>
      </c>
      <c r="C25" s="4" t="str">
        <f t="shared" si="0"/>
        <v>October</v>
      </c>
      <c r="D25" s="5" t="s">
        <v>5</v>
      </c>
      <c r="E25" s="6">
        <v>710</v>
      </c>
    </row>
    <row r="26" spans="2:5" x14ac:dyDescent="0.3">
      <c r="B26" s="4">
        <v>44534</v>
      </c>
      <c r="C26" s="4" t="str">
        <f t="shared" si="0"/>
        <v>December</v>
      </c>
      <c r="D26" s="5" t="s">
        <v>5</v>
      </c>
      <c r="E26" s="6">
        <v>710</v>
      </c>
    </row>
    <row r="27" spans="2:5" x14ac:dyDescent="0.3">
      <c r="B27" s="2">
        <v>44508</v>
      </c>
      <c r="C27" s="2" t="str">
        <f t="shared" si="0"/>
        <v>November</v>
      </c>
      <c r="D27" s="3" t="s">
        <v>6</v>
      </c>
      <c r="E27" s="6">
        <v>702</v>
      </c>
    </row>
    <row r="28" spans="2:5" x14ac:dyDescent="0.3">
      <c r="B28" s="2">
        <v>44553</v>
      </c>
      <c r="C28" s="2" t="str">
        <f t="shared" si="0"/>
        <v>December</v>
      </c>
      <c r="D28" s="3" t="s">
        <v>6</v>
      </c>
      <c r="E28" s="6">
        <v>640</v>
      </c>
    </row>
    <row r="29" spans="2:5" x14ac:dyDescent="0.3">
      <c r="B29" s="4">
        <v>44484</v>
      </c>
      <c r="C29" s="4" t="str">
        <f t="shared" si="0"/>
        <v>October</v>
      </c>
      <c r="D29" s="5" t="s">
        <v>8</v>
      </c>
      <c r="E29" s="6">
        <v>620</v>
      </c>
    </row>
    <row r="30" spans="2:5" x14ac:dyDescent="0.3">
      <c r="B30" s="4">
        <v>44512</v>
      </c>
      <c r="C30" s="4" t="str">
        <f t="shared" si="0"/>
        <v>November</v>
      </c>
      <c r="D30" s="5" t="s">
        <v>5</v>
      </c>
      <c r="E30" s="6">
        <v>600</v>
      </c>
    </row>
    <row r="31" spans="2:5" ht="19.2" customHeight="1" x14ac:dyDescent="0.3">
      <c r="B31" s="4">
        <v>44491</v>
      </c>
      <c r="C31" s="4" t="str">
        <f t="shared" si="0"/>
        <v>October</v>
      </c>
      <c r="D31" s="5" t="s">
        <v>6</v>
      </c>
      <c r="E31" s="6">
        <v>550</v>
      </c>
    </row>
    <row r="32" spans="2:5" x14ac:dyDescent="0.3">
      <c r="B32" s="4">
        <v>44524</v>
      </c>
      <c r="C32" s="4" t="str">
        <f t="shared" si="0"/>
        <v>November</v>
      </c>
      <c r="D32" s="5" t="s">
        <v>6</v>
      </c>
      <c r="E32" s="6">
        <v>540</v>
      </c>
    </row>
    <row r="33" spans="2:5" x14ac:dyDescent="0.3">
      <c r="B33" s="4">
        <v>44496</v>
      </c>
      <c r="C33" s="4" t="str">
        <f t="shared" si="0"/>
        <v>October</v>
      </c>
      <c r="D33" s="5" t="s">
        <v>8</v>
      </c>
      <c r="E33" s="6">
        <v>520</v>
      </c>
    </row>
    <row r="34" spans="2:5" x14ac:dyDescent="0.3">
      <c r="B34" s="2">
        <v>44526</v>
      </c>
      <c r="C34" s="2" t="str">
        <f t="shared" si="0"/>
        <v>November</v>
      </c>
      <c r="D34" s="3" t="s">
        <v>8</v>
      </c>
      <c r="E34" s="6">
        <v>518</v>
      </c>
    </row>
    <row r="35" spans="2:5" x14ac:dyDescent="0.3">
      <c r="B35" s="2">
        <v>44505</v>
      </c>
      <c r="C35" s="2" t="str">
        <f t="shared" si="0"/>
        <v>November</v>
      </c>
      <c r="D35" s="3" t="s">
        <v>13</v>
      </c>
      <c r="E35" s="6">
        <v>500</v>
      </c>
    </row>
    <row r="36" spans="2:5" x14ac:dyDescent="0.3">
      <c r="B36" s="2">
        <v>44530</v>
      </c>
      <c r="C36" s="2" t="str">
        <f t="shared" ref="C36:C67" si="1">TEXT(B36, "mmmm")</f>
        <v>November</v>
      </c>
      <c r="D36" s="3" t="s">
        <v>8</v>
      </c>
      <c r="E36" s="6">
        <v>500</v>
      </c>
    </row>
    <row r="37" spans="2:5" x14ac:dyDescent="0.3">
      <c r="B37" s="4">
        <v>44488</v>
      </c>
      <c r="C37" s="4" t="str">
        <f t="shared" si="1"/>
        <v>October</v>
      </c>
      <c r="D37" s="5" t="s">
        <v>7</v>
      </c>
      <c r="E37" s="6">
        <v>489</v>
      </c>
    </row>
    <row r="38" spans="2:5" x14ac:dyDescent="0.3">
      <c r="B38" s="2">
        <v>44517</v>
      </c>
      <c r="C38" s="2" t="str">
        <f t="shared" si="1"/>
        <v>November</v>
      </c>
      <c r="D38" s="3" t="s">
        <v>11</v>
      </c>
      <c r="E38" s="6">
        <v>470.63</v>
      </c>
    </row>
    <row r="39" spans="2:5" x14ac:dyDescent="0.3">
      <c r="B39" s="2">
        <v>44547</v>
      </c>
      <c r="C39" s="2" t="str">
        <f t="shared" si="1"/>
        <v>December</v>
      </c>
      <c r="D39" s="3" t="s">
        <v>11</v>
      </c>
      <c r="E39" s="6">
        <v>470.63</v>
      </c>
    </row>
    <row r="40" spans="2:5" x14ac:dyDescent="0.3">
      <c r="B40" s="4">
        <v>44485</v>
      </c>
      <c r="C40" s="4" t="str">
        <f t="shared" si="1"/>
        <v>October</v>
      </c>
      <c r="D40" s="5" t="s">
        <v>11</v>
      </c>
      <c r="E40" s="6">
        <v>470</v>
      </c>
    </row>
    <row r="41" spans="2:5" ht="18" customHeight="1" x14ac:dyDescent="0.3">
      <c r="B41" s="2">
        <v>44477</v>
      </c>
      <c r="C41" s="2" t="str">
        <f t="shared" si="1"/>
        <v>October</v>
      </c>
      <c r="D41" s="3" t="s">
        <v>7</v>
      </c>
      <c r="E41" s="6">
        <v>450</v>
      </c>
    </row>
    <row r="42" spans="2:5" ht="15.6" customHeight="1" x14ac:dyDescent="0.3">
      <c r="B42" s="2">
        <v>44553</v>
      </c>
      <c r="C42" s="2" t="str">
        <f t="shared" si="1"/>
        <v>December</v>
      </c>
      <c r="D42" s="3" t="s">
        <v>5</v>
      </c>
      <c r="E42" s="6">
        <v>450</v>
      </c>
    </row>
    <row r="43" spans="2:5" x14ac:dyDescent="0.3">
      <c r="B43" s="2">
        <v>44519</v>
      </c>
      <c r="C43" s="2" t="str">
        <f t="shared" si="1"/>
        <v>November</v>
      </c>
      <c r="D43" s="3" t="s">
        <v>5</v>
      </c>
      <c r="E43" s="6">
        <v>447</v>
      </c>
    </row>
    <row r="44" spans="2:5" x14ac:dyDescent="0.3">
      <c r="B44" s="2">
        <v>44518</v>
      </c>
      <c r="C44" s="2" t="str">
        <f t="shared" si="1"/>
        <v>November</v>
      </c>
      <c r="D44" s="5" t="s">
        <v>8</v>
      </c>
      <c r="E44" s="6">
        <v>428</v>
      </c>
    </row>
    <row r="45" spans="2:5" x14ac:dyDescent="0.3">
      <c r="B45" s="4">
        <v>44494</v>
      </c>
      <c r="C45" s="4" t="str">
        <f t="shared" si="1"/>
        <v>October</v>
      </c>
      <c r="D45" s="5" t="s">
        <v>9</v>
      </c>
      <c r="E45" s="6">
        <v>423</v>
      </c>
    </row>
    <row r="46" spans="2:5" x14ac:dyDescent="0.3">
      <c r="B46" s="2">
        <v>44498</v>
      </c>
      <c r="C46" s="2" t="str">
        <f t="shared" si="1"/>
        <v>October</v>
      </c>
      <c r="D46" s="3" t="s">
        <v>9</v>
      </c>
      <c r="E46" s="6">
        <v>407.05</v>
      </c>
    </row>
    <row r="47" spans="2:5" x14ac:dyDescent="0.3">
      <c r="B47" s="4">
        <v>44496</v>
      </c>
      <c r="C47" s="4" t="str">
        <f t="shared" si="1"/>
        <v>October</v>
      </c>
      <c r="D47" s="5" t="s">
        <v>9</v>
      </c>
      <c r="E47" s="6">
        <v>358.22</v>
      </c>
    </row>
    <row r="48" spans="2:5" x14ac:dyDescent="0.3">
      <c r="B48" s="4">
        <v>44529</v>
      </c>
      <c r="C48" s="4" t="str">
        <f t="shared" si="1"/>
        <v>November</v>
      </c>
      <c r="D48" s="5" t="s">
        <v>7</v>
      </c>
      <c r="E48" s="6">
        <v>337</v>
      </c>
    </row>
    <row r="49" spans="2:5" x14ac:dyDescent="0.3">
      <c r="B49" s="2">
        <v>44517</v>
      </c>
      <c r="C49" s="2" t="str">
        <f t="shared" si="1"/>
        <v>November</v>
      </c>
      <c r="D49" s="3" t="s">
        <v>9</v>
      </c>
      <c r="E49" s="6">
        <v>322.64</v>
      </c>
    </row>
    <row r="50" spans="2:5" x14ac:dyDescent="0.3">
      <c r="B50" s="2">
        <v>44525</v>
      </c>
      <c r="C50" s="2" t="str">
        <f t="shared" si="1"/>
        <v>November</v>
      </c>
      <c r="D50" s="3" t="s">
        <v>7</v>
      </c>
      <c r="E50" s="6">
        <v>314</v>
      </c>
    </row>
    <row r="51" spans="2:5" x14ac:dyDescent="0.3">
      <c r="B51" s="2">
        <v>44497</v>
      </c>
      <c r="C51" s="2" t="str">
        <f t="shared" si="1"/>
        <v>October</v>
      </c>
      <c r="D51" s="3" t="s">
        <v>5</v>
      </c>
      <c r="E51" s="6">
        <v>300</v>
      </c>
    </row>
    <row r="52" spans="2:5" x14ac:dyDescent="0.3">
      <c r="B52" s="2">
        <v>44499</v>
      </c>
      <c r="C52" s="2" t="str">
        <f t="shared" si="1"/>
        <v>October</v>
      </c>
      <c r="D52" s="3" t="s">
        <v>4</v>
      </c>
      <c r="E52" s="6">
        <v>300</v>
      </c>
    </row>
    <row r="53" spans="2:5" x14ac:dyDescent="0.3">
      <c r="B53" s="2">
        <v>44550</v>
      </c>
      <c r="C53" s="2" t="str">
        <f t="shared" si="1"/>
        <v>December</v>
      </c>
      <c r="D53" s="3" t="s">
        <v>7</v>
      </c>
      <c r="E53" s="6">
        <v>267</v>
      </c>
    </row>
    <row r="54" spans="2:5" x14ac:dyDescent="0.3">
      <c r="B54" s="18">
        <v>44515</v>
      </c>
      <c r="C54" s="18" t="str">
        <f t="shared" si="1"/>
        <v>November</v>
      </c>
      <c r="D54" s="19" t="s">
        <v>6</v>
      </c>
      <c r="E54" s="21">
        <v>150</v>
      </c>
    </row>
    <row r="55" spans="2:5" ht="15.6" x14ac:dyDescent="0.3">
      <c r="B55" s="1"/>
      <c r="C55"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5" sqref="C5"/>
    </sheetView>
  </sheetViews>
  <sheetFormatPr defaultRowHeight="14.4" x14ac:dyDescent="0.3"/>
  <cols>
    <col min="2" max="2" width="61.44140625" customWidth="1"/>
    <col min="3" max="3" width="20.44140625" customWidth="1"/>
  </cols>
  <sheetData>
    <row r="2" spans="2:3" x14ac:dyDescent="0.3">
      <c r="B2" s="9" t="s">
        <v>23</v>
      </c>
      <c r="C2" s="9" t="s">
        <v>24</v>
      </c>
    </row>
    <row r="3" spans="2:3" ht="39" customHeight="1" x14ac:dyDescent="0.3">
      <c r="B3" s="10" t="s">
        <v>15</v>
      </c>
      <c r="C3" s="12">
        <f>COUNTIF(Expense!D4:D53,"Online shopping") + COUNTIF(Expense!D4:D53, "Gifts") + COUNTIF(Expense!D4:D53, "Ordering food")</f>
        <v>15</v>
      </c>
    </row>
    <row r="4" spans="2:3" ht="25.2" customHeight="1" x14ac:dyDescent="0.3">
      <c r="B4" s="10" t="s">
        <v>16</v>
      </c>
      <c r="C4" s="16" t="s">
        <v>29</v>
      </c>
    </row>
    <row r="5" spans="2:3" ht="77.400000000000006" customHeight="1" x14ac:dyDescent="0.3">
      <c r="B5" s="10" t="s">
        <v>17</v>
      </c>
      <c r="C5" s="12" t="s">
        <v>30</v>
      </c>
    </row>
    <row r="6" spans="2:3" ht="41.4" customHeight="1" x14ac:dyDescent="0.3">
      <c r="B6" s="10" t="s">
        <v>18</v>
      </c>
      <c r="C6" s="16" t="s">
        <v>31</v>
      </c>
    </row>
    <row r="7" spans="2:3" ht="32.4" customHeight="1" x14ac:dyDescent="0.3">
      <c r="B7" s="10" t="s">
        <v>19</v>
      </c>
      <c r="C7" s="16" t="s">
        <v>38</v>
      </c>
    </row>
    <row r="8" spans="2:3" ht="51" customHeight="1" x14ac:dyDescent="0.3">
      <c r="B8" s="10" t="s">
        <v>20</v>
      </c>
      <c r="C8" s="16" t="s">
        <v>40</v>
      </c>
    </row>
    <row r="9" spans="2:3" ht="42" customHeight="1" x14ac:dyDescent="0.3">
      <c r="B9" s="10" t="s">
        <v>21</v>
      </c>
      <c r="C9" s="16" t="s">
        <v>41</v>
      </c>
    </row>
    <row r="10" spans="2:3" ht="31.2" customHeight="1" x14ac:dyDescent="0.3">
      <c r="B10" s="10" t="s">
        <v>22</v>
      </c>
      <c r="C10" s="16"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
  <sheetViews>
    <sheetView workbookViewId="0">
      <selection activeCell="A7" sqref="A7"/>
    </sheetView>
  </sheetViews>
  <sheetFormatPr defaultRowHeight="14.4" x14ac:dyDescent="0.3"/>
  <cols>
    <col min="3" max="3" width="28.6640625" customWidth="1"/>
    <col min="4" max="4" width="21" customWidth="1"/>
    <col min="6" max="6" width="26.88671875" customWidth="1"/>
  </cols>
  <sheetData>
    <row r="2" spans="1:6" ht="24.6" customHeight="1" x14ac:dyDescent="0.3">
      <c r="A2" s="47"/>
      <c r="B2" s="23"/>
      <c r="C2" s="46" t="s">
        <v>16</v>
      </c>
      <c r="D2" s="46"/>
      <c r="E2" s="46"/>
      <c r="F2" s="46"/>
    </row>
    <row r="3" spans="1:6" ht="21" x14ac:dyDescent="0.4">
      <c r="C3" s="39"/>
      <c r="D3" s="39"/>
      <c r="E3" s="39"/>
      <c r="F3" s="39"/>
    </row>
    <row r="4" spans="1:6" ht="21" x14ac:dyDescent="0.4">
      <c r="C4" s="40" t="s">
        <v>26</v>
      </c>
      <c r="D4" s="39" t="s">
        <v>25</v>
      </c>
      <c r="E4" s="39"/>
      <c r="F4" s="41" t="s">
        <v>28</v>
      </c>
    </row>
    <row r="5" spans="1:6" ht="21" x14ac:dyDescent="0.4">
      <c r="C5" s="42" t="s">
        <v>9</v>
      </c>
      <c r="D5" s="43">
        <v>1510.9099999999999</v>
      </c>
      <c r="E5" s="39"/>
      <c r="F5" s="44">
        <f>SUMIF(Expense!D4:D53, "Cab to Office", Expense!E4:E53)</f>
        <v>1510.9099999999999</v>
      </c>
    </row>
    <row r="6" spans="1:6" ht="21" x14ac:dyDescent="0.4">
      <c r="C6" s="42" t="s">
        <v>6</v>
      </c>
      <c r="D6" s="43">
        <v>3342</v>
      </c>
      <c r="E6" s="39"/>
      <c r="F6" s="44">
        <f>SUMIF(Expense!D4:D53, "Fish &amp; Chicken", Expense!E4:E53)</f>
        <v>3192</v>
      </c>
    </row>
    <row r="7" spans="1:6" ht="21" x14ac:dyDescent="0.4">
      <c r="C7" s="42" t="s">
        <v>10</v>
      </c>
      <c r="D7" s="43">
        <v>5688</v>
      </c>
      <c r="E7" s="39"/>
      <c r="F7" s="44">
        <f>SUMIF(Expense!D4:D53, "Gifts", Expense!E4:E53)</f>
        <v>5688</v>
      </c>
    </row>
    <row r="8" spans="1:6" ht="21" x14ac:dyDescent="0.4">
      <c r="C8" s="42" t="s">
        <v>2</v>
      </c>
      <c r="D8" s="43">
        <v>7775</v>
      </c>
      <c r="E8" s="39"/>
      <c r="F8" s="44">
        <f>SUMIF(Expense!D4:D53, "Medicine", Expense!E4:E53)</f>
        <v>7775</v>
      </c>
    </row>
    <row r="9" spans="1:6" ht="21" x14ac:dyDescent="0.4">
      <c r="C9" s="42" t="s">
        <v>11</v>
      </c>
      <c r="D9" s="43">
        <v>1411.26</v>
      </c>
      <c r="E9" s="39"/>
      <c r="F9" s="44">
        <f>SUMIF(Expense!D4:D53, "Mobile Bill Payment", Expense!E4:E53)</f>
        <v>1411.26</v>
      </c>
    </row>
    <row r="10" spans="1:6" ht="21" x14ac:dyDescent="0.4">
      <c r="C10" s="42" t="s">
        <v>8</v>
      </c>
      <c r="D10" s="43">
        <v>2586</v>
      </c>
      <c r="E10" s="39"/>
      <c r="F10" s="44">
        <f>SUMIF(Expense!D4:D53, "Movie with friends", Expense!E4:E53)</f>
        <v>2586</v>
      </c>
    </row>
    <row r="11" spans="1:6" ht="21" x14ac:dyDescent="0.4">
      <c r="C11" s="42" t="s">
        <v>3</v>
      </c>
      <c r="D11" s="43">
        <v>7464</v>
      </c>
      <c r="E11" s="39"/>
      <c r="F11" s="44">
        <f>SUMIF(Expense!D4:D53, "Online shopping", Expense!E4:E53)</f>
        <v>7464</v>
      </c>
    </row>
    <row r="12" spans="1:6" ht="21" x14ac:dyDescent="0.4">
      <c r="C12" s="42" t="s">
        <v>7</v>
      </c>
      <c r="D12" s="43">
        <v>1857</v>
      </c>
      <c r="E12" s="39"/>
      <c r="F12" s="44">
        <f>SUMIF(Expense!D4:D53, "Ordering food", Expense!E4:E53)</f>
        <v>1857</v>
      </c>
    </row>
    <row r="13" spans="1:6" ht="21" x14ac:dyDescent="0.4">
      <c r="C13" s="42" t="s">
        <v>4</v>
      </c>
      <c r="D13" s="43">
        <v>10194.1</v>
      </c>
      <c r="E13" s="39"/>
      <c r="F13" s="44">
        <f>SUMIF(Expense!D4:D53, "Other essential items", Expense!E4:E53)</f>
        <v>10194.1</v>
      </c>
    </row>
    <row r="14" spans="1:6" ht="21" x14ac:dyDescent="0.4">
      <c r="C14" s="42" t="s">
        <v>12</v>
      </c>
      <c r="D14" s="43">
        <v>12000</v>
      </c>
      <c r="E14" s="39"/>
      <c r="F14" s="44">
        <f>SUMIF(Expense!D4:D53, "Trip", Expense!E4:E53)</f>
        <v>12000</v>
      </c>
    </row>
    <row r="15" spans="1:6" ht="21" x14ac:dyDescent="0.4">
      <c r="C15" s="42" t="s">
        <v>5</v>
      </c>
      <c r="D15" s="43">
        <v>3217</v>
      </c>
      <c r="E15" s="39"/>
      <c r="F15" s="44">
        <f>SUMIF(Expense!D4:D53, "Vegetables &amp; Fruit", Expense!E4:E53)</f>
        <v>3217</v>
      </c>
    </row>
    <row r="16" spans="1:6" ht="21" x14ac:dyDescent="0.4">
      <c r="C16" s="42" t="s">
        <v>27</v>
      </c>
      <c r="D16" s="43">
        <v>57045.27</v>
      </c>
      <c r="E16" s="39"/>
      <c r="F16" s="45">
        <f>SUM(F5:F15)</f>
        <v>56895.27</v>
      </c>
    </row>
  </sheetData>
  <mergeCells count="1">
    <mergeCell ref="C2:F2"/>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5"/>
  <sheetViews>
    <sheetView workbookViewId="0">
      <selection activeCell="B18" sqref="B18"/>
    </sheetView>
  </sheetViews>
  <sheetFormatPr defaultRowHeight="14.4" x14ac:dyDescent="0.3"/>
  <cols>
    <col min="2" max="2" width="18.33203125" customWidth="1"/>
    <col min="3" max="3" width="14.44140625" bestFit="1" customWidth="1"/>
  </cols>
  <sheetData>
    <row r="2" spans="2:16" ht="35.4" customHeight="1" x14ac:dyDescent="0.3">
      <c r="B2" s="24" t="s">
        <v>18</v>
      </c>
      <c r="C2" s="24"/>
      <c r="D2" s="24"/>
      <c r="E2" s="24"/>
      <c r="F2" s="24"/>
      <c r="G2" s="24"/>
      <c r="H2" s="24"/>
      <c r="I2" s="24"/>
      <c r="J2" s="24"/>
      <c r="K2" s="24"/>
      <c r="L2" s="24"/>
      <c r="M2" s="24"/>
      <c r="N2" s="24"/>
      <c r="O2" s="24"/>
      <c r="P2" s="24"/>
    </row>
    <row r="4" spans="2:16" x14ac:dyDescent="0.3">
      <c r="B4" s="14" t="s">
        <v>26</v>
      </c>
      <c r="C4" t="s">
        <v>25</v>
      </c>
    </row>
    <row r="5" spans="2:16" x14ac:dyDescent="0.3">
      <c r="B5" s="15" t="s">
        <v>9</v>
      </c>
      <c r="C5" s="13">
        <v>1510.9099999999999</v>
      </c>
    </row>
    <row r="6" spans="2:16" x14ac:dyDescent="0.3">
      <c r="B6" s="15" t="s">
        <v>6</v>
      </c>
      <c r="C6" s="13">
        <v>3342</v>
      </c>
    </row>
    <row r="7" spans="2:16" x14ac:dyDescent="0.3">
      <c r="B7" s="15" t="s">
        <v>10</v>
      </c>
      <c r="C7" s="13">
        <v>5688</v>
      </c>
    </row>
    <row r="8" spans="2:16" x14ac:dyDescent="0.3">
      <c r="B8" s="15" t="s">
        <v>2</v>
      </c>
      <c r="C8" s="13">
        <v>7775</v>
      </c>
    </row>
    <row r="9" spans="2:16" x14ac:dyDescent="0.3">
      <c r="B9" s="15" t="s">
        <v>11</v>
      </c>
      <c r="C9" s="13">
        <v>1411.26</v>
      </c>
    </row>
    <row r="10" spans="2:16" x14ac:dyDescent="0.3">
      <c r="B10" s="15" t="s">
        <v>8</v>
      </c>
      <c r="C10" s="13">
        <v>2586</v>
      </c>
    </row>
    <row r="11" spans="2:16" x14ac:dyDescent="0.3">
      <c r="B11" s="15" t="s">
        <v>3</v>
      </c>
      <c r="C11" s="13">
        <v>7464</v>
      </c>
    </row>
    <row r="12" spans="2:16" x14ac:dyDescent="0.3">
      <c r="B12" s="15" t="s">
        <v>7</v>
      </c>
      <c r="C12" s="13">
        <v>1857</v>
      </c>
    </row>
    <row r="13" spans="2:16" x14ac:dyDescent="0.3">
      <c r="B13" s="15" t="s">
        <v>4</v>
      </c>
      <c r="C13" s="13">
        <v>10194.1</v>
      </c>
    </row>
    <row r="14" spans="2:16" x14ac:dyDescent="0.3">
      <c r="B14" s="15" t="s">
        <v>5</v>
      </c>
      <c r="C14" s="13">
        <v>3217</v>
      </c>
    </row>
    <row r="15" spans="2:16" x14ac:dyDescent="0.3">
      <c r="B15" s="15" t="s">
        <v>27</v>
      </c>
      <c r="C15" s="13">
        <v>45045.27</v>
      </c>
    </row>
  </sheetData>
  <mergeCells count="1">
    <mergeCell ref="B2:P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9"/>
  <sheetViews>
    <sheetView tabSelected="1" workbookViewId="0">
      <selection activeCell="L26" sqref="L26"/>
    </sheetView>
  </sheetViews>
  <sheetFormatPr defaultRowHeight="14.4" x14ac:dyDescent="0.3"/>
  <cols>
    <col min="2" max="2" width="12.5546875" customWidth="1"/>
    <col min="3" max="3" width="14.44140625" customWidth="1"/>
    <col min="4" max="16" width="14.77734375" bestFit="1" customWidth="1"/>
    <col min="17" max="33" width="16.88671875" bestFit="1" customWidth="1"/>
    <col min="34" max="41" width="16.5546875" bestFit="1" customWidth="1"/>
    <col min="42" max="42" width="10.77734375" bestFit="1" customWidth="1"/>
  </cols>
  <sheetData>
    <row r="3" spans="2:8" ht="23.4" customHeight="1" x14ac:dyDescent="0.3">
      <c r="B3" s="34" t="s">
        <v>19</v>
      </c>
      <c r="C3" s="35"/>
      <c r="D3" s="35"/>
      <c r="E3" s="35"/>
      <c r="F3" s="35"/>
      <c r="G3" s="35"/>
      <c r="H3" s="36"/>
    </row>
    <row r="5" spans="2:8" x14ac:dyDescent="0.3">
      <c r="B5" s="14" t="s">
        <v>26</v>
      </c>
      <c r="C5" t="s">
        <v>25</v>
      </c>
    </row>
    <row r="6" spans="2:8" x14ac:dyDescent="0.3">
      <c r="B6" s="15" t="s">
        <v>43</v>
      </c>
      <c r="C6" s="13">
        <v>17443.370000000003</v>
      </c>
    </row>
    <row r="7" spans="2:8" x14ac:dyDescent="0.3">
      <c r="B7" s="15" t="s">
        <v>44</v>
      </c>
      <c r="C7" s="13">
        <v>18764.27</v>
      </c>
    </row>
    <row r="8" spans="2:8" x14ac:dyDescent="0.3">
      <c r="B8" s="15" t="s">
        <v>45</v>
      </c>
      <c r="C8" s="13">
        <v>20837.63</v>
      </c>
    </row>
    <row r="9" spans="2:8" x14ac:dyDescent="0.3">
      <c r="B9" s="15" t="s">
        <v>27</v>
      </c>
      <c r="C9" s="13">
        <v>57045.270000000004</v>
      </c>
    </row>
  </sheetData>
  <mergeCells count="1">
    <mergeCell ref="B3:H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4"/>
  <sheetViews>
    <sheetView zoomScaleNormal="100" workbookViewId="0">
      <selection activeCell="G15" sqref="G15"/>
    </sheetView>
  </sheetViews>
  <sheetFormatPr defaultRowHeight="14.4" x14ac:dyDescent="0.3"/>
  <cols>
    <col min="2" max="2" width="19.44140625" customWidth="1"/>
    <col min="3" max="3" width="22.33203125" customWidth="1"/>
    <col min="4" max="4" width="19.33203125" customWidth="1"/>
    <col min="5" max="5" width="25.33203125" customWidth="1"/>
    <col min="6" max="6" width="29.88671875" customWidth="1"/>
  </cols>
  <sheetData>
    <row r="2" spans="2:9" ht="30.6" customHeight="1" x14ac:dyDescent="0.3">
      <c r="B2" s="25" t="s">
        <v>20</v>
      </c>
      <c r="C2" s="26"/>
      <c r="D2" s="26"/>
      <c r="E2" s="26"/>
      <c r="F2" s="26"/>
      <c r="G2" s="26"/>
      <c r="H2" s="26"/>
      <c r="I2" s="26"/>
    </row>
    <row r="4" spans="2:9" x14ac:dyDescent="0.3">
      <c r="B4" s="29" t="s">
        <v>0</v>
      </c>
      <c r="C4" s="22" t="s">
        <v>14</v>
      </c>
      <c r="D4" s="22" t="s">
        <v>1</v>
      </c>
      <c r="E4" s="22" t="s">
        <v>35</v>
      </c>
      <c r="F4" s="22" t="s">
        <v>34</v>
      </c>
    </row>
    <row r="5" spans="2:9" x14ac:dyDescent="0.3">
      <c r="B5" s="29">
        <v>44539</v>
      </c>
      <c r="C5" s="22" t="s">
        <v>12</v>
      </c>
      <c r="D5" s="22">
        <v>12000</v>
      </c>
      <c r="E5" s="22" t="str">
        <f t="shared" ref="E5:E36" si="0">IF(OR(C5="Trip",C5="Online Shopping",C5="Gifts"),"Non-Essentials","Essentials")</f>
        <v>Non-Essentials</v>
      </c>
      <c r="F5" s="22" t="s">
        <v>36</v>
      </c>
    </row>
    <row r="6" spans="2:9" x14ac:dyDescent="0.3">
      <c r="B6" s="29">
        <v>44470</v>
      </c>
      <c r="C6" s="22" t="s">
        <v>4</v>
      </c>
      <c r="D6" s="22">
        <v>2500</v>
      </c>
      <c r="E6" s="22" t="str">
        <f t="shared" si="0"/>
        <v>Essentials</v>
      </c>
      <c r="F6" s="22" t="s">
        <v>33</v>
      </c>
    </row>
    <row r="7" spans="2:9" x14ac:dyDescent="0.3">
      <c r="B7" s="29">
        <v>44531</v>
      </c>
      <c r="C7" s="22" t="s">
        <v>4</v>
      </c>
      <c r="D7" s="22">
        <v>2500</v>
      </c>
      <c r="E7" s="22" t="str">
        <f t="shared" si="0"/>
        <v>Essentials</v>
      </c>
      <c r="F7" s="22" t="s">
        <v>33</v>
      </c>
    </row>
    <row r="8" spans="2:9" x14ac:dyDescent="0.3">
      <c r="B8" s="29">
        <v>44501</v>
      </c>
      <c r="C8" s="22" t="s">
        <v>3</v>
      </c>
      <c r="D8" s="22">
        <v>2327</v>
      </c>
      <c r="E8" s="22" t="str">
        <f t="shared" si="0"/>
        <v>Non-Essentials</v>
      </c>
      <c r="F8" s="22" t="s">
        <v>36</v>
      </c>
    </row>
    <row r="9" spans="2:9" x14ac:dyDescent="0.3">
      <c r="B9" s="29">
        <v>44470</v>
      </c>
      <c r="C9" s="22" t="s">
        <v>2</v>
      </c>
      <c r="D9" s="22">
        <v>2300</v>
      </c>
      <c r="E9" s="22" t="str">
        <f t="shared" si="0"/>
        <v>Essentials</v>
      </c>
      <c r="F9" s="22" t="s">
        <v>33</v>
      </c>
    </row>
    <row r="10" spans="2:9" x14ac:dyDescent="0.3">
      <c r="B10" s="29">
        <v>44537</v>
      </c>
      <c r="C10" s="22" t="s">
        <v>2</v>
      </c>
      <c r="D10" s="22">
        <v>2300</v>
      </c>
      <c r="E10" s="22" t="str">
        <f t="shared" si="0"/>
        <v>Essentials</v>
      </c>
      <c r="F10" s="22" t="s">
        <v>33</v>
      </c>
    </row>
    <row r="11" spans="2:9" x14ac:dyDescent="0.3">
      <c r="B11" s="29">
        <v>44515</v>
      </c>
      <c r="C11" s="22" t="s">
        <v>2</v>
      </c>
      <c r="D11" s="22">
        <v>2100</v>
      </c>
      <c r="E11" s="22" t="str">
        <f t="shared" si="0"/>
        <v>Essentials</v>
      </c>
      <c r="F11" s="22" t="s">
        <v>33</v>
      </c>
    </row>
    <row r="12" spans="2:9" x14ac:dyDescent="0.3">
      <c r="B12" s="29">
        <v>44526</v>
      </c>
      <c r="C12" s="22" t="s">
        <v>3</v>
      </c>
      <c r="D12" s="22">
        <v>2000</v>
      </c>
      <c r="E12" s="22" t="str">
        <f t="shared" si="0"/>
        <v>Non-Essentials</v>
      </c>
      <c r="F12" s="22" t="s">
        <v>36</v>
      </c>
    </row>
    <row r="13" spans="2:9" x14ac:dyDescent="0.3">
      <c r="B13" s="29">
        <v>44476</v>
      </c>
      <c r="C13" s="22" t="s">
        <v>10</v>
      </c>
      <c r="D13" s="22">
        <v>1900</v>
      </c>
      <c r="E13" s="22" t="str">
        <f t="shared" si="0"/>
        <v>Non-Essentials</v>
      </c>
      <c r="F13" s="22" t="s">
        <v>36</v>
      </c>
    </row>
    <row r="14" spans="2:9" x14ac:dyDescent="0.3">
      <c r="B14" s="29">
        <v>44522</v>
      </c>
      <c r="C14" s="22" t="s">
        <v>4</v>
      </c>
      <c r="D14" s="22">
        <v>1720</v>
      </c>
      <c r="E14" s="22" t="str">
        <f t="shared" si="0"/>
        <v>Essentials</v>
      </c>
      <c r="F14" s="22" t="s">
        <v>33</v>
      </c>
    </row>
    <row r="15" spans="2:9" x14ac:dyDescent="0.3">
      <c r="B15" s="29">
        <v>44509</v>
      </c>
      <c r="C15" s="22" t="s">
        <v>4</v>
      </c>
      <c r="D15" s="22">
        <v>1600</v>
      </c>
      <c r="E15" s="22" t="str">
        <f t="shared" si="0"/>
        <v>Essentials</v>
      </c>
      <c r="F15" s="22" t="s">
        <v>33</v>
      </c>
    </row>
    <row r="16" spans="2:9" x14ac:dyDescent="0.3">
      <c r="B16" s="29">
        <v>44491</v>
      </c>
      <c r="C16" s="22" t="s">
        <v>4</v>
      </c>
      <c r="D16" s="22">
        <v>1574.1</v>
      </c>
      <c r="E16" s="22" t="str">
        <f t="shared" si="0"/>
        <v>Essentials</v>
      </c>
      <c r="F16" s="22" t="s">
        <v>33</v>
      </c>
    </row>
    <row r="17" spans="2:6" x14ac:dyDescent="0.3">
      <c r="B17" s="29">
        <v>44545</v>
      </c>
      <c r="C17" s="22" t="s">
        <v>10</v>
      </c>
      <c r="D17" s="22">
        <v>1500</v>
      </c>
      <c r="E17" s="22" t="str">
        <f t="shared" si="0"/>
        <v>Non-Essentials</v>
      </c>
      <c r="F17" s="22" t="s">
        <v>36</v>
      </c>
    </row>
    <row r="18" spans="2:6" x14ac:dyDescent="0.3">
      <c r="B18" s="29">
        <v>44502</v>
      </c>
      <c r="C18" s="22" t="s">
        <v>10</v>
      </c>
      <c r="D18" s="22">
        <v>1150</v>
      </c>
      <c r="E18" s="22" t="str">
        <f t="shared" si="0"/>
        <v>Non-Essentials</v>
      </c>
      <c r="F18" s="22" t="s">
        <v>36</v>
      </c>
    </row>
    <row r="19" spans="2:6" x14ac:dyDescent="0.3">
      <c r="B19" s="29">
        <v>44504</v>
      </c>
      <c r="C19" s="22" t="s">
        <v>10</v>
      </c>
      <c r="D19" s="22">
        <v>1138</v>
      </c>
      <c r="E19" s="22" t="str">
        <f t="shared" si="0"/>
        <v>Non-Essentials</v>
      </c>
      <c r="F19" s="22" t="s">
        <v>36</v>
      </c>
    </row>
    <row r="20" spans="2:6" x14ac:dyDescent="0.3">
      <c r="B20" s="29">
        <v>44487</v>
      </c>
      <c r="C20" s="22" t="s">
        <v>2</v>
      </c>
      <c r="D20" s="22">
        <v>1075</v>
      </c>
      <c r="E20" s="22" t="str">
        <f t="shared" si="0"/>
        <v>Essentials</v>
      </c>
      <c r="F20" s="22" t="s">
        <v>33</v>
      </c>
    </row>
    <row r="21" spans="2:6" x14ac:dyDescent="0.3">
      <c r="B21" s="29">
        <v>44487</v>
      </c>
      <c r="C21" s="22" t="s">
        <v>3</v>
      </c>
      <c r="D21" s="22">
        <v>970</v>
      </c>
      <c r="E21" s="22" t="str">
        <f t="shared" si="0"/>
        <v>Non-Essentials</v>
      </c>
      <c r="F21" s="22" t="s">
        <v>36</v>
      </c>
    </row>
    <row r="22" spans="2:6" x14ac:dyDescent="0.3">
      <c r="B22" s="29">
        <v>44515</v>
      </c>
      <c r="C22" s="22" t="s">
        <v>13</v>
      </c>
      <c r="D22" s="22">
        <v>900</v>
      </c>
      <c r="E22" s="22" t="str">
        <f t="shared" si="0"/>
        <v>Non-Essentials</v>
      </c>
      <c r="F22" s="22" t="s">
        <v>36</v>
      </c>
    </row>
    <row r="23" spans="2:6" x14ac:dyDescent="0.3">
      <c r="B23" s="29">
        <v>44470</v>
      </c>
      <c r="C23" s="22" t="s">
        <v>3</v>
      </c>
      <c r="D23" s="22">
        <v>767</v>
      </c>
      <c r="E23" s="22" t="str">
        <f t="shared" si="0"/>
        <v>Non-Essentials</v>
      </c>
      <c r="F23" s="22" t="s">
        <v>36</v>
      </c>
    </row>
    <row r="24" spans="2:6" x14ac:dyDescent="0.3">
      <c r="B24" s="29">
        <v>44473</v>
      </c>
      <c r="C24" s="22" t="s">
        <v>6</v>
      </c>
      <c r="D24" s="22">
        <v>760</v>
      </c>
      <c r="E24" s="22" t="str">
        <f t="shared" si="0"/>
        <v>Essentials</v>
      </c>
      <c r="F24" s="22" t="s">
        <v>33</v>
      </c>
    </row>
    <row r="25" spans="2:6" x14ac:dyDescent="0.3">
      <c r="B25" s="29">
        <v>44473</v>
      </c>
      <c r="C25" s="22" t="s">
        <v>5</v>
      </c>
      <c r="D25" s="22">
        <v>710</v>
      </c>
      <c r="E25" s="22" t="str">
        <f t="shared" si="0"/>
        <v>Essentials</v>
      </c>
      <c r="F25" s="22" t="s">
        <v>33</v>
      </c>
    </row>
    <row r="26" spans="2:6" x14ac:dyDescent="0.3">
      <c r="B26" s="29">
        <v>44534</v>
      </c>
      <c r="C26" s="22" t="s">
        <v>5</v>
      </c>
      <c r="D26" s="22">
        <v>710</v>
      </c>
      <c r="E26" s="22" t="str">
        <f t="shared" si="0"/>
        <v>Essentials</v>
      </c>
      <c r="F26" s="22" t="s">
        <v>33</v>
      </c>
    </row>
    <row r="27" spans="2:6" x14ac:dyDescent="0.3">
      <c r="B27" s="29">
        <v>44508</v>
      </c>
      <c r="C27" s="22" t="s">
        <v>6</v>
      </c>
      <c r="D27" s="22">
        <v>702</v>
      </c>
      <c r="E27" s="22" t="str">
        <f t="shared" si="0"/>
        <v>Essentials</v>
      </c>
      <c r="F27" s="22" t="s">
        <v>33</v>
      </c>
    </row>
    <row r="28" spans="2:6" x14ac:dyDescent="0.3">
      <c r="B28" s="29">
        <v>44553</v>
      </c>
      <c r="C28" s="22" t="s">
        <v>6</v>
      </c>
      <c r="D28" s="22">
        <v>640</v>
      </c>
      <c r="E28" s="22" t="str">
        <f t="shared" si="0"/>
        <v>Essentials</v>
      </c>
      <c r="F28" s="22" t="s">
        <v>33</v>
      </c>
    </row>
    <row r="29" spans="2:6" x14ac:dyDescent="0.3">
      <c r="B29" s="29">
        <v>44484</v>
      </c>
      <c r="C29" s="22" t="s">
        <v>8</v>
      </c>
      <c r="D29" s="22">
        <v>620</v>
      </c>
      <c r="E29" s="22" t="str">
        <f t="shared" si="0"/>
        <v>Essentials</v>
      </c>
      <c r="F29" s="22" t="s">
        <v>33</v>
      </c>
    </row>
    <row r="30" spans="2:6" x14ac:dyDescent="0.3">
      <c r="B30" s="29">
        <v>44512</v>
      </c>
      <c r="C30" s="22" t="s">
        <v>5</v>
      </c>
      <c r="D30" s="22">
        <v>600</v>
      </c>
      <c r="E30" s="22" t="str">
        <f t="shared" si="0"/>
        <v>Essentials</v>
      </c>
      <c r="F30" s="22" t="s">
        <v>33</v>
      </c>
    </row>
    <row r="31" spans="2:6" x14ac:dyDescent="0.3">
      <c r="B31" s="29">
        <v>44491</v>
      </c>
      <c r="C31" s="22" t="s">
        <v>6</v>
      </c>
      <c r="D31" s="22">
        <v>550</v>
      </c>
      <c r="E31" s="22" t="str">
        <f t="shared" si="0"/>
        <v>Essentials</v>
      </c>
      <c r="F31" s="22" t="s">
        <v>33</v>
      </c>
    </row>
    <row r="32" spans="2:6" x14ac:dyDescent="0.3">
      <c r="B32" s="29">
        <v>44524</v>
      </c>
      <c r="C32" s="22" t="s">
        <v>6</v>
      </c>
      <c r="D32" s="22">
        <v>540</v>
      </c>
      <c r="E32" s="22" t="str">
        <f t="shared" si="0"/>
        <v>Essentials</v>
      </c>
      <c r="F32" s="22" t="s">
        <v>33</v>
      </c>
    </row>
    <row r="33" spans="2:6" x14ac:dyDescent="0.3">
      <c r="B33" s="29">
        <v>44496</v>
      </c>
      <c r="C33" s="22" t="s">
        <v>8</v>
      </c>
      <c r="D33" s="22">
        <v>520</v>
      </c>
      <c r="E33" s="22" t="str">
        <f t="shared" si="0"/>
        <v>Essentials</v>
      </c>
      <c r="F33" s="22" t="s">
        <v>33</v>
      </c>
    </row>
    <row r="34" spans="2:6" x14ac:dyDescent="0.3">
      <c r="B34" s="29">
        <v>44526</v>
      </c>
      <c r="C34" s="22" t="s">
        <v>8</v>
      </c>
      <c r="D34" s="22">
        <v>518</v>
      </c>
      <c r="E34" s="22" t="str">
        <f t="shared" si="0"/>
        <v>Essentials</v>
      </c>
      <c r="F34" s="22" t="s">
        <v>33</v>
      </c>
    </row>
    <row r="35" spans="2:6" x14ac:dyDescent="0.3">
      <c r="B35" s="29">
        <v>44505</v>
      </c>
      <c r="C35" s="22" t="s">
        <v>13</v>
      </c>
      <c r="D35" s="22">
        <v>500</v>
      </c>
      <c r="E35" s="22" t="str">
        <f t="shared" si="0"/>
        <v>Non-Essentials</v>
      </c>
      <c r="F35" s="22" t="s">
        <v>36</v>
      </c>
    </row>
    <row r="36" spans="2:6" x14ac:dyDescent="0.3">
      <c r="B36" s="29">
        <v>44530</v>
      </c>
      <c r="C36" s="22" t="s">
        <v>8</v>
      </c>
      <c r="D36" s="22">
        <v>500</v>
      </c>
      <c r="E36" s="22" t="str">
        <f t="shared" si="0"/>
        <v>Essentials</v>
      </c>
      <c r="F36" s="22" t="s">
        <v>33</v>
      </c>
    </row>
    <row r="37" spans="2:6" x14ac:dyDescent="0.3">
      <c r="B37" s="29">
        <v>44488</v>
      </c>
      <c r="C37" s="22" t="s">
        <v>7</v>
      </c>
      <c r="D37" s="22">
        <v>489</v>
      </c>
      <c r="E37" s="22" t="str">
        <f t="shared" ref="E37:E54" si="1">IF(OR(C37="Trip",C37="Online Shopping",C37="Gifts"),"Non-Essentials","Essentials")</f>
        <v>Essentials</v>
      </c>
      <c r="F37" s="22" t="s">
        <v>33</v>
      </c>
    </row>
    <row r="38" spans="2:6" x14ac:dyDescent="0.3">
      <c r="B38" s="29">
        <v>44517</v>
      </c>
      <c r="C38" s="22" t="s">
        <v>11</v>
      </c>
      <c r="D38" s="22">
        <v>470.63</v>
      </c>
      <c r="E38" s="22" t="str">
        <f t="shared" si="1"/>
        <v>Essentials</v>
      </c>
      <c r="F38" s="22" t="s">
        <v>33</v>
      </c>
    </row>
    <row r="39" spans="2:6" x14ac:dyDescent="0.3">
      <c r="B39" s="29">
        <v>44547</v>
      </c>
      <c r="C39" s="22" t="s">
        <v>11</v>
      </c>
      <c r="D39" s="22">
        <v>470.63</v>
      </c>
      <c r="E39" s="22" t="str">
        <f t="shared" si="1"/>
        <v>Essentials</v>
      </c>
      <c r="F39" s="22" t="s">
        <v>33</v>
      </c>
    </row>
    <row r="40" spans="2:6" x14ac:dyDescent="0.3">
      <c r="B40" s="29">
        <v>44485</v>
      </c>
      <c r="C40" s="22" t="s">
        <v>11</v>
      </c>
      <c r="D40" s="22">
        <v>470</v>
      </c>
      <c r="E40" s="22" t="str">
        <f t="shared" si="1"/>
        <v>Essentials</v>
      </c>
      <c r="F40" s="22" t="s">
        <v>33</v>
      </c>
    </row>
    <row r="41" spans="2:6" x14ac:dyDescent="0.3">
      <c r="B41" s="29">
        <v>44477</v>
      </c>
      <c r="C41" s="22" t="s">
        <v>7</v>
      </c>
      <c r="D41" s="22">
        <v>450</v>
      </c>
      <c r="E41" s="22" t="str">
        <f t="shared" si="1"/>
        <v>Essentials</v>
      </c>
      <c r="F41" s="22" t="s">
        <v>33</v>
      </c>
    </row>
    <row r="42" spans="2:6" x14ac:dyDescent="0.3">
      <c r="B42" s="29">
        <v>44553</v>
      </c>
      <c r="C42" s="22" t="s">
        <v>5</v>
      </c>
      <c r="D42" s="22">
        <v>450</v>
      </c>
      <c r="E42" s="22" t="str">
        <f t="shared" si="1"/>
        <v>Essentials</v>
      </c>
      <c r="F42" s="22" t="s">
        <v>33</v>
      </c>
    </row>
    <row r="43" spans="2:6" x14ac:dyDescent="0.3">
      <c r="B43" s="29">
        <v>44519</v>
      </c>
      <c r="C43" s="22" t="s">
        <v>5</v>
      </c>
      <c r="D43" s="22">
        <v>447</v>
      </c>
      <c r="E43" s="22" t="str">
        <f t="shared" si="1"/>
        <v>Essentials</v>
      </c>
      <c r="F43" s="22" t="s">
        <v>33</v>
      </c>
    </row>
    <row r="44" spans="2:6" x14ac:dyDescent="0.3">
      <c r="B44" s="29">
        <v>44518</v>
      </c>
      <c r="C44" s="22" t="s">
        <v>8</v>
      </c>
      <c r="D44" s="22">
        <v>428</v>
      </c>
      <c r="E44" s="22" t="str">
        <f t="shared" si="1"/>
        <v>Essentials</v>
      </c>
      <c r="F44" s="22" t="s">
        <v>33</v>
      </c>
    </row>
    <row r="45" spans="2:6" x14ac:dyDescent="0.3">
      <c r="B45" s="29">
        <v>44494</v>
      </c>
      <c r="C45" s="22" t="s">
        <v>9</v>
      </c>
      <c r="D45" s="22">
        <v>423</v>
      </c>
      <c r="E45" s="22" t="str">
        <f t="shared" si="1"/>
        <v>Essentials</v>
      </c>
      <c r="F45" s="22" t="s">
        <v>33</v>
      </c>
    </row>
    <row r="46" spans="2:6" x14ac:dyDescent="0.3">
      <c r="B46" s="29">
        <v>44498</v>
      </c>
      <c r="C46" s="22" t="s">
        <v>9</v>
      </c>
      <c r="D46" s="22">
        <v>407.05</v>
      </c>
      <c r="E46" s="22" t="str">
        <f t="shared" si="1"/>
        <v>Essentials</v>
      </c>
      <c r="F46" s="22" t="s">
        <v>33</v>
      </c>
    </row>
    <row r="47" spans="2:6" x14ac:dyDescent="0.3">
      <c r="B47" s="29">
        <v>44496</v>
      </c>
      <c r="C47" s="22" t="s">
        <v>9</v>
      </c>
      <c r="D47" s="22">
        <v>358.22</v>
      </c>
      <c r="E47" s="22" t="str">
        <f t="shared" si="1"/>
        <v>Essentials</v>
      </c>
      <c r="F47" s="22" t="s">
        <v>33</v>
      </c>
    </row>
    <row r="48" spans="2:6" x14ac:dyDescent="0.3">
      <c r="B48" s="29">
        <v>44529</v>
      </c>
      <c r="C48" s="22" t="s">
        <v>7</v>
      </c>
      <c r="D48" s="22">
        <v>337</v>
      </c>
      <c r="E48" s="22" t="str">
        <f t="shared" si="1"/>
        <v>Essentials</v>
      </c>
      <c r="F48" s="22" t="s">
        <v>33</v>
      </c>
    </row>
    <row r="49" spans="2:6" x14ac:dyDescent="0.3">
      <c r="B49" s="29">
        <v>44517</v>
      </c>
      <c r="C49" s="22" t="s">
        <v>9</v>
      </c>
      <c r="D49" s="22">
        <v>322.64</v>
      </c>
      <c r="E49" s="22" t="str">
        <f t="shared" si="1"/>
        <v>Essentials</v>
      </c>
      <c r="F49" s="22" t="s">
        <v>33</v>
      </c>
    </row>
    <row r="50" spans="2:6" x14ac:dyDescent="0.3">
      <c r="B50" s="29">
        <v>44525</v>
      </c>
      <c r="C50" s="22" t="s">
        <v>7</v>
      </c>
      <c r="D50" s="22">
        <v>314</v>
      </c>
      <c r="E50" s="22" t="str">
        <f t="shared" si="1"/>
        <v>Essentials</v>
      </c>
      <c r="F50" s="22" t="s">
        <v>33</v>
      </c>
    </row>
    <row r="51" spans="2:6" x14ac:dyDescent="0.3">
      <c r="B51" s="29">
        <v>44497</v>
      </c>
      <c r="C51" s="22" t="s">
        <v>5</v>
      </c>
      <c r="D51" s="22">
        <v>300</v>
      </c>
      <c r="E51" s="22" t="str">
        <f t="shared" si="1"/>
        <v>Essentials</v>
      </c>
      <c r="F51" s="22" t="s">
        <v>33</v>
      </c>
    </row>
    <row r="52" spans="2:6" x14ac:dyDescent="0.3">
      <c r="B52" s="29">
        <v>44499</v>
      </c>
      <c r="C52" s="22" t="s">
        <v>4</v>
      </c>
      <c r="D52" s="22">
        <v>300</v>
      </c>
      <c r="E52" s="22" t="str">
        <f t="shared" si="1"/>
        <v>Essentials</v>
      </c>
      <c r="F52" s="22" t="s">
        <v>33</v>
      </c>
    </row>
    <row r="53" spans="2:6" x14ac:dyDescent="0.3">
      <c r="B53" s="29">
        <v>44550</v>
      </c>
      <c r="C53" s="22" t="s">
        <v>7</v>
      </c>
      <c r="D53" s="22">
        <v>267</v>
      </c>
      <c r="E53" s="22" t="str">
        <f t="shared" si="1"/>
        <v>Essentials</v>
      </c>
      <c r="F53" s="22" t="s">
        <v>33</v>
      </c>
    </row>
    <row r="54" spans="2:6" x14ac:dyDescent="0.3">
      <c r="B54" s="29">
        <v>44515</v>
      </c>
      <c r="C54" s="22" t="s">
        <v>6</v>
      </c>
      <c r="D54" s="22">
        <v>150</v>
      </c>
      <c r="E54" s="22" t="str">
        <f t="shared" si="1"/>
        <v>Essentials</v>
      </c>
      <c r="F54" s="22" t="s">
        <v>33</v>
      </c>
    </row>
  </sheetData>
  <mergeCells count="1">
    <mergeCell ref="B2:I2"/>
  </mergeCells>
  <dataValidations count="1">
    <dataValidation type="list" allowBlank="1" showInputMessage="1" showErrorMessage="1" sqref="F5:F54">
      <formula1>"Essentials,Non-essentials"</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54"/>
  <sheetViews>
    <sheetView workbookViewId="0">
      <selection activeCell="H14" sqref="H14"/>
    </sheetView>
  </sheetViews>
  <sheetFormatPr defaultRowHeight="14.4" x14ac:dyDescent="0.3"/>
  <cols>
    <col min="2" max="2" width="14.21875" customWidth="1"/>
    <col min="3" max="3" width="20.109375" customWidth="1"/>
    <col min="4" max="4" width="17.5546875" customWidth="1"/>
    <col min="5" max="5" width="19.21875" customWidth="1"/>
  </cols>
  <sheetData>
    <row r="2" spans="2:18" ht="18" x14ac:dyDescent="0.35">
      <c r="B2" s="31" t="s">
        <v>21</v>
      </c>
      <c r="C2" s="32"/>
      <c r="D2" s="32"/>
      <c r="E2" s="32"/>
      <c r="F2" s="32"/>
      <c r="G2" s="32"/>
      <c r="H2" s="32"/>
      <c r="I2" s="32"/>
      <c r="J2" s="32"/>
      <c r="K2" s="32"/>
      <c r="L2" s="32"/>
      <c r="M2" s="32"/>
      <c r="N2" s="32"/>
      <c r="O2" s="32"/>
      <c r="P2" s="32"/>
      <c r="Q2" s="32"/>
      <c r="R2" s="33"/>
    </row>
    <row r="4" spans="2:18" x14ac:dyDescent="0.3">
      <c r="B4" s="22" t="s">
        <v>0</v>
      </c>
      <c r="C4" s="22" t="s">
        <v>14</v>
      </c>
      <c r="D4" s="22" t="s">
        <v>1</v>
      </c>
      <c r="E4" s="22" t="s">
        <v>37</v>
      </c>
    </row>
    <row r="5" spans="2:18" x14ac:dyDescent="0.3">
      <c r="B5" s="29">
        <v>44539</v>
      </c>
      <c r="C5" s="22" t="s">
        <v>12</v>
      </c>
      <c r="D5" s="22">
        <v>12000</v>
      </c>
      <c r="E5" s="22" t="str">
        <f>IF(D5&gt;2000,"Over Budget","Within Budget")</f>
        <v>Over Budget</v>
      </c>
    </row>
    <row r="6" spans="2:18" x14ac:dyDescent="0.3">
      <c r="B6" s="29">
        <v>44470</v>
      </c>
      <c r="C6" s="22" t="s">
        <v>4</v>
      </c>
      <c r="D6" s="22">
        <v>2500</v>
      </c>
      <c r="E6" s="22" t="str">
        <f t="shared" ref="E6:E54" si="0">IF(D6&gt;2000,"Over Budget","Within Budget")</f>
        <v>Over Budget</v>
      </c>
    </row>
    <row r="7" spans="2:18" x14ac:dyDescent="0.3">
      <c r="B7" s="29">
        <v>44531</v>
      </c>
      <c r="C7" s="22" t="s">
        <v>4</v>
      </c>
      <c r="D7" s="22">
        <v>2500</v>
      </c>
      <c r="E7" s="22" t="str">
        <f t="shared" si="0"/>
        <v>Over Budget</v>
      </c>
    </row>
    <row r="8" spans="2:18" x14ac:dyDescent="0.3">
      <c r="B8" s="29">
        <v>44501</v>
      </c>
      <c r="C8" s="22" t="s">
        <v>3</v>
      </c>
      <c r="D8" s="22">
        <v>2327</v>
      </c>
      <c r="E8" s="22" t="str">
        <f t="shared" si="0"/>
        <v>Over Budget</v>
      </c>
    </row>
    <row r="9" spans="2:18" x14ac:dyDescent="0.3">
      <c r="B9" s="29">
        <v>44470</v>
      </c>
      <c r="C9" s="22" t="s">
        <v>2</v>
      </c>
      <c r="D9" s="22">
        <v>2300</v>
      </c>
      <c r="E9" s="22" t="str">
        <f t="shared" si="0"/>
        <v>Over Budget</v>
      </c>
    </row>
    <row r="10" spans="2:18" x14ac:dyDescent="0.3">
      <c r="B10" s="29">
        <v>44537</v>
      </c>
      <c r="C10" s="22" t="s">
        <v>2</v>
      </c>
      <c r="D10" s="22">
        <v>2300</v>
      </c>
      <c r="E10" s="22" t="str">
        <f t="shared" si="0"/>
        <v>Over Budget</v>
      </c>
    </row>
    <row r="11" spans="2:18" x14ac:dyDescent="0.3">
      <c r="B11" s="29">
        <v>44515</v>
      </c>
      <c r="C11" s="22" t="s">
        <v>2</v>
      </c>
      <c r="D11" s="22">
        <v>2100</v>
      </c>
      <c r="E11" s="22" t="str">
        <f t="shared" si="0"/>
        <v>Over Budget</v>
      </c>
    </row>
    <row r="12" spans="2:18" x14ac:dyDescent="0.3">
      <c r="B12" s="29">
        <v>44526</v>
      </c>
      <c r="C12" s="22" t="s">
        <v>3</v>
      </c>
      <c r="D12" s="22">
        <v>2000</v>
      </c>
      <c r="E12" s="22" t="str">
        <f t="shared" si="0"/>
        <v>Within Budget</v>
      </c>
    </row>
    <row r="13" spans="2:18" x14ac:dyDescent="0.3">
      <c r="B13" s="29">
        <v>44476</v>
      </c>
      <c r="C13" s="22" t="s">
        <v>10</v>
      </c>
      <c r="D13" s="22">
        <v>1900</v>
      </c>
      <c r="E13" s="22" t="str">
        <f t="shared" si="0"/>
        <v>Within Budget</v>
      </c>
    </row>
    <row r="14" spans="2:18" x14ac:dyDescent="0.3">
      <c r="B14" s="29">
        <v>44522</v>
      </c>
      <c r="C14" s="22" t="s">
        <v>4</v>
      </c>
      <c r="D14" s="22">
        <v>1720</v>
      </c>
      <c r="E14" s="22" t="str">
        <f t="shared" si="0"/>
        <v>Within Budget</v>
      </c>
    </row>
    <row r="15" spans="2:18" x14ac:dyDescent="0.3">
      <c r="B15" s="29">
        <v>44509</v>
      </c>
      <c r="C15" s="22" t="s">
        <v>4</v>
      </c>
      <c r="D15" s="22">
        <v>1600</v>
      </c>
      <c r="E15" s="22" t="str">
        <f t="shared" si="0"/>
        <v>Within Budget</v>
      </c>
    </row>
    <row r="16" spans="2:18" x14ac:dyDescent="0.3">
      <c r="B16" s="29">
        <v>44491</v>
      </c>
      <c r="C16" s="22" t="s">
        <v>4</v>
      </c>
      <c r="D16" s="22">
        <v>1574.1</v>
      </c>
      <c r="E16" s="22" t="str">
        <f t="shared" si="0"/>
        <v>Within Budget</v>
      </c>
    </row>
    <row r="17" spans="2:5" x14ac:dyDescent="0.3">
      <c r="B17" s="29">
        <v>44545</v>
      </c>
      <c r="C17" s="22" t="s">
        <v>10</v>
      </c>
      <c r="D17" s="22">
        <v>1500</v>
      </c>
      <c r="E17" s="22" t="str">
        <f t="shared" si="0"/>
        <v>Within Budget</v>
      </c>
    </row>
    <row r="18" spans="2:5" x14ac:dyDescent="0.3">
      <c r="B18" s="29">
        <v>44502</v>
      </c>
      <c r="C18" s="22" t="s">
        <v>10</v>
      </c>
      <c r="D18" s="22">
        <v>1150</v>
      </c>
      <c r="E18" s="22" t="str">
        <f t="shared" si="0"/>
        <v>Within Budget</v>
      </c>
    </row>
    <row r="19" spans="2:5" x14ac:dyDescent="0.3">
      <c r="B19" s="29">
        <v>44504</v>
      </c>
      <c r="C19" s="22" t="s">
        <v>10</v>
      </c>
      <c r="D19" s="22">
        <v>1138</v>
      </c>
      <c r="E19" s="22" t="str">
        <f t="shared" si="0"/>
        <v>Within Budget</v>
      </c>
    </row>
    <row r="20" spans="2:5" x14ac:dyDescent="0.3">
      <c r="B20" s="29">
        <v>44487</v>
      </c>
      <c r="C20" s="22" t="s">
        <v>2</v>
      </c>
      <c r="D20" s="22">
        <v>1075</v>
      </c>
      <c r="E20" s="22" t="str">
        <f t="shared" si="0"/>
        <v>Within Budget</v>
      </c>
    </row>
    <row r="21" spans="2:5" x14ac:dyDescent="0.3">
      <c r="B21" s="29">
        <v>44487</v>
      </c>
      <c r="C21" s="22" t="s">
        <v>3</v>
      </c>
      <c r="D21" s="22">
        <v>970</v>
      </c>
      <c r="E21" s="22" t="str">
        <f t="shared" si="0"/>
        <v>Within Budget</v>
      </c>
    </row>
    <row r="22" spans="2:5" x14ac:dyDescent="0.3">
      <c r="B22" s="29">
        <v>44515</v>
      </c>
      <c r="C22" s="22" t="s">
        <v>13</v>
      </c>
      <c r="D22" s="22">
        <v>900</v>
      </c>
      <c r="E22" s="22" t="str">
        <f t="shared" si="0"/>
        <v>Within Budget</v>
      </c>
    </row>
    <row r="23" spans="2:5" x14ac:dyDescent="0.3">
      <c r="B23" s="29">
        <v>44470</v>
      </c>
      <c r="C23" s="22" t="s">
        <v>3</v>
      </c>
      <c r="D23" s="22">
        <v>767</v>
      </c>
      <c r="E23" s="22" t="str">
        <f t="shared" si="0"/>
        <v>Within Budget</v>
      </c>
    </row>
    <row r="24" spans="2:5" x14ac:dyDescent="0.3">
      <c r="B24" s="29">
        <v>44473</v>
      </c>
      <c r="C24" s="22" t="s">
        <v>6</v>
      </c>
      <c r="D24" s="22">
        <v>760</v>
      </c>
      <c r="E24" s="22" t="str">
        <f t="shared" si="0"/>
        <v>Within Budget</v>
      </c>
    </row>
    <row r="25" spans="2:5" x14ac:dyDescent="0.3">
      <c r="B25" s="29">
        <v>44473</v>
      </c>
      <c r="C25" s="22" t="s">
        <v>5</v>
      </c>
      <c r="D25" s="22">
        <v>710</v>
      </c>
      <c r="E25" s="22" t="str">
        <f t="shared" si="0"/>
        <v>Within Budget</v>
      </c>
    </row>
    <row r="26" spans="2:5" x14ac:dyDescent="0.3">
      <c r="B26" s="29">
        <v>44534</v>
      </c>
      <c r="C26" s="22" t="s">
        <v>5</v>
      </c>
      <c r="D26" s="22">
        <v>710</v>
      </c>
      <c r="E26" s="22" t="str">
        <f t="shared" si="0"/>
        <v>Within Budget</v>
      </c>
    </row>
    <row r="27" spans="2:5" x14ac:dyDescent="0.3">
      <c r="B27" s="29">
        <v>44508</v>
      </c>
      <c r="C27" s="22" t="s">
        <v>6</v>
      </c>
      <c r="D27" s="22">
        <v>702</v>
      </c>
      <c r="E27" s="22" t="str">
        <f t="shared" si="0"/>
        <v>Within Budget</v>
      </c>
    </row>
    <row r="28" spans="2:5" x14ac:dyDescent="0.3">
      <c r="B28" s="29">
        <v>44553</v>
      </c>
      <c r="C28" s="22" t="s">
        <v>6</v>
      </c>
      <c r="D28" s="22">
        <v>640</v>
      </c>
      <c r="E28" s="22" t="str">
        <f t="shared" si="0"/>
        <v>Within Budget</v>
      </c>
    </row>
    <row r="29" spans="2:5" x14ac:dyDescent="0.3">
      <c r="B29" s="29">
        <v>44484</v>
      </c>
      <c r="C29" s="22" t="s">
        <v>8</v>
      </c>
      <c r="D29" s="22">
        <v>620</v>
      </c>
      <c r="E29" s="22" t="str">
        <f t="shared" si="0"/>
        <v>Within Budget</v>
      </c>
    </row>
    <row r="30" spans="2:5" x14ac:dyDescent="0.3">
      <c r="B30" s="29">
        <v>44512</v>
      </c>
      <c r="C30" s="22" t="s">
        <v>5</v>
      </c>
      <c r="D30" s="22">
        <v>600</v>
      </c>
      <c r="E30" s="22" t="str">
        <f t="shared" si="0"/>
        <v>Within Budget</v>
      </c>
    </row>
    <row r="31" spans="2:5" x14ac:dyDescent="0.3">
      <c r="B31" s="29">
        <v>44491</v>
      </c>
      <c r="C31" s="22" t="s">
        <v>6</v>
      </c>
      <c r="D31" s="22">
        <v>550</v>
      </c>
      <c r="E31" s="22" t="str">
        <f t="shared" si="0"/>
        <v>Within Budget</v>
      </c>
    </row>
    <row r="32" spans="2:5" x14ac:dyDescent="0.3">
      <c r="B32" s="29">
        <v>44524</v>
      </c>
      <c r="C32" s="22" t="s">
        <v>6</v>
      </c>
      <c r="D32" s="22">
        <v>540</v>
      </c>
      <c r="E32" s="22" t="str">
        <f t="shared" si="0"/>
        <v>Within Budget</v>
      </c>
    </row>
    <row r="33" spans="2:5" x14ac:dyDescent="0.3">
      <c r="B33" s="29">
        <v>44496</v>
      </c>
      <c r="C33" s="22" t="s">
        <v>8</v>
      </c>
      <c r="D33" s="22">
        <v>520</v>
      </c>
      <c r="E33" s="22" t="str">
        <f t="shared" si="0"/>
        <v>Within Budget</v>
      </c>
    </row>
    <row r="34" spans="2:5" x14ac:dyDescent="0.3">
      <c r="B34" s="29">
        <v>44526</v>
      </c>
      <c r="C34" s="22" t="s">
        <v>8</v>
      </c>
      <c r="D34" s="22">
        <v>518</v>
      </c>
      <c r="E34" s="22" t="str">
        <f t="shared" si="0"/>
        <v>Within Budget</v>
      </c>
    </row>
    <row r="35" spans="2:5" x14ac:dyDescent="0.3">
      <c r="B35" s="29">
        <v>44505</v>
      </c>
      <c r="C35" s="22" t="s">
        <v>13</v>
      </c>
      <c r="D35" s="22">
        <v>500</v>
      </c>
      <c r="E35" s="22" t="str">
        <f t="shared" si="0"/>
        <v>Within Budget</v>
      </c>
    </row>
    <row r="36" spans="2:5" x14ac:dyDescent="0.3">
      <c r="B36" s="29">
        <v>44530</v>
      </c>
      <c r="C36" s="22" t="s">
        <v>8</v>
      </c>
      <c r="D36" s="22">
        <v>500</v>
      </c>
      <c r="E36" s="22" t="str">
        <f t="shared" si="0"/>
        <v>Within Budget</v>
      </c>
    </row>
    <row r="37" spans="2:5" x14ac:dyDescent="0.3">
      <c r="B37" s="29">
        <v>44488</v>
      </c>
      <c r="C37" s="22" t="s">
        <v>7</v>
      </c>
      <c r="D37" s="22">
        <v>489</v>
      </c>
      <c r="E37" s="22" t="str">
        <f t="shared" si="0"/>
        <v>Within Budget</v>
      </c>
    </row>
    <row r="38" spans="2:5" x14ac:dyDescent="0.3">
      <c r="B38" s="29">
        <v>44517</v>
      </c>
      <c r="C38" s="22" t="s">
        <v>11</v>
      </c>
      <c r="D38" s="22">
        <v>470.63</v>
      </c>
      <c r="E38" s="22" t="str">
        <f t="shared" si="0"/>
        <v>Within Budget</v>
      </c>
    </row>
    <row r="39" spans="2:5" x14ac:dyDescent="0.3">
      <c r="B39" s="29">
        <v>44547</v>
      </c>
      <c r="C39" s="22" t="s">
        <v>11</v>
      </c>
      <c r="D39" s="22">
        <v>470.63</v>
      </c>
      <c r="E39" s="22" t="str">
        <f t="shared" si="0"/>
        <v>Within Budget</v>
      </c>
    </row>
    <row r="40" spans="2:5" x14ac:dyDescent="0.3">
      <c r="B40" s="29">
        <v>44485</v>
      </c>
      <c r="C40" s="22" t="s">
        <v>11</v>
      </c>
      <c r="D40" s="22">
        <v>470</v>
      </c>
      <c r="E40" s="22" t="str">
        <f t="shared" si="0"/>
        <v>Within Budget</v>
      </c>
    </row>
    <row r="41" spans="2:5" x14ac:dyDescent="0.3">
      <c r="B41" s="29">
        <v>44477</v>
      </c>
      <c r="C41" s="22" t="s">
        <v>7</v>
      </c>
      <c r="D41" s="22">
        <v>450</v>
      </c>
      <c r="E41" s="22" t="str">
        <f t="shared" si="0"/>
        <v>Within Budget</v>
      </c>
    </row>
    <row r="42" spans="2:5" x14ac:dyDescent="0.3">
      <c r="B42" s="29">
        <v>44553</v>
      </c>
      <c r="C42" s="22" t="s">
        <v>5</v>
      </c>
      <c r="D42" s="22">
        <v>450</v>
      </c>
      <c r="E42" s="22" t="str">
        <f t="shared" si="0"/>
        <v>Within Budget</v>
      </c>
    </row>
    <row r="43" spans="2:5" x14ac:dyDescent="0.3">
      <c r="B43" s="29">
        <v>44519</v>
      </c>
      <c r="C43" s="22" t="s">
        <v>5</v>
      </c>
      <c r="D43" s="22">
        <v>447</v>
      </c>
      <c r="E43" s="22" t="str">
        <f t="shared" si="0"/>
        <v>Within Budget</v>
      </c>
    </row>
    <row r="44" spans="2:5" x14ac:dyDescent="0.3">
      <c r="B44" s="29">
        <v>44518</v>
      </c>
      <c r="C44" s="22" t="s">
        <v>8</v>
      </c>
      <c r="D44" s="22">
        <v>428</v>
      </c>
      <c r="E44" s="22" t="str">
        <f t="shared" si="0"/>
        <v>Within Budget</v>
      </c>
    </row>
    <row r="45" spans="2:5" x14ac:dyDescent="0.3">
      <c r="B45" s="29">
        <v>44494</v>
      </c>
      <c r="C45" s="22" t="s">
        <v>9</v>
      </c>
      <c r="D45" s="22">
        <v>423</v>
      </c>
      <c r="E45" s="22" t="str">
        <f t="shared" si="0"/>
        <v>Within Budget</v>
      </c>
    </row>
    <row r="46" spans="2:5" x14ac:dyDescent="0.3">
      <c r="B46" s="29">
        <v>44498</v>
      </c>
      <c r="C46" s="22" t="s">
        <v>9</v>
      </c>
      <c r="D46" s="22">
        <v>407.05</v>
      </c>
      <c r="E46" s="22" t="str">
        <f t="shared" si="0"/>
        <v>Within Budget</v>
      </c>
    </row>
    <row r="47" spans="2:5" x14ac:dyDescent="0.3">
      <c r="B47" s="29">
        <v>44496</v>
      </c>
      <c r="C47" s="22" t="s">
        <v>9</v>
      </c>
      <c r="D47" s="22">
        <v>358.22</v>
      </c>
      <c r="E47" s="22" t="str">
        <f t="shared" si="0"/>
        <v>Within Budget</v>
      </c>
    </row>
    <row r="48" spans="2:5" x14ac:dyDescent="0.3">
      <c r="B48" s="29">
        <v>44529</v>
      </c>
      <c r="C48" s="22" t="s">
        <v>7</v>
      </c>
      <c r="D48" s="22">
        <v>337</v>
      </c>
      <c r="E48" s="22" t="str">
        <f t="shared" si="0"/>
        <v>Within Budget</v>
      </c>
    </row>
    <row r="49" spans="2:5" x14ac:dyDescent="0.3">
      <c r="B49" s="29">
        <v>44517</v>
      </c>
      <c r="C49" s="22" t="s">
        <v>9</v>
      </c>
      <c r="D49" s="22">
        <v>322.64</v>
      </c>
      <c r="E49" s="22" t="str">
        <f t="shared" si="0"/>
        <v>Within Budget</v>
      </c>
    </row>
    <row r="50" spans="2:5" x14ac:dyDescent="0.3">
      <c r="B50" s="29">
        <v>44525</v>
      </c>
      <c r="C50" s="22" t="s">
        <v>7</v>
      </c>
      <c r="D50" s="22">
        <v>314</v>
      </c>
      <c r="E50" s="22" t="str">
        <f t="shared" si="0"/>
        <v>Within Budget</v>
      </c>
    </row>
    <row r="51" spans="2:5" x14ac:dyDescent="0.3">
      <c r="B51" s="29">
        <v>44497</v>
      </c>
      <c r="C51" s="22" t="s">
        <v>5</v>
      </c>
      <c r="D51" s="22">
        <v>300</v>
      </c>
      <c r="E51" s="22" t="str">
        <f t="shared" si="0"/>
        <v>Within Budget</v>
      </c>
    </row>
    <row r="52" spans="2:5" x14ac:dyDescent="0.3">
      <c r="B52" s="29">
        <v>44499</v>
      </c>
      <c r="C52" s="22" t="s">
        <v>4</v>
      </c>
      <c r="D52" s="22">
        <v>300</v>
      </c>
      <c r="E52" s="22" t="str">
        <f t="shared" si="0"/>
        <v>Within Budget</v>
      </c>
    </row>
    <row r="53" spans="2:5" x14ac:dyDescent="0.3">
      <c r="B53" s="29">
        <v>44550</v>
      </c>
      <c r="C53" s="22" t="s">
        <v>7</v>
      </c>
      <c r="D53" s="22">
        <v>267</v>
      </c>
      <c r="E53" s="22" t="str">
        <f t="shared" si="0"/>
        <v>Within Budget</v>
      </c>
    </row>
    <row r="54" spans="2:5" x14ac:dyDescent="0.3">
      <c r="B54" s="29">
        <v>44515</v>
      </c>
      <c r="C54" s="22" t="s">
        <v>6</v>
      </c>
      <c r="D54" s="22">
        <v>150</v>
      </c>
      <c r="E54" s="22" t="str">
        <f t="shared" si="0"/>
        <v>Within Budget</v>
      </c>
    </row>
  </sheetData>
  <mergeCells count="1">
    <mergeCell ref="B2:R2"/>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9"/>
  <sheetViews>
    <sheetView workbookViewId="0">
      <selection activeCell="G13" sqref="G13"/>
    </sheetView>
  </sheetViews>
  <sheetFormatPr defaultRowHeight="14.4" x14ac:dyDescent="0.3"/>
  <cols>
    <col min="2" max="2" width="18.33203125" customWidth="1"/>
    <col min="3" max="3" width="15.5546875" customWidth="1"/>
    <col min="4" max="4" width="13.33203125" bestFit="1" customWidth="1"/>
    <col min="5" max="5" width="10.77734375" customWidth="1"/>
    <col min="6" max="6" width="8.77734375" customWidth="1"/>
    <col min="7" max="7" width="18" bestFit="1" customWidth="1"/>
    <col min="8" max="8" width="16.77734375" bestFit="1" customWidth="1"/>
    <col min="9" max="9" width="14.77734375" bestFit="1" customWidth="1"/>
    <col min="10" max="10" width="12.77734375" bestFit="1" customWidth="1"/>
    <col min="11" max="11" width="18.6640625" bestFit="1" customWidth="1"/>
    <col min="12" max="12" width="6" customWidth="1"/>
    <col min="13" max="13" width="16.44140625" bestFit="1" customWidth="1"/>
    <col min="14" max="14" width="10.77734375" bestFit="1" customWidth="1"/>
  </cols>
  <sheetData>
    <row r="2" spans="2:15" ht="30" customHeight="1" x14ac:dyDescent="0.3">
      <c r="B2" s="38" t="s">
        <v>22</v>
      </c>
      <c r="C2" s="38"/>
      <c r="D2" s="38"/>
      <c r="E2" s="38"/>
      <c r="F2" s="38"/>
      <c r="G2" s="38"/>
      <c r="H2" s="38"/>
      <c r="I2" s="38"/>
      <c r="J2" s="38"/>
      <c r="K2" s="38"/>
      <c r="L2" s="38"/>
      <c r="M2" s="38"/>
      <c r="N2" s="38"/>
      <c r="O2" s="38"/>
    </row>
    <row r="4" spans="2:15" x14ac:dyDescent="0.3">
      <c r="B4" s="14" t="s">
        <v>25</v>
      </c>
      <c r="C4" s="14" t="s">
        <v>32</v>
      </c>
    </row>
    <row r="5" spans="2:15" x14ac:dyDescent="0.3">
      <c r="B5" s="14" t="s">
        <v>26</v>
      </c>
      <c r="C5" t="s">
        <v>33</v>
      </c>
      <c r="D5" t="s">
        <v>46</v>
      </c>
      <c r="E5" t="s">
        <v>27</v>
      </c>
    </row>
    <row r="6" spans="2:15" x14ac:dyDescent="0.3">
      <c r="B6" s="15" t="s">
        <v>9</v>
      </c>
      <c r="C6" s="13">
        <v>1510.9099999999999</v>
      </c>
      <c r="D6" s="13"/>
      <c r="E6" s="13">
        <v>1510.9099999999999</v>
      </c>
    </row>
    <row r="7" spans="2:15" x14ac:dyDescent="0.3">
      <c r="B7" s="15" t="s">
        <v>6</v>
      </c>
      <c r="C7" s="13">
        <v>3342</v>
      </c>
      <c r="D7" s="13"/>
      <c r="E7" s="13">
        <v>3342</v>
      </c>
    </row>
    <row r="8" spans="2:15" x14ac:dyDescent="0.3">
      <c r="B8" s="15" t="s">
        <v>10</v>
      </c>
      <c r="C8" s="13"/>
      <c r="D8" s="13">
        <v>5688</v>
      </c>
      <c r="E8" s="13">
        <v>5688</v>
      </c>
    </row>
    <row r="9" spans="2:15" x14ac:dyDescent="0.3">
      <c r="B9" s="15" t="s">
        <v>2</v>
      </c>
      <c r="C9" s="13">
        <v>7775</v>
      </c>
      <c r="D9" s="13"/>
      <c r="E9" s="13">
        <v>7775</v>
      </c>
    </row>
    <row r="10" spans="2:15" x14ac:dyDescent="0.3">
      <c r="B10" s="15" t="s">
        <v>11</v>
      </c>
      <c r="C10" s="13">
        <v>1411.26</v>
      </c>
      <c r="D10" s="13"/>
      <c r="E10" s="13">
        <v>1411.26</v>
      </c>
    </row>
    <row r="11" spans="2:15" x14ac:dyDescent="0.3">
      <c r="B11" s="15" t="s">
        <v>8</v>
      </c>
      <c r="C11" s="13">
        <v>2586</v>
      </c>
      <c r="D11" s="13"/>
      <c r="E11" s="13">
        <v>2586</v>
      </c>
    </row>
    <row r="12" spans="2:15" x14ac:dyDescent="0.3">
      <c r="B12" s="15" t="s">
        <v>3</v>
      </c>
      <c r="C12" s="13"/>
      <c r="D12" s="13">
        <v>7464</v>
      </c>
      <c r="E12" s="13">
        <v>7464</v>
      </c>
    </row>
    <row r="13" spans="2:15" x14ac:dyDescent="0.3">
      <c r="B13" s="15" t="s">
        <v>7</v>
      </c>
      <c r="C13" s="13">
        <v>1857</v>
      </c>
      <c r="D13" s="13"/>
      <c r="E13" s="13">
        <v>1857</v>
      </c>
    </row>
    <row r="14" spans="2:15" x14ac:dyDescent="0.3">
      <c r="B14" s="15" t="s">
        <v>4</v>
      </c>
      <c r="C14" s="13">
        <v>10194.1</v>
      </c>
      <c r="D14" s="13"/>
      <c r="E14" s="13">
        <v>10194.1</v>
      </c>
    </row>
    <row r="15" spans="2:15" x14ac:dyDescent="0.3">
      <c r="B15" s="15" t="s">
        <v>12</v>
      </c>
      <c r="C15" s="13"/>
      <c r="D15" s="13">
        <v>12000</v>
      </c>
      <c r="E15" s="13">
        <v>12000</v>
      </c>
    </row>
    <row r="16" spans="2:15" x14ac:dyDescent="0.3">
      <c r="B16" s="15" t="s">
        <v>5</v>
      </c>
      <c r="C16" s="13">
        <v>3217</v>
      </c>
      <c r="D16" s="13"/>
      <c r="E16" s="13">
        <v>3217</v>
      </c>
    </row>
    <row r="17" spans="2:5" x14ac:dyDescent="0.3">
      <c r="B17" s="15" t="s">
        <v>27</v>
      </c>
      <c r="C17" s="13">
        <v>31893.269999999997</v>
      </c>
      <c r="D17" s="13">
        <v>25152</v>
      </c>
      <c r="E17" s="13">
        <v>57045.27</v>
      </c>
    </row>
    <row r="19" spans="2:5" x14ac:dyDescent="0.3">
      <c r="B19" s="48" t="s">
        <v>47</v>
      </c>
      <c r="C19" s="48"/>
      <c r="D19" s="48"/>
      <c r="E19" s="48"/>
    </row>
    <row r="20" spans="2:5" x14ac:dyDescent="0.3">
      <c r="B20" s="48"/>
      <c r="C20" s="48"/>
      <c r="D20" s="48"/>
      <c r="E20" s="48"/>
    </row>
    <row r="21" spans="2:5" x14ac:dyDescent="0.3">
      <c r="B21" s="48"/>
      <c r="C21" s="48"/>
      <c r="D21" s="48"/>
      <c r="E21" s="48"/>
    </row>
    <row r="22" spans="2:5" x14ac:dyDescent="0.3">
      <c r="B22" s="48"/>
      <c r="C22" s="48"/>
      <c r="D22" s="48"/>
      <c r="E22" s="48"/>
    </row>
    <row r="23" spans="2:5" x14ac:dyDescent="0.3">
      <c r="B23" s="48"/>
      <c r="C23" s="48"/>
      <c r="D23" s="48"/>
      <c r="E23" s="48"/>
    </row>
    <row r="24" spans="2:5" x14ac:dyDescent="0.3">
      <c r="B24" s="48"/>
      <c r="C24" s="48"/>
      <c r="D24" s="48"/>
      <c r="E24" s="48"/>
    </row>
    <row r="25" spans="2:5" x14ac:dyDescent="0.3">
      <c r="B25" s="30"/>
      <c r="C25" s="30"/>
    </row>
    <row r="26" spans="2:5" x14ac:dyDescent="0.3">
      <c r="B26" s="30"/>
      <c r="C26" s="30"/>
    </row>
    <row r="27" spans="2:5" x14ac:dyDescent="0.3">
      <c r="B27" s="30"/>
      <c r="C27" s="30"/>
    </row>
    <row r="28" spans="2:5" x14ac:dyDescent="0.3">
      <c r="B28" s="30"/>
      <c r="C28" s="30"/>
    </row>
    <row r="29" spans="2:5" x14ac:dyDescent="0.3">
      <c r="B29" s="30"/>
      <c r="C29" s="30"/>
    </row>
  </sheetData>
  <mergeCells count="2">
    <mergeCell ref="B2:O2"/>
    <mergeCell ref="B19:E24"/>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Expense</vt:lpstr>
      <vt:lpstr>Tasks</vt:lpstr>
      <vt:lpstr>Sheet1</vt:lpstr>
      <vt:lpstr> Sheet2</vt:lpstr>
      <vt:lpstr> Sheet3</vt:lpstr>
      <vt:lpstr>Sheet4</vt:lpstr>
      <vt:lpstr>Sheet5</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Vilas</cp:lastModifiedBy>
  <dcterms:created xsi:type="dcterms:W3CDTF">2015-06-05T18:17:20Z</dcterms:created>
  <dcterms:modified xsi:type="dcterms:W3CDTF">2024-06-14T14:48:39Z</dcterms:modified>
</cp:coreProperties>
</file>