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Ex5.xml" ContentType="application/vnd.ms-office.chartex+xml"/>
  <Override PartName="/xl/charts/style16.xml" ContentType="application/vnd.ms-office.chartstyle+xml"/>
  <Override PartName="/xl/charts/colors16.xml" ContentType="application/vnd.ms-office.chartcolorstyle+xml"/>
  <Override PartName="/xl/charts/chartEx6.xml" ContentType="application/vnd.ms-office.chartex+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18.xml" ContentType="application/vnd.ms-office.chartstyle+xml"/>
  <Override PartName="/xl/charts/colors18.xml" ContentType="application/vnd.ms-office.chartcolorstyle+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charts/chart16.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7.xml" ContentType="application/vnd.openxmlformats-officedocument.drawingml.chart+xml"/>
  <Override PartName="/xl/charts/style23.xml" ContentType="application/vnd.ms-office.chartstyle+xml"/>
  <Override PartName="/xl/charts/colors23.xml" ContentType="application/vnd.ms-office.chartcolorstyle+xml"/>
  <Override PartName="/xl/charts/chart18.xml" ContentType="application/vnd.openxmlformats-officedocument.drawingml.chart+xml"/>
  <Override PartName="/xl/charts/style24.xml" ContentType="application/vnd.ms-office.chartstyle+xml"/>
  <Override PartName="/xl/charts/colors24.xml" ContentType="application/vnd.ms-office.chartcolorstyle+xml"/>
  <Override PartName="/xl/charts/chart19.xml" ContentType="application/vnd.openxmlformats-officedocument.drawingml.chart+xml"/>
  <Override PartName="/xl/charts/style25.xml" ContentType="application/vnd.ms-office.chartstyle+xml"/>
  <Override PartName="/xl/charts/colors2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https://d.docs.live.net/F82396AFEAB5135F/Desktop/Internship/"/>
    </mc:Choice>
  </mc:AlternateContent>
  <xr:revisionPtr revIDLastSave="1933" documentId="14_{3B360C7C-CBB9-4975-912A-DB2A724C54CF}" xr6:coauthVersionLast="47" xr6:coauthVersionMax="47" xr10:uidLastSave="{6ADB20E6-FF56-42A3-8EFE-E9186EDC841D}"/>
  <bookViews>
    <workbookView xWindow="-108" yWindow="-108" windowWidth="23256" windowHeight="12456" xr2:uid="{13D7D324-F4D6-491B-B57A-556F2FB7F646}"/>
  </bookViews>
  <sheets>
    <sheet name="Dashboard" sheetId="24" r:id="rId1"/>
    <sheet name="Tables_Dashboard" sheetId="31" r:id="rId2"/>
    <sheet name="Cats" sheetId="1" r:id="rId3"/>
    <sheet name="Sheet5" sheetId="25" r:id="rId4"/>
    <sheet name="Dogs" sheetId="2" r:id="rId5"/>
    <sheet name="Summary" sheetId="6" r:id="rId6"/>
    <sheet name="Mode " sheetId="17" r:id="rId7"/>
    <sheet name="Summary 1" sheetId="7" r:id="rId8"/>
    <sheet name="Summary 2" sheetId="8" r:id="rId9"/>
    <sheet name="Cat Pivot Chart" sheetId="19" r:id="rId10"/>
    <sheet name="Dog Pivot Chart" sheetId="20" r:id="rId11"/>
  </sheets>
  <definedNames>
    <definedName name="_xlnm._FilterDatabase" localSheetId="2" hidden="1">Cats!$F$1:$F$68</definedName>
    <definedName name="_xlnm._FilterDatabase" localSheetId="4" hidden="1">Dogs!$I$1:$I$251</definedName>
    <definedName name="_xlchart.v2.0" hidden="1">Summary!$E$4:$E$13</definedName>
    <definedName name="_xlchart.v2.1" hidden="1">Summary!$F$3</definedName>
    <definedName name="_xlchart.v2.10" hidden="1">'Summary 1'!$C$7:$C$16</definedName>
    <definedName name="_xlchart.v2.11" hidden="1">'Summary 1'!$D$6</definedName>
    <definedName name="_xlchart.v2.12" hidden="1">'Summary 1'!$D$7:$D$16</definedName>
    <definedName name="_xlchart.v2.13" hidden="1">'Summary 1'!$B$19:$B$28</definedName>
    <definedName name="_xlchart.v2.14" hidden="1">'Summary 1'!$C$18</definedName>
    <definedName name="_xlchart.v2.15" hidden="1">'Summary 1'!$C$19:$C$28</definedName>
    <definedName name="_xlchart.v2.16" hidden="1">'Summary 1'!$D$18</definedName>
    <definedName name="_xlchart.v2.17" hidden="1">'Summary 1'!$D$19:$D$28</definedName>
    <definedName name="_xlchart.v2.18" hidden="1">'Summary 1'!$F$19:$F$28</definedName>
    <definedName name="_xlchart.v2.19" hidden="1">'Summary 1'!$G$18</definedName>
    <definedName name="_xlchart.v2.2" hidden="1">Summary!$F$4:$F$13</definedName>
    <definedName name="_xlchart.v2.20" hidden="1">'Summary 1'!$G$19:$G$28</definedName>
    <definedName name="_xlchart.v2.3" hidden="1">Summary!$E$18:$E$27</definedName>
    <definedName name="_xlchart.v2.4" hidden="1">Summary!$F$17</definedName>
    <definedName name="_xlchart.v2.5" hidden="1">Summary!$F$18:$F$27</definedName>
    <definedName name="_xlchart.v2.6" hidden="1">'Summary 1'!$F$8:$F$16</definedName>
    <definedName name="_xlchart.v2.7" hidden="1">'Summary 1'!$G$8:$G$16</definedName>
    <definedName name="_xlchart.v2.8" hidden="1">'Summary 1'!$B$7:$B$16</definedName>
    <definedName name="_xlchart.v2.9" hidden="1">'Summary 1'!$C$6</definedName>
    <definedName name="Slicer_Fur">#N/A</definedName>
    <definedName name="Slicer_Group1">#N/A</definedName>
    <definedName name="Slicer_Intelligence">#N/A</definedName>
    <definedName name="Slicer_LapCat">#N/A</definedName>
    <definedName name="Slicer_LapCat1">#N/A</definedName>
    <definedName name="Slicer_MaleWtKg">#N/A</definedName>
    <definedName name="Slicer_Watchdog">#N/A</definedName>
  </definedNames>
  <calcPr calcId="191029"/>
  <pivotCaches>
    <pivotCache cacheId="0" r:id="rId12"/>
    <pivotCache cacheId="1" r:id="rId13"/>
    <pivotCache cacheId="2" r:id="rId14"/>
    <pivotCache cacheId="3" r:id="rId15"/>
    <pivotCache cacheId="4" r:id="rId16"/>
    <pivotCache cacheId="5"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9" i="7" l="1"/>
  <c r="K49" i="7"/>
  <c r="J49" i="7" a="1"/>
  <c r="J49" i="7" s="1"/>
  <c r="L48" i="7"/>
  <c r="K48" i="7"/>
  <c r="J48" i="7" a="1"/>
  <c r="J48" i="7" s="1"/>
  <c r="L47" i="7"/>
  <c r="K47" i="7"/>
  <c r="J47" i="7" a="1"/>
  <c r="J47" i="7" s="1"/>
  <c r="L46" i="7"/>
  <c r="K46" i="7"/>
  <c r="J46" i="7" a="1"/>
  <c r="J46" i="7" s="1"/>
  <c r="L45" i="7"/>
  <c r="K45" i="7"/>
  <c r="J45" i="7" a="1"/>
  <c r="J45" i="7" s="1"/>
  <c r="L44" i="7"/>
  <c r="K44" i="7"/>
  <c r="J44" i="7" a="1"/>
  <c r="J44" i="7" s="1"/>
  <c r="L43" i="7"/>
  <c r="K43" i="7"/>
  <c r="J43" i="7" a="1"/>
  <c r="J43" i="7" s="1"/>
  <c r="L42" i="7"/>
  <c r="K42" i="7"/>
  <c r="J42" i="7" a="1"/>
  <c r="J42" i="7" s="1"/>
  <c r="L41" i="7"/>
  <c r="K41" i="7"/>
  <c r="J41" i="7" a="1"/>
  <c r="J41" i="7" s="1"/>
  <c r="L40" i="7"/>
  <c r="K40" i="7"/>
  <c r="J40" i="7" a="1"/>
  <c r="J40" i="7" s="1"/>
  <c r="F25" i="7" a="1"/>
  <c r="F25" i="7" s="1"/>
  <c r="H20" i="7"/>
  <c r="H21" i="7"/>
  <c r="H22" i="7"/>
  <c r="H23" i="7"/>
  <c r="H24" i="7"/>
  <c r="H25" i="7"/>
  <c r="H26" i="7"/>
  <c r="H27" i="7"/>
  <c r="H28" i="7"/>
  <c r="H19" i="7"/>
  <c r="H7" i="7"/>
  <c r="H8" i="7"/>
  <c r="H9" i="7"/>
  <c r="H10" i="7"/>
  <c r="H11" i="7"/>
  <c r="H12" i="7"/>
  <c r="H13" i="7"/>
  <c r="H14" i="7"/>
  <c r="H15" i="7"/>
  <c r="H16" i="7"/>
  <c r="G7" i="7"/>
  <c r="C8" i="7"/>
  <c r="C9" i="7"/>
  <c r="C10" i="7"/>
  <c r="C11" i="7"/>
  <c r="C12" i="7"/>
  <c r="C13" i="7"/>
  <c r="C14" i="7"/>
  <c r="C15" i="7"/>
  <c r="C16" i="7"/>
  <c r="C7" i="7"/>
  <c r="B7" i="7" s="1" a="1"/>
  <c r="B7" i="7" s="1"/>
  <c r="C3" i="7"/>
  <c r="L6" i="6" a="1"/>
  <c r="L6" i="6" s="1"/>
  <c r="L5" i="6"/>
  <c r="K61" i="1"/>
  <c r="K26" i="1"/>
  <c r="K27" i="1"/>
  <c r="K37" i="1"/>
  <c r="K25" i="1"/>
  <c r="K28" i="1"/>
  <c r="K24" i="1"/>
  <c r="K45" i="1"/>
  <c r="K23" i="1"/>
  <c r="K55" i="1"/>
  <c r="K64" i="1"/>
  <c r="K35" i="1"/>
  <c r="K49" i="1"/>
  <c r="K60" i="1"/>
  <c r="K21" i="1"/>
  <c r="K22" i="1"/>
  <c r="K43" i="1"/>
  <c r="K20" i="1"/>
  <c r="K54" i="1"/>
  <c r="K47" i="1"/>
  <c r="K33" i="1"/>
  <c r="K40" i="1"/>
  <c r="K39" i="1"/>
  <c r="K19" i="1"/>
  <c r="K68" i="1"/>
  <c r="K46" i="1"/>
  <c r="K31" i="1"/>
  <c r="K18" i="1"/>
  <c r="K52" i="1"/>
  <c r="K65" i="1"/>
  <c r="K17" i="1"/>
  <c r="K34" i="1"/>
  <c r="K16" i="1"/>
  <c r="K15" i="1"/>
  <c r="K14" i="1"/>
  <c r="K50" i="1"/>
  <c r="K36" i="1"/>
  <c r="K29" i="1"/>
  <c r="K62" i="1"/>
  <c r="K59" i="1"/>
  <c r="K13" i="1"/>
  <c r="K30" i="1"/>
  <c r="K12" i="1"/>
  <c r="K51" i="1"/>
  <c r="K41" i="1"/>
  <c r="K11" i="1"/>
  <c r="K48" i="1"/>
  <c r="K66" i="1"/>
  <c r="K57" i="1"/>
  <c r="K53" i="1"/>
  <c r="K58" i="1"/>
  <c r="K44" i="1"/>
  <c r="K67" i="1"/>
  <c r="K56" i="1"/>
  <c r="K42" i="1"/>
  <c r="K63" i="1"/>
  <c r="K9" i="1"/>
  <c r="K10" i="1"/>
  <c r="K38" i="1"/>
  <c r="K8" i="1"/>
  <c r="K32" i="1"/>
  <c r="K7" i="1"/>
  <c r="K6" i="1"/>
  <c r="K4" i="1"/>
  <c r="K5" i="1"/>
  <c r="K3" i="1"/>
  <c r="D28" i="7" s="1"/>
  <c r="K2" i="1"/>
  <c r="D27" i="7" s="1"/>
  <c r="D6" i="8"/>
  <c r="D7" i="8"/>
  <c r="D8" i="8"/>
  <c r="D5" i="8"/>
  <c r="D13" i="8"/>
  <c r="D14" i="8"/>
  <c r="D15" i="8"/>
  <c r="D16" i="8"/>
  <c r="D17" i="8"/>
  <c r="D18" i="8"/>
  <c r="D19" i="8"/>
  <c r="D20" i="8"/>
  <c r="D12" i="8"/>
  <c r="G28" i="7"/>
  <c r="G20" i="7"/>
  <c r="G21" i="7"/>
  <c r="G22" i="7"/>
  <c r="F22" i="7" s="1" a="1"/>
  <c r="F22" i="7" s="1"/>
  <c r="G23" i="7"/>
  <c r="F23" i="7" s="1" a="1"/>
  <c r="F23" i="7" s="1"/>
  <c r="G24" i="7"/>
  <c r="F24" i="7" s="1" a="1"/>
  <c r="F24" i="7" s="1"/>
  <c r="G25" i="7"/>
  <c r="G26" i="7"/>
  <c r="G27" i="7"/>
  <c r="F27" i="7" s="1" a="1"/>
  <c r="F27" i="7" s="1"/>
  <c r="G19" i="7"/>
  <c r="G8" i="7"/>
  <c r="G9" i="7"/>
  <c r="F9" i="7" s="1" a="1"/>
  <c r="F9" i="7" s="1"/>
  <c r="G10" i="7"/>
  <c r="G11" i="7"/>
  <c r="G12" i="7"/>
  <c r="G13" i="7"/>
  <c r="G14" i="7"/>
  <c r="F14" i="7" s="1" a="1"/>
  <c r="F14" i="7" s="1"/>
  <c r="G15" i="7"/>
  <c r="G16" i="7"/>
  <c r="F16" i="7" s="1" a="1"/>
  <c r="F16" i="7" s="1"/>
  <c r="F7" i="7" a="1"/>
  <c r="F7" i="7" s="1"/>
  <c r="G4" i="7"/>
  <c r="G3" i="7"/>
  <c r="C4" i="7"/>
  <c r="C28" i="7"/>
  <c r="C27" i="7"/>
  <c r="C20" i="7"/>
  <c r="C21" i="7"/>
  <c r="C22" i="7"/>
  <c r="C23" i="7"/>
  <c r="C24" i="7"/>
  <c r="C25" i="7"/>
  <c r="C26" i="7"/>
  <c r="C19" i="7"/>
  <c r="B19" i="7" s="1" a="1"/>
  <c r="B19" i="7" s="1"/>
  <c r="B8" i="7" a="1"/>
  <c r="B8" i="7" s="1"/>
  <c r="B12" i="7" a="1"/>
  <c r="B12" i="7" s="1"/>
  <c r="I15" i="6" a="1"/>
  <c r="I15" i="6" s="1"/>
  <c r="F15" i="6" a="1"/>
  <c r="F15" i="6" s="1"/>
  <c r="E4" i="6" a="1"/>
  <c r="E4" i="6" s="1"/>
  <c r="H19" i="6"/>
  <c r="I19" i="6" s="1"/>
  <c r="H20" i="6"/>
  <c r="I20" i="6" s="1"/>
  <c r="H21" i="6"/>
  <c r="I21" i="6" s="1"/>
  <c r="H22" i="6"/>
  <c r="I22" i="6" s="1"/>
  <c r="H23" i="6"/>
  <c r="I23" i="6" s="1"/>
  <c r="H24" i="6"/>
  <c r="I24" i="6" s="1"/>
  <c r="H25" i="6"/>
  <c r="I25" i="6" s="1"/>
  <c r="H26" i="6"/>
  <c r="I26" i="6" s="1"/>
  <c r="H27" i="6"/>
  <c r="I27" i="6" s="1"/>
  <c r="H18" i="6"/>
  <c r="I18" i="6" s="1"/>
  <c r="E18" i="6"/>
  <c r="H5" i="6" a="1"/>
  <c r="H5" i="6" s="1"/>
  <c r="I5" i="6" s="1"/>
  <c r="H6" i="6" a="1"/>
  <c r="H6" i="6" s="1"/>
  <c r="I6" i="6" s="1"/>
  <c r="H7" i="6" a="1"/>
  <c r="H7" i="6" s="1"/>
  <c r="I7" i="6" s="1"/>
  <c r="H8" i="6" a="1"/>
  <c r="H8" i="6" s="1"/>
  <c r="I8" i="6" s="1"/>
  <c r="H9" i="6" a="1"/>
  <c r="H9" i="6" s="1"/>
  <c r="I9" i="6" s="1"/>
  <c r="H10" i="6" a="1"/>
  <c r="H10" i="6" s="1"/>
  <c r="I10" i="6" s="1"/>
  <c r="H11" i="6" a="1"/>
  <c r="H11" i="6" s="1"/>
  <c r="I11" i="6" s="1"/>
  <c r="H12" i="6" a="1"/>
  <c r="H12" i="6" s="1"/>
  <c r="I12" i="6" s="1"/>
  <c r="H13" i="6" a="1"/>
  <c r="H13" i="6" s="1"/>
  <c r="I13" i="6" s="1"/>
  <c r="H4" i="6" a="1"/>
  <c r="H4" i="6" s="1"/>
  <c r="I4" i="6" s="1"/>
  <c r="E27" i="6"/>
  <c r="F27" i="6" s="1"/>
  <c r="F18" i="6"/>
  <c r="E19" i="6"/>
  <c r="F19" i="6" s="1"/>
  <c r="E20" i="6"/>
  <c r="F20" i="6" s="1"/>
  <c r="E21" i="6"/>
  <c r="F21" i="6" s="1"/>
  <c r="E22" i="6"/>
  <c r="F22" i="6" s="1"/>
  <c r="E23" i="6"/>
  <c r="F23" i="6" s="1"/>
  <c r="E24" i="6"/>
  <c r="F24" i="6" s="1"/>
  <c r="E25" i="6"/>
  <c r="F25" i="6" s="1"/>
  <c r="E26" i="6"/>
  <c r="F26" i="6" s="1"/>
  <c r="E5" i="6" a="1"/>
  <c r="E5" i="6" s="1"/>
  <c r="F5" i="6" s="1"/>
  <c r="E6" i="6" a="1"/>
  <c r="E6" i="6" s="1"/>
  <c r="F6" i="6" s="1"/>
  <c r="E7" i="6" a="1"/>
  <c r="E7" i="6" s="1"/>
  <c r="F7" i="6" s="1"/>
  <c r="E8" i="6" a="1"/>
  <c r="E8" i="6" s="1"/>
  <c r="F8" i="6" s="1"/>
  <c r="E9" i="6" a="1"/>
  <c r="E9" i="6" s="1"/>
  <c r="F9" i="6" s="1"/>
  <c r="E10" i="6" a="1"/>
  <c r="E10" i="6" s="1"/>
  <c r="F10" i="6" s="1"/>
  <c r="E11" i="6" a="1"/>
  <c r="E11" i="6" s="1"/>
  <c r="F11" i="6" s="1"/>
  <c r="E12" i="6" a="1"/>
  <c r="E12" i="6" s="1"/>
  <c r="F12" i="6" s="1"/>
  <c r="E13" i="6" a="1"/>
  <c r="E13" i="6" s="1"/>
  <c r="F13" i="6" s="1"/>
  <c r="O2" i="2"/>
  <c r="O160" i="2"/>
  <c r="O103" i="2"/>
  <c r="O171" i="2"/>
  <c r="O35" i="2"/>
  <c r="O45" i="2"/>
  <c r="O204" i="2"/>
  <c r="O237" i="2"/>
  <c r="O212" i="2"/>
  <c r="O93" i="2"/>
  <c r="O65" i="2"/>
  <c r="O153" i="2"/>
  <c r="O151" i="2"/>
  <c r="O132" i="2"/>
  <c r="O197" i="2"/>
  <c r="O72" i="2"/>
  <c r="O95" i="2"/>
  <c r="O3" i="2"/>
  <c r="O11" i="2"/>
  <c r="O10" i="2"/>
  <c r="O96" i="2"/>
  <c r="O240" i="2"/>
  <c r="O78" i="2"/>
  <c r="O128" i="2"/>
  <c r="O224" i="2"/>
  <c r="O207" i="2"/>
  <c r="O129" i="2"/>
  <c r="O115" i="2"/>
  <c r="O60" i="2"/>
  <c r="O62" i="2"/>
  <c r="O136" i="2"/>
  <c r="O194" i="2"/>
  <c r="O193" i="2"/>
  <c r="O7" i="2"/>
  <c r="O161" i="2"/>
  <c r="O155" i="2"/>
  <c r="O162" i="2"/>
  <c r="O177" i="2"/>
  <c r="O150" i="2"/>
  <c r="O101" i="2"/>
  <c r="O6" i="2"/>
  <c r="O36" i="2"/>
  <c r="O104" i="2"/>
  <c r="O48" i="2"/>
  <c r="O199" i="2"/>
  <c r="O102" i="2"/>
  <c r="O120" i="2"/>
  <c r="O152" i="2"/>
  <c r="O16" i="2"/>
  <c r="O13" i="2"/>
  <c r="O89" i="2"/>
  <c r="O192" i="2"/>
  <c r="O249" i="2"/>
  <c r="O195" i="2"/>
  <c r="O182" i="2"/>
  <c r="O131" i="2"/>
  <c r="O166" i="2"/>
  <c r="O66" i="2"/>
  <c r="O107" i="2"/>
  <c r="O15" i="2"/>
  <c r="O27" i="2"/>
  <c r="O219" i="2"/>
  <c r="O179" i="2"/>
  <c r="O138" i="2"/>
  <c r="O5" i="2"/>
  <c r="O230" i="2"/>
  <c r="O87" i="2"/>
  <c r="O187" i="2"/>
  <c r="O118" i="2"/>
  <c r="O126" i="2"/>
  <c r="O64" i="2"/>
  <c r="O109" i="2"/>
  <c r="O239" i="2"/>
  <c r="O74" i="2"/>
  <c r="O46" i="2"/>
  <c r="O79" i="2"/>
  <c r="O22" i="2"/>
  <c r="O173" i="2"/>
  <c r="O169" i="2"/>
  <c r="O140" i="2"/>
  <c r="O241" i="2"/>
  <c r="O242" i="2"/>
  <c r="O245" i="2"/>
  <c r="O4" i="2"/>
  <c r="O122" i="2"/>
  <c r="O223" i="2"/>
  <c r="O69" i="2"/>
  <c r="O86" i="2"/>
  <c r="O200" i="2"/>
  <c r="O130" i="2"/>
  <c r="O220" i="2"/>
  <c r="O203" i="2"/>
  <c r="O196" i="2"/>
  <c r="O188" i="2"/>
  <c r="O94" i="2"/>
  <c r="O251" i="2"/>
  <c r="O243" i="2"/>
  <c r="O70" i="2"/>
  <c r="O123" i="2"/>
  <c r="O77" i="2"/>
  <c r="O58" i="2"/>
  <c r="O30" i="2"/>
  <c r="O210" i="2"/>
  <c r="O233" i="2"/>
  <c r="O144" i="2"/>
  <c r="O124" i="2"/>
  <c r="O221" i="2"/>
  <c r="O63" i="2"/>
  <c r="O105" i="2"/>
  <c r="O189" i="2"/>
  <c r="O141" i="2"/>
  <c r="O92" i="2"/>
  <c r="O49" i="2"/>
  <c r="O19" i="2"/>
  <c r="O198" i="2"/>
  <c r="O55" i="2"/>
  <c r="O181" i="2"/>
  <c r="O159" i="2"/>
  <c r="O53" i="2"/>
  <c r="O190" i="2"/>
  <c r="O61" i="2"/>
  <c r="O39" i="2"/>
  <c r="O236" i="2"/>
  <c r="O91" i="2"/>
  <c r="O38" i="2"/>
  <c r="O113" i="2"/>
  <c r="O73" i="2"/>
  <c r="O28" i="2"/>
  <c r="O157" i="2"/>
  <c r="O165" i="2"/>
  <c r="O250" i="2"/>
  <c r="O25" i="2"/>
  <c r="O225" i="2"/>
  <c r="O222" i="2"/>
  <c r="O217" i="2"/>
  <c r="O125" i="2"/>
  <c r="O90" i="2"/>
  <c r="O176" i="2"/>
  <c r="O175" i="2"/>
  <c r="O168" i="2"/>
  <c r="O71" i="2"/>
  <c r="O154" i="2"/>
  <c r="O135" i="2"/>
  <c r="O24" i="2"/>
  <c r="O214" i="2"/>
  <c r="O232" i="2"/>
  <c r="O14" i="2"/>
  <c r="O185" i="2"/>
  <c r="O29" i="2"/>
  <c r="O99" i="2"/>
  <c r="O231" i="2"/>
  <c r="O9" i="2"/>
  <c r="O201" i="2"/>
  <c r="O84" i="2"/>
  <c r="O184" i="2"/>
  <c r="O116" i="2"/>
  <c r="O164" i="2"/>
  <c r="O215" i="2"/>
  <c r="O226" i="2"/>
  <c r="O97" i="2"/>
  <c r="O33" i="2"/>
  <c r="O248" i="2"/>
  <c r="O88" i="2"/>
  <c r="O183" i="2"/>
  <c r="O80" i="2"/>
  <c r="O211" i="2"/>
  <c r="O21" i="2"/>
  <c r="O56" i="2"/>
  <c r="O134" i="2"/>
  <c r="O234" i="2"/>
  <c r="O8" i="2"/>
  <c r="O246" i="2"/>
  <c r="O26" i="2"/>
  <c r="O82" i="2"/>
  <c r="O180" i="2"/>
  <c r="O213" i="2"/>
  <c r="O163" i="2"/>
  <c r="O68" i="2"/>
  <c r="O209" i="2"/>
  <c r="O114" i="2"/>
  <c r="O149" i="2"/>
  <c r="O148" i="2"/>
  <c r="O147" i="2"/>
  <c r="O146" i="2"/>
  <c r="O158" i="2"/>
  <c r="O216" i="2"/>
  <c r="O31" i="2"/>
  <c r="O106" i="2"/>
  <c r="O218" i="2"/>
  <c r="O247" i="2"/>
  <c r="O244" i="2"/>
  <c r="O142" i="2"/>
  <c r="O40" i="2"/>
  <c r="O133" i="2"/>
  <c r="O17" i="2"/>
  <c r="O67" i="2"/>
  <c r="O98" i="2"/>
  <c r="O235" i="2"/>
  <c r="O127" i="2"/>
  <c r="O206" i="2"/>
  <c r="O121" i="2"/>
  <c r="O229" i="2"/>
  <c r="O51" i="2"/>
  <c r="O18" i="2"/>
  <c r="O32" i="2"/>
  <c r="O85" i="2"/>
  <c r="O44" i="2"/>
  <c r="O20" i="2"/>
  <c r="O143" i="2"/>
  <c r="O139" i="2"/>
  <c r="O186" i="2"/>
  <c r="O12" i="2"/>
  <c r="O59" i="2"/>
  <c r="O81" i="2"/>
  <c r="O34" i="2"/>
  <c r="O156" i="2"/>
  <c r="O75" i="2"/>
  <c r="O178" i="2"/>
  <c r="O119" i="2"/>
  <c r="O191" i="2"/>
  <c r="O47" i="2"/>
  <c r="O208" i="2"/>
  <c r="O227" i="2"/>
  <c r="O52" i="2"/>
  <c r="O238" i="2"/>
  <c r="O228" i="2"/>
  <c r="O54" i="2"/>
  <c r="O23" i="2"/>
  <c r="O167" i="2"/>
  <c r="O174" i="2"/>
  <c r="O170" i="2"/>
  <c r="O172" i="2"/>
  <c r="O117" i="2"/>
  <c r="O110" i="2"/>
  <c r="O111" i="2"/>
  <c r="O112" i="2"/>
  <c r="O100" i="2"/>
  <c r="O37" i="2"/>
  <c r="O50" i="2"/>
  <c r="O76" i="2"/>
  <c r="O41" i="2"/>
  <c r="O145" i="2"/>
  <c r="O42" i="2"/>
  <c r="O57" i="2"/>
  <c r="O43" i="2"/>
  <c r="O205" i="2"/>
  <c r="O137" i="2"/>
  <c r="O108" i="2"/>
  <c r="O202" i="2"/>
  <c r="O83" i="2"/>
  <c r="D7" i="31"/>
  <c r="C7" i="31"/>
  <c r="B7" i="31"/>
  <c r="A7" i="31"/>
  <c r="F29" i="6" a="1"/>
  <c r="D16" i="7" l="1"/>
  <c r="D26" i="7"/>
  <c r="D15" i="7"/>
  <c r="D25" i="7"/>
  <c r="D14" i="7"/>
  <c r="D24" i="7"/>
  <c r="D13" i="7"/>
  <c r="D23" i="7"/>
  <c r="D12" i="7"/>
  <c r="D22" i="7"/>
  <c r="D11" i="7"/>
  <c r="D21" i="7"/>
  <c r="D10" i="7"/>
  <c r="D20" i="7"/>
  <c r="D9" i="7"/>
  <c r="D7" i="7"/>
  <c r="D8" i="7"/>
  <c r="D19" i="7"/>
  <c r="B11" i="7" a="1"/>
  <c r="B11" i="7" s="1"/>
  <c r="B13" i="7" a="1"/>
  <c r="B13" i="7" s="1"/>
  <c r="B20" i="7" a="1"/>
  <c r="B20" i="7" s="1"/>
  <c r="B22" i="7" a="1"/>
  <c r="B22" i="7" s="1"/>
  <c r="B21" i="7" a="1"/>
  <c r="B21" i="7" s="1"/>
  <c r="B27" i="7" a="1"/>
  <c r="B27" i="7" s="1"/>
  <c r="B28" i="7" a="1"/>
  <c r="B28" i="7" s="1"/>
  <c r="B26" i="7" a="1"/>
  <c r="B26" i="7" s="1"/>
  <c r="B10" i="7" a="1"/>
  <c r="B10" i="7" s="1"/>
  <c r="B9" i="7" a="1"/>
  <c r="B9" i="7" s="1"/>
  <c r="B16" i="7" a="1"/>
  <c r="B16" i="7" s="1"/>
  <c r="B25" i="7" a="1"/>
  <c r="B25" i="7" s="1"/>
  <c r="B15" i="7" a="1"/>
  <c r="B15" i="7" s="1"/>
  <c r="B24" i="7" a="1"/>
  <c r="B24" i="7" s="1"/>
  <c r="B14" i="7" a="1"/>
  <c r="B14" i="7" s="1"/>
  <c r="B23" i="7" a="1"/>
  <c r="B23" i="7" s="1"/>
  <c r="F12" i="7" a="1"/>
  <c r="F12" i="7" s="1"/>
  <c r="F10" i="7" a="1"/>
  <c r="F10" i="7" s="1"/>
  <c r="F26" i="7" a="1"/>
  <c r="F26" i="7" s="1"/>
  <c r="F15" i="7" a="1"/>
  <c r="F15" i="7" s="1"/>
  <c r="F8" i="7" a="1"/>
  <c r="F8" i="7" s="1"/>
  <c r="F19" i="7" a="1"/>
  <c r="F19" i="7" s="1"/>
  <c r="F13" i="7" a="1"/>
  <c r="F13" i="7" s="1"/>
  <c r="F21" i="7" a="1"/>
  <c r="F21" i="7" s="1"/>
  <c r="F11" i="7" a="1"/>
  <c r="F11" i="7" s="1"/>
  <c r="F20" i="7" a="1"/>
  <c r="F20" i="7" s="1"/>
  <c r="F28" i="7" a="1"/>
  <c r="F28" i="7" s="1"/>
  <c r="F29" i="6"/>
  <c r="F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C23730-83B7-467B-B070-1CA1196504E1}" keepAlive="1" name="Query - Table1" description="Connection to the 'Table1' query in the workbook." type="5" refreshedVersion="0"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<sst xmlns="http://schemas.openxmlformats.org/spreadsheetml/2006/main" count="2421" uniqueCount="705">
  <si>
    <t>BreedName</t>
  </si>
  <si>
    <t>Abyssinian</t>
  </si>
  <si>
    <t>American Curl</t>
  </si>
  <si>
    <t>American Shorthair</t>
  </si>
  <si>
    <t>American Wirehair</t>
  </si>
  <si>
    <t>Applehead Siamese</t>
  </si>
  <si>
    <t>Balinese</t>
  </si>
  <si>
    <t>Bengal</t>
  </si>
  <si>
    <t>Birman</t>
  </si>
  <si>
    <t>Bobtail</t>
  </si>
  <si>
    <t>Bombay</t>
  </si>
  <si>
    <t>British Shorthair</t>
  </si>
  <si>
    <t>Burmese</t>
  </si>
  <si>
    <t>Burmilla</t>
  </si>
  <si>
    <t>Calico</t>
  </si>
  <si>
    <t>Canadian Hairless</t>
  </si>
  <si>
    <t>Chartreux</t>
  </si>
  <si>
    <t>Chausie</t>
  </si>
  <si>
    <t>Chinchilla</t>
  </si>
  <si>
    <t>Cornish Rex</t>
  </si>
  <si>
    <t>Cymric</t>
  </si>
  <si>
    <t>Devon Rex</t>
  </si>
  <si>
    <t>Dilute Calico</t>
  </si>
  <si>
    <t>Dilute Tortoiseshell</t>
  </si>
  <si>
    <t>Domestic Long Hair</t>
  </si>
  <si>
    <t>Domestic Medium Hair</t>
  </si>
  <si>
    <t>Domestic Short Hair</t>
  </si>
  <si>
    <t>Egyptian Mau</t>
  </si>
  <si>
    <t>Exotic Shorthair</t>
  </si>
  <si>
    <t>Extra-Toes Cat (Hemingway Polydactyl)</t>
  </si>
  <si>
    <t>Havana</t>
  </si>
  <si>
    <t>Himalayan</t>
  </si>
  <si>
    <t>Japanese Bobtail</t>
  </si>
  <si>
    <t>Javanese</t>
  </si>
  <si>
    <t>Korat</t>
  </si>
  <si>
    <t>LaPerm</t>
  </si>
  <si>
    <t>Maine Coon</t>
  </si>
  <si>
    <t>Manx</t>
  </si>
  <si>
    <t>Munchkin</t>
  </si>
  <si>
    <t>Nebelung</t>
  </si>
  <si>
    <t>Norwegian Forest Cat</t>
  </si>
  <si>
    <t>Ocicat</t>
  </si>
  <si>
    <t>Oriental Long Hair</t>
  </si>
  <si>
    <t>Oriental Short Hair</t>
  </si>
  <si>
    <t>Oriental Tabby</t>
  </si>
  <si>
    <t>Persian</t>
  </si>
  <si>
    <t>Pixie-Bob</t>
  </si>
  <si>
    <t>Ragamuffin</t>
  </si>
  <si>
    <t>Ragdoll</t>
  </si>
  <si>
    <t>Russian Blue</t>
  </si>
  <si>
    <t>Scottish Fold</t>
  </si>
  <si>
    <t>Selkirk Rex</t>
  </si>
  <si>
    <t>Siamese</t>
  </si>
  <si>
    <t>Siberian</t>
  </si>
  <si>
    <t>Silver</t>
  </si>
  <si>
    <t>Singapura</t>
  </si>
  <si>
    <t>Snowshoe</t>
  </si>
  <si>
    <t>Somali</t>
  </si>
  <si>
    <t>Sphynx (hairless cat)</t>
  </si>
  <si>
    <t>Tabby</t>
  </si>
  <si>
    <t>Tiger</t>
  </si>
  <si>
    <t>Tonkinese</t>
  </si>
  <si>
    <t>Torbie</t>
  </si>
  <si>
    <t>Tortoiseshell</t>
  </si>
  <si>
    <t>Turkish Angora</t>
  </si>
  <si>
    <t>Turkish Van</t>
  </si>
  <si>
    <t>Tuxedo</t>
  </si>
  <si>
    <t>Mixed Breed</t>
  </si>
  <si>
    <t>Affenpinscher</t>
  </si>
  <si>
    <t>Afghan Hound</t>
  </si>
  <si>
    <t>African Hunting Dog</t>
  </si>
  <si>
    <t>Airedale Terrier</t>
  </si>
  <si>
    <t>Akbash</t>
  </si>
  <si>
    <t>Akita</t>
  </si>
  <si>
    <t>Alaskan Malamute</t>
  </si>
  <si>
    <t>American Bulldog</t>
  </si>
  <si>
    <t>American Eskimo Dog</t>
  </si>
  <si>
    <t>American Hairless Terrier</t>
  </si>
  <si>
    <t>American Staffordshire Terrier</t>
  </si>
  <si>
    <t>American Water Spaniel</t>
  </si>
  <si>
    <t>Anatolian Shepherd</t>
  </si>
  <si>
    <t>Appenzell Mountain Dog</t>
  </si>
  <si>
    <t>Australian Cattle Dog/Blue Heeler</t>
  </si>
  <si>
    <t>Australian Kelpie</t>
  </si>
  <si>
    <t>Australian Shepherd</t>
  </si>
  <si>
    <t>Australian Terrier</t>
  </si>
  <si>
    <t>Basenji</t>
  </si>
  <si>
    <t>Basset Hound</t>
  </si>
  <si>
    <t>Beagle</t>
  </si>
  <si>
    <t>Bearded Collie</t>
  </si>
  <si>
    <t>Beauceron</t>
  </si>
  <si>
    <t>Bedlington Terrier</t>
  </si>
  <si>
    <t>Belgian Shepherd Dog Sheepdog</t>
  </si>
  <si>
    <t>Belgian Shepherd Laekenois</t>
  </si>
  <si>
    <t>Belgian Shepherd Malinois</t>
  </si>
  <si>
    <t>Belgian Shepherd Tervuren</t>
  </si>
  <si>
    <t>Bernese Mountain Dog</t>
  </si>
  <si>
    <t>Bichon Frise</t>
  </si>
  <si>
    <t>Black and Tan Coonhound</t>
  </si>
  <si>
    <t>Black Labrador Retriever</t>
  </si>
  <si>
    <t>Black Mouth Cur</t>
  </si>
  <si>
    <t>Black Russian Terrier</t>
  </si>
  <si>
    <t>Bloodhound</t>
  </si>
  <si>
    <t>Blue Lacy</t>
  </si>
  <si>
    <t>Bluetick Coonhound</t>
  </si>
  <si>
    <t>Boerboel</t>
  </si>
  <si>
    <t>Bolognese</t>
  </si>
  <si>
    <t>Border Collie</t>
  </si>
  <si>
    <t>Border Terrier</t>
  </si>
  <si>
    <t>Borzoi</t>
  </si>
  <si>
    <t>Boston Terrier</t>
  </si>
  <si>
    <t>Bouvier des Flanders</t>
  </si>
  <si>
    <t>Boxer</t>
  </si>
  <si>
    <t>Boykin Spaniel</t>
  </si>
  <si>
    <t>Briard</t>
  </si>
  <si>
    <t>Brittany Spaniel</t>
  </si>
  <si>
    <t>Brussels Griffon</t>
  </si>
  <si>
    <t>Bull Terrier</t>
  </si>
  <si>
    <t>Bullmastiff</t>
  </si>
  <si>
    <t>Cairn Terrier</t>
  </si>
  <si>
    <t>Canaan Dog</t>
  </si>
  <si>
    <t>Cane Corso Mastiff</t>
  </si>
  <si>
    <t>Carolina Dog</t>
  </si>
  <si>
    <t>Catahoula Leopard Dog</t>
  </si>
  <si>
    <t>Cattle Dog</t>
  </si>
  <si>
    <t>Caucasian Sheepdog (Caucasian Ovtcharka)</t>
  </si>
  <si>
    <t>Cavalier King Charles Spaniel</t>
  </si>
  <si>
    <t>Chesapeake Bay Retriever</t>
  </si>
  <si>
    <t>Chihuahua</t>
  </si>
  <si>
    <t>Chinese Crested Dog</t>
  </si>
  <si>
    <t>Chinese Foo Dog</t>
  </si>
  <si>
    <t>Chinook</t>
  </si>
  <si>
    <t>Chocolate Labrador Retriever</t>
  </si>
  <si>
    <t>Chow Chow</t>
  </si>
  <si>
    <t>Cirneco dell'Etna</t>
  </si>
  <si>
    <t>Clumber Spaniel</t>
  </si>
  <si>
    <t>Cockapoo</t>
  </si>
  <si>
    <t>Cocker Spaniel</t>
  </si>
  <si>
    <t>Collie</t>
  </si>
  <si>
    <t>Coonhound</t>
  </si>
  <si>
    <t>Corgi</t>
  </si>
  <si>
    <t>Coton de Tulear</t>
  </si>
  <si>
    <t>Curly-Coated Retriever</t>
  </si>
  <si>
    <t>Dachshund</t>
  </si>
  <si>
    <t>Dalmatian</t>
  </si>
  <si>
    <t>Dandi Dinmont Terrier</t>
  </si>
  <si>
    <t>Dhole</t>
  </si>
  <si>
    <t>Dingo</t>
  </si>
  <si>
    <t>Doberman Pinscher</t>
  </si>
  <si>
    <t>Dogo Argentino</t>
  </si>
  <si>
    <t>Dogue de Bordeaux</t>
  </si>
  <si>
    <t>Dutch Shepherd</t>
  </si>
  <si>
    <t>English Bulldog</t>
  </si>
  <si>
    <t>English Cocker Spaniel</t>
  </si>
  <si>
    <t>English Coonhound</t>
  </si>
  <si>
    <t>English Pointer</t>
  </si>
  <si>
    <t>English Setter</t>
  </si>
  <si>
    <t>English Shepherd</t>
  </si>
  <si>
    <t>English Springer Spaniel</t>
  </si>
  <si>
    <t>English Toy Spaniel</t>
  </si>
  <si>
    <t>Entlebucher</t>
  </si>
  <si>
    <t>Eskimo Dog</t>
  </si>
  <si>
    <t>Feist</t>
  </si>
  <si>
    <t>Field Spaniel</t>
  </si>
  <si>
    <t>Fila Brasileiro</t>
  </si>
  <si>
    <t>Finnish Lapphund</t>
  </si>
  <si>
    <t>Finnish Spitz</t>
  </si>
  <si>
    <t>Flat-coated Retriever</t>
  </si>
  <si>
    <t>Fox Terrier</t>
  </si>
  <si>
    <t>Foxhound</t>
  </si>
  <si>
    <t>French Bulldog</t>
  </si>
  <si>
    <t>Galgo Spanish Greyhound</t>
  </si>
  <si>
    <t>German Pinscher</t>
  </si>
  <si>
    <t>German Shepherd Dog</t>
  </si>
  <si>
    <t>German Shorthaired Pointer</t>
  </si>
  <si>
    <t>German Spitz</t>
  </si>
  <si>
    <t>German Wirehaired Pointer</t>
  </si>
  <si>
    <t>Giant Schnauzer</t>
  </si>
  <si>
    <t>Glen of Imaal Terrier</t>
  </si>
  <si>
    <t>Golden Retriever</t>
  </si>
  <si>
    <t>Gordon Setter</t>
  </si>
  <si>
    <t>Great Dane</t>
  </si>
  <si>
    <t>Great Pyrenees</t>
  </si>
  <si>
    <t>Greater Swiss Mountain Dog</t>
  </si>
  <si>
    <t>Greyhound</t>
  </si>
  <si>
    <t>Harrier</t>
  </si>
  <si>
    <t>Havanese</t>
  </si>
  <si>
    <t>Hound</t>
  </si>
  <si>
    <t>Hovawart</t>
  </si>
  <si>
    <t>Husky</t>
  </si>
  <si>
    <t>Ibizan Hound</t>
  </si>
  <si>
    <t>Illyrian Sheepdog</t>
  </si>
  <si>
    <t>Irish Setter</t>
  </si>
  <si>
    <t>Irish Terrier</t>
  </si>
  <si>
    <t>Irish Water Spaniel</t>
  </si>
  <si>
    <t>Irish Wolfhound</t>
  </si>
  <si>
    <t>Italian Greyhound</t>
  </si>
  <si>
    <t>Italian Spinone</t>
  </si>
  <si>
    <t>Jack Russell Terrier</t>
  </si>
  <si>
    <t>Jack Russell Terrier (Parson Russell Terrier)</t>
  </si>
  <si>
    <t>Japanese Chin</t>
  </si>
  <si>
    <t>Jindo</t>
  </si>
  <si>
    <t>Kai Dog</t>
  </si>
  <si>
    <t>Karelian Bear Dog</t>
  </si>
  <si>
    <t>Keeshond</t>
  </si>
  <si>
    <t>Kerry Blue Terrier</t>
  </si>
  <si>
    <t>Kishu</t>
  </si>
  <si>
    <t>Klee Kai</t>
  </si>
  <si>
    <t>Komondor</t>
  </si>
  <si>
    <t>Kuvasz</t>
  </si>
  <si>
    <t>Kyi Leo</t>
  </si>
  <si>
    <t>Labrador Retriever</t>
  </si>
  <si>
    <t>Lakeland Terrier</t>
  </si>
  <si>
    <t>Lancashire Heeler</t>
  </si>
  <si>
    <t>Leonberger</t>
  </si>
  <si>
    <t>Lhasa Apso</t>
  </si>
  <si>
    <t>Lowchen</t>
  </si>
  <si>
    <t>Maltese</t>
  </si>
  <si>
    <t>Manchester Terrier</t>
  </si>
  <si>
    <t>Maremma Sheepdog</t>
  </si>
  <si>
    <t>Mastiff</t>
  </si>
  <si>
    <t>McNab</t>
  </si>
  <si>
    <t>Miniature Pinscher</t>
  </si>
  <si>
    <t>Mountain Cur</t>
  </si>
  <si>
    <t>Mountain Dog</t>
  </si>
  <si>
    <t>Munsterlander</t>
  </si>
  <si>
    <t>Neapolitan Mastiff</t>
  </si>
  <si>
    <t>New Guinea Singing Dog</t>
  </si>
  <si>
    <t>Newfoundland Dog</t>
  </si>
  <si>
    <t>Norfolk Terrier</t>
  </si>
  <si>
    <t>Norwegian Buhund</t>
  </si>
  <si>
    <t>Norwegian Elkhound</t>
  </si>
  <si>
    <t>Norwegian Lundehund</t>
  </si>
  <si>
    <t>Norwich Terrier</t>
  </si>
  <si>
    <t>Nova Scotia Duck-Tolling Retriever</t>
  </si>
  <si>
    <t>Old English Sheepdog</t>
  </si>
  <si>
    <t>Otterhound</t>
  </si>
  <si>
    <t>Papillon</t>
  </si>
  <si>
    <t>Patterdale Terrier (Fell Terrier)</t>
  </si>
  <si>
    <t>Pekingese</t>
  </si>
  <si>
    <t>Peruvian Inca Orchid</t>
  </si>
  <si>
    <t>Petit Basset Griffon Vendeen</t>
  </si>
  <si>
    <t>Pharaoh Hound</t>
  </si>
  <si>
    <t>Pit Bull Terrier</t>
  </si>
  <si>
    <t>Plott Hound</t>
  </si>
  <si>
    <t>Podengo Portugueso</t>
  </si>
  <si>
    <t>Pointer</t>
  </si>
  <si>
    <t>Polish Lowland Sheepdog</t>
  </si>
  <si>
    <t>Pomeranian</t>
  </si>
  <si>
    <t>Poodle</t>
  </si>
  <si>
    <t>Standard Poodle</t>
  </si>
  <si>
    <t>Miniature Poodle</t>
  </si>
  <si>
    <t>Toy Poodle</t>
  </si>
  <si>
    <t>Portuguese Water Dog</t>
  </si>
  <si>
    <t>Presa Canario</t>
  </si>
  <si>
    <t>Pug</t>
  </si>
  <si>
    <t>Puli</t>
  </si>
  <si>
    <t>Pumi</t>
  </si>
  <si>
    <t>Rat Terrier</t>
  </si>
  <si>
    <t>Redbone Coonhound</t>
  </si>
  <si>
    <t>Retriever</t>
  </si>
  <si>
    <t>Rhodesian Ridgeback</t>
  </si>
  <si>
    <t>Rottweiler</t>
  </si>
  <si>
    <t>Saint Bernard</t>
  </si>
  <si>
    <t>Saluki</t>
  </si>
  <si>
    <t>Samoyed</t>
  </si>
  <si>
    <t>Sarplaninac</t>
  </si>
  <si>
    <t>Schipperke</t>
  </si>
  <si>
    <t>Miniature Schnauzer</t>
  </si>
  <si>
    <t>Schnauzer</t>
  </si>
  <si>
    <t>Scottish Deerhound</t>
  </si>
  <si>
    <t>Scottish Terrier Scottie</t>
  </si>
  <si>
    <t>Sealyham Terrier</t>
  </si>
  <si>
    <t>Setter</t>
  </si>
  <si>
    <t>Shar Pei</t>
  </si>
  <si>
    <t>Sheep Dog</t>
  </si>
  <si>
    <t>Shepherd</t>
  </si>
  <si>
    <t>Shetland Sheepdog Sheltie</t>
  </si>
  <si>
    <t>Shiba Inu</t>
  </si>
  <si>
    <t>Shih Tzu</t>
  </si>
  <si>
    <t>Siberian Husky</t>
  </si>
  <si>
    <t>Silky Terrier</t>
  </si>
  <si>
    <t>Skye Terrier</t>
  </si>
  <si>
    <t>Sloughi</t>
  </si>
  <si>
    <t>Smooth Fox Terrier</t>
  </si>
  <si>
    <t>South Russian Ovtcharka</t>
  </si>
  <si>
    <t>Spaniel</t>
  </si>
  <si>
    <t>Spitz</t>
  </si>
  <si>
    <t>Staffordshire Bull Terrier</t>
  </si>
  <si>
    <t>Sussex Spaniel</t>
  </si>
  <si>
    <t>Swedish Vallhund</t>
  </si>
  <si>
    <t>Terrier</t>
  </si>
  <si>
    <t>Thai Ridgeback</t>
  </si>
  <si>
    <t>Tibetan Mastiff</t>
  </si>
  <si>
    <t>Tibetan Spaniel</t>
  </si>
  <si>
    <t>Tibetan Terrier</t>
  </si>
  <si>
    <t>Tosa Inu</t>
  </si>
  <si>
    <t>Toy Fox Terrier</t>
  </si>
  <si>
    <t>Treeing Walker Coonhound</t>
  </si>
  <si>
    <t>Vizsla</t>
  </si>
  <si>
    <t>Weimaraner</t>
  </si>
  <si>
    <t>Welsh Corgi</t>
  </si>
  <si>
    <t>Cardigan</t>
  </si>
  <si>
    <t>Pembroke</t>
  </si>
  <si>
    <t>Welsh Springer Spaniel</t>
  </si>
  <si>
    <t>Welsh Terrier</t>
  </si>
  <si>
    <t>West Highland White Terrier Westie</t>
  </si>
  <si>
    <t>Wheaten Terrier</t>
  </si>
  <si>
    <t>Whippet</t>
  </si>
  <si>
    <t>White German Shepherd</t>
  </si>
  <si>
    <t>Wire Fox Terrier</t>
  </si>
  <si>
    <t>Wire-haired Pointing Griffon</t>
  </si>
  <si>
    <t>Wirehaired Terrier</t>
  </si>
  <si>
    <t>Xoloitzcuintle/Mexican Hairless</t>
  </si>
  <si>
    <t>Yellow Labrador Retriever</t>
  </si>
  <si>
    <t>Yorkshire Terrier Yorkie</t>
  </si>
  <si>
    <t>AltBreedName</t>
  </si>
  <si>
    <t>Airedale</t>
  </si>
  <si>
    <t>Malamute</t>
  </si>
  <si>
    <t>Appenzeller</t>
  </si>
  <si>
    <t>Kelpie</t>
  </si>
  <si>
    <t>Basset</t>
  </si>
  <si>
    <t>Groenendael</t>
  </si>
  <si>
    <t>Malinois</t>
  </si>
  <si>
    <t>Bluetick</t>
  </si>
  <si>
    <t>Boston Bull</t>
  </si>
  <si>
    <t>Brabancon Griffon</t>
  </si>
  <si>
    <t>American Pit Bull Terrier</t>
  </si>
  <si>
    <t>Bull Mastiff</t>
  </si>
  <si>
    <t>Cairn</t>
  </si>
  <si>
    <t>Chow</t>
  </si>
  <si>
    <t>Clumber</t>
  </si>
  <si>
    <t>Dandie Dinmont</t>
  </si>
  <si>
    <t>Doberman</t>
  </si>
  <si>
    <t>Blenheim Spaniel</t>
  </si>
  <si>
    <t>German Shepherd</t>
  </si>
  <si>
    <t>German Short Haired Pointer</t>
  </si>
  <si>
    <t>Japanese Spaniel</t>
  </si>
  <si>
    <t>Maltese Dog</t>
  </si>
  <si>
    <t>Newfoundland</t>
  </si>
  <si>
    <t>Redbone</t>
  </si>
  <si>
    <t>Standard Schnauzer</t>
  </si>
  <si>
    <t>Scotch Terrier</t>
  </si>
  <si>
    <t>Shetland Sheepdog</t>
  </si>
  <si>
    <t>Staffordshire Bullterrier</t>
  </si>
  <si>
    <t>Toy Terrier</t>
  </si>
  <si>
    <t>Walker Hound</t>
  </si>
  <si>
    <t>West Highland White Terrier</t>
  </si>
  <si>
    <t>Soft Coated Wheaten Terrier</t>
  </si>
  <si>
    <t>Wire Haired Fox Terrier</t>
  </si>
  <si>
    <t>Mexican Hairless</t>
  </si>
  <si>
    <t>Yorkshire Terrier</t>
  </si>
  <si>
    <t>Average Sales</t>
  </si>
  <si>
    <t>Group1</t>
  </si>
  <si>
    <t>Group2</t>
  </si>
  <si>
    <t>MaleWtKg</t>
  </si>
  <si>
    <t>Temperment</t>
  </si>
  <si>
    <t>AvgPupPrice</t>
  </si>
  <si>
    <t>Intelligence</t>
  </si>
  <si>
    <t>Watchdog</t>
  </si>
  <si>
    <t>MalaysiaGuardedDog</t>
  </si>
  <si>
    <t>MalaysiaProhibitedDog</t>
  </si>
  <si>
    <t>MalaysiaPopularity</t>
  </si>
  <si>
    <t>PopularityUS2017</t>
  </si>
  <si>
    <t>Qty Sold</t>
  </si>
  <si>
    <t>Toy</t>
  </si>
  <si>
    <t>Companion</t>
  </si>
  <si>
    <t>Active, Adventurous, Curious, Fun-loving, Playful, Stubborn</t>
  </si>
  <si>
    <t>Sporting</t>
  </si>
  <si>
    <t>Sight</t>
  </si>
  <si>
    <t>Aloof, Clownish, Dignified, Happy, Independent</t>
  </si>
  <si>
    <t>Wild</t>
  </si>
  <si>
    <t>Alert, Confident, Courageous, Friendly, Intelligent, Outgoing</t>
  </si>
  <si>
    <t>Working</t>
  </si>
  <si>
    <t>Guardian</t>
  </si>
  <si>
    <t>Affectionate, Alert, Courageous, Independent, Intelligent, Loyal</t>
  </si>
  <si>
    <t>Herding</t>
  </si>
  <si>
    <t>Alert, Courageous, Dignified, Docile, Friendly, Intelligent, Responsive</t>
  </si>
  <si>
    <t>Northern</t>
  </si>
  <si>
    <t>Affectionate, Devoted, Dignified, Friendly, Loyal, Playful</t>
  </si>
  <si>
    <t>Affectionate, Alert, Courageous, Energetic, Gentle, Loving, Out-going, Social</t>
  </si>
  <si>
    <t>Non Sporting</t>
  </si>
  <si>
    <t>Alert, Energetic, Friendly, Independent, Intelligent, Protective</t>
  </si>
  <si>
    <t>Alert, Lively, Loving, Intelligent, Inquisitive, Playful</t>
  </si>
  <si>
    <t>Attentive, Courageous, Devoted, Friendly, Loyal, Tenacious, Intelligent</t>
  </si>
  <si>
    <t>Gun</t>
  </si>
  <si>
    <t>Energetic, Friendly, Intelligent, Obedient, Protective, Trainable</t>
  </si>
  <si>
    <t>Bold, Confident, Independent, Intelligent, Proud, Steady</t>
  </si>
  <si>
    <t>Energetic, Fearless, Lively, Reliable, Self-assured, Social</t>
  </si>
  <si>
    <t>Aggressive, Alert, Energetic, Intelligent, Loyal, Protective, Responsive</t>
  </si>
  <si>
    <t>Alert, Eager, Energetic, Friendly, Intelligent, Loyal, Robust</t>
  </si>
  <si>
    <t>Active, Affectionate, Friendly, Good-natured, Intelligent, Protective, Loving</t>
  </si>
  <si>
    <t>Alert, Compassionate, Courageous, Even Tempered, Loyal, Spirited, Intelligent</t>
  </si>
  <si>
    <t>Affectionate, Alert, Curious, Energetic, Playful, Intelligent</t>
  </si>
  <si>
    <t>Scenthound</t>
  </si>
  <si>
    <t>Affectionate, Devoted, Friendly, Gentle, Sweet-tempered, Tenacious</t>
  </si>
  <si>
    <t>Friendly, Gentle, Independent, Intelligent, Lively, Loving, Sweet</t>
  </si>
  <si>
    <t>Active, Alert, Hardy, Intelligent, Lively, Self-confident</t>
  </si>
  <si>
    <t>Courageous, Obedient, Loyal, Protective, Loving</t>
  </si>
  <si>
    <t>Affectionate, Devoted, Energetic, Loyal, Playful, Reliable, Intelligent</t>
  </si>
  <si>
    <t>Active, Alert, Confident, Friendly, Hard-working, Protective, Stubborn, Watchful, Intelligent</t>
  </si>
  <si>
    <t>Active, Alert, Energetic, Lively, Protective, Watchful</t>
  </si>
  <si>
    <t>Active, Alert, Confident, Friendly, Hard-working, Protective, Stubborn, Watchful</t>
  </si>
  <si>
    <t>Alert, Attentive, Energetic, Intelligent, Loyal, Protective</t>
  </si>
  <si>
    <t>Affectionate, Faithful, Intelligent, Loyal</t>
  </si>
  <si>
    <t>Affectionate, Cheerful, Feisty, Gentle, Playful, Intelligent, Sensitive</t>
  </si>
  <si>
    <t>Adaptable, Easygoing, Even-tempered, Gentle, Lovable, Trusting, Intelligent</t>
  </si>
  <si>
    <t>Affectionate, Alert, Cheerful, Energetic, Friendly, Gentle, Intelligent, Loving, Loyal, Outgoing, Playful, Responsive, Social</t>
  </si>
  <si>
    <t>Active, Fearless, Kind, Loyal, Protective, Trainable</t>
  </si>
  <si>
    <t>Brave, Confident, Energetic, Hardy, Lively, Stable</t>
  </si>
  <si>
    <t>Affectionate, Even-tempered, Gentle, Stubborn, Independent</t>
  </si>
  <si>
    <t>Active, Alert, Bold, Devoted, Intelligent, Intense</t>
  </si>
  <si>
    <t>Friendly, Active, Gentle</t>
  </si>
  <si>
    <t>Confident, Dominant, Intelligent, Obedient, Territorial</t>
  </si>
  <si>
    <t>Docile, Enterprising, Loyal, Reserved, Serious</t>
  </si>
  <si>
    <t>Intelligent, Energetic, Alert, Responsive, Tenacious, Loyal, Protective</t>
  </si>
  <si>
    <t>Affectionate, Alert, Even-tempered, Fearless, Intelligent, Obedient</t>
  </si>
  <si>
    <t>Athletic, Gentle, Independent, Intelligent, Quiet, Respectful</t>
  </si>
  <si>
    <t>Affectionate, Aggressive, Friendly, Gentle, Intelligent, Lively, Playful</t>
  </si>
  <si>
    <t>Familial, Gentle, Intelligent, Loyal, Protective, Rational</t>
  </si>
  <si>
    <t>Brave, Bright, Confident, Energetic, Fearless, Friendly, Intelligent, Loyal, Playful</t>
  </si>
  <si>
    <t>Companionable, Eager, Energetic, Friendly, Intelligent, Trainable</t>
  </si>
  <si>
    <t>Faithful, Fearless, Intelligent, Loyal, Obedient, Protective</t>
  </si>
  <si>
    <t>Alert, Independent, Intelligent, Responsive, Social</t>
  </si>
  <si>
    <t>Alert, Companionable, Inquisitive, Self-important, Sensitive, Watchful</t>
  </si>
  <si>
    <t>Active, Keen, Protective, Sweet-tempered, Trainable</t>
  </si>
  <si>
    <t>Alert, Calm, Courageous, Devoted, Docile, Powerful, Loyal, Protective, Reliable</t>
  </si>
  <si>
    <t>Active, Assertive, Courageous, Fearless, Hardy, Intelligent</t>
  </si>
  <si>
    <t>Alert, Cautious, Devoted, Quick, Vigilant</t>
  </si>
  <si>
    <t>Cheerful, Courageous, Loyal, Quiet, Social</t>
  </si>
  <si>
    <t>Adaptable, Gentle, Loyal, Primitive, Reserved</t>
  </si>
  <si>
    <t>Alert, Courageous, Energetic, Gentle, Independent, Intelligent, Loving, Loyal, Protective</t>
  </si>
  <si>
    <t>Alert, Calm, Dominant, Powerful, Quick,Strong</t>
  </si>
  <si>
    <t>Affectionate, Cheerful, Courageous, Gentle, Intelligent, Social</t>
  </si>
  <si>
    <t>Happy, Affectionate, Dominant, Intelligent, Protective, Quiet</t>
  </si>
  <si>
    <t>Alert, Courageous, Devoted, Lively, Intelligent, Quick</t>
  </si>
  <si>
    <t>Affectionate, Alert, Happy, Lively, Playful, Sweet-tempered</t>
  </si>
  <si>
    <t>Friendly, Devoted, Courageous</t>
  </si>
  <si>
    <t>Alert, Calm, Dignified, Friendly, Responsive</t>
  </si>
  <si>
    <t>Aloof, Independent, Loyal, Quiet, Intelligent, Protective, Detached</t>
  </si>
  <si>
    <t>Affectionate, Gentle, Lively</t>
  </si>
  <si>
    <t>Gentle, Loyal, Affectionate, Dignified, Aloof</t>
  </si>
  <si>
    <t>Affectionate, Alert, Cheerful, Friendly, Intelligent, Loving, Loyal, Outgoing, Playful, Responsive, Social</t>
  </si>
  <si>
    <t>Even Tempered, Joyful, Merry, Outgoing, Intelligent, Sociable, Trusting</t>
  </si>
  <si>
    <t>Friendly, Gentle, Intelligent, Loyal, Protective, Responsive, Social</t>
  </si>
  <si>
    <t>Active, Affectionate, Alert, Companionable, Devoted, Gentle, Intelligent</t>
  </si>
  <si>
    <t>Affectionate, Intelligent, Lively, Playful, Trainable, Vocal</t>
  </si>
  <si>
    <t>Clever, Independent, Intelligent, Lively, Sensitive, Trainable</t>
  </si>
  <si>
    <t>Clever, Courageous, Devoted, Lively, Playful, Stubborn</t>
  </si>
  <si>
    <t>Active, Energetic, Friendly, Intelligent, Outgoing, Playful, Sensitive</t>
  </si>
  <si>
    <t>Affectionate, Companionable, Determined, Fun-loving, Independent, Lively, Intelligent</t>
  </si>
  <si>
    <t>Alert, Energetic, Fearless, Intelligent, Loyal, Obedient</t>
  </si>
  <si>
    <t>Affectionate, Cheerful, Friendly, Loyal, Protective, Tolerant, Social</t>
  </si>
  <si>
    <t>Companionable, Courageous, Devoted, Even-tempered, Loyal, Vigiliant</t>
  </si>
  <si>
    <t>Affectionate, Alert, Loyal, Obedient, Reliable, Trainable</t>
  </si>
  <si>
    <t>Aggressive, Courageous, Friendly, Loving, Social, Sweet</t>
  </si>
  <si>
    <t>Affectionate, Faithful, Friendly, Intelligent, Playful, Quiet, Trainable</t>
  </si>
  <si>
    <t>Active, Energetic, High-strung, Loyal</t>
  </si>
  <si>
    <t>Active, Affectionate, Amiable, Even-tempered, Kind, Loyal, Intelligent</t>
  </si>
  <si>
    <t>Strong-willed, Mischevious, Gentle, Energetic, Intelligent</t>
  </si>
  <si>
    <t>Adaptable, Alert, Courageous, Energetic, Friendly, Independent, Intelligent, Playful, Responsibe</t>
  </si>
  <si>
    <t>Affectionate, Alert, Cheerful, Energetic, Intelligent, Playful, Social</t>
  </si>
  <si>
    <t>Affectionate, Gentle, Happy, Loving, Playful, Reserved</t>
  </si>
  <si>
    <t>Agile, Devoted, Independent, Loyal, Self-confident</t>
  </si>
  <si>
    <t>Agile, Alert, Lovable, Spirited, Swift</t>
  </si>
  <si>
    <t>Adaptable, Cautious, Docile, Familial, Sensitive, Sociable</t>
  </si>
  <si>
    <t>Brave, Courageous, Determined, Docile, Loyal, Obedient</t>
  </si>
  <si>
    <t>Calm, Courageous, Faithful, Friendly, Keen</t>
  </si>
  <si>
    <t>Happy, Independent, Intelligent, Loyal, Playful, Vocal</t>
  </si>
  <si>
    <t>Friendly, Confident, Devoted, Optimistic, Outgoing, Intelligent</t>
  </si>
  <si>
    <t>Active, Affectionate, Alert, Fearless, Intelligent, Playful</t>
  </si>
  <si>
    <t>Independent, Intelligent, Kind, Loving, Loyal, Sweet-tempered</t>
  </si>
  <si>
    <t>Affectionate, Playful, Alert, Athletic, Bright, Easygoing, Keen, Lively, Patient</t>
  </si>
  <si>
    <t>Affectionate, Calm, Quiet, Gentle</t>
  </si>
  <si>
    <t>Even-tempered, Familial, Courageous, Lively, Loving, Spirited</t>
  </si>
  <si>
    <t>Alert, Confident, Courageous, Curious, Intelligent, Loyal, Obedient, Watchful</t>
  </si>
  <si>
    <t>Affectionate, Boisterous, Bold, Cooperative, Intelligent, Trainable</t>
  </si>
  <si>
    <t>Active, Affectionate, Friendly, Intelligent, Loyal, Willful, Responsive</t>
  </si>
  <si>
    <t>Dominant, Intelligent, Kind, Loyal, Powerful, Strong-willed</t>
  </si>
  <si>
    <t>Active, Agile, Courageous, Gentle, Loyal, Spirited</t>
  </si>
  <si>
    <t>Confident, Friendly, Intelligent, Kind, Reliable, Trustworthy</t>
  </si>
  <si>
    <t>Alert, Confident, Eager, Fearless, Loyal, Intelligent</t>
  </si>
  <si>
    <t>Friendly, Confident, Devoted, Intelligent, Gentle, Loving, Reserved</t>
  </si>
  <si>
    <t>Affectionate, Confident, Fearless, Gentle, Patient, Strong-willed</t>
  </si>
  <si>
    <t>Alert, Devoted, Fearless, Good-natured, Protective, Self-confident</t>
  </si>
  <si>
    <t>Intelligent, Gentle, Affectionate, Athletic, Even-tempered, Quiet</t>
  </si>
  <si>
    <t>Active, Cheerful, Friendly, Outgoing, Sweet-tempered, Tolerant</t>
  </si>
  <si>
    <t>Affectionate, Companionable, Gentle, Intelligent, Playful, Responsive</t>
  </si>
  <si>
    <t>Watchful, Even-tempered, Reserved, Active, Devoted</t>
  </si>
  <si>
    <t>Alert, Friendly, Gentle, Intelligent, Outgoing</t>
  </si>
  <si>
    <t>Active, Clownish, Engaging, Independent, Intelligent, Stubborn</t>
  </si>
  <si>
    <t>Independent, Reliable, Devoted, Protective</t>
  </si>
  <si>
    <t>Affectionate, Companionable, Energetic, Independent, Lively, Playful, Intelligent</t>
  </si>
  <si>
    <t>Dominant, Intelligent, Lively, Protective, Respectful, Trainable</t>
  </si>
  <si>
    <t>Active, Alert, Clownish, Inquisitive, Intelligent, Quick</t>
  </si>
  <si>
    <t>Dignified, Generous, Loyal, Patient, Sweet-tempered, Thoughtful, Intelligent</t>
  </si>
  <si>
    <t>Affectionate, Agile, Athletic, Companionable, Intelligent, Mischevious</t>
  </si>
  <si>
    <t>Friendly, Loyal, Affectionate, Docile, Gentle, Patient</t>
  </si>
  <si>
    <t>Alert, Cheerful, Courageous, Energetic, Independent</t>
  </si>
  <si>
    <t>Energetic, Bold, Eager, Happy, Intelligent, Obedient</t>
  </si>
  <si>
    <t>Alert, Cat-like, Independent, Intelligent, Loving, Loyal, Playful</t>
  </si>
  <si>
    <t>Active, Bold, Brave, Faithful, Intelligent, Loyal</t>
  </si>
  <si>
    <t>Intelligent, Agile, Alert, Brave</t>
  </si>
  <si>
    <t>Brave, Cautious, Loyal, Independent, Tenacious, Territorial</t>
  </si>
  <si>
    <t>Agile, Bright, Obedient, Playful, Quick, Sturdy, Intelligent</t>
  </si>
  <si>
    <t>Affectionate, Alert, Gentle, Loyal, Spirited, Strong-willed, Intelligent</t>
  </si>
  <si>
    <t>Alert, Dignified, Docile, Faithful, Noble</t>
  </si>
  <si>
    <t>Active, Agile, Curious, Intelligent, Loyal, Quick, Territorial</t>
  </si>
  <si>
    <t>Affectionate, Calm, Fearless, Gentle, Independent, Steady</t>
  </si>
  <si>
    <t>Clownish, Independent, Intelligent, Loyal, Patient, Protective</t>
  </si>
  <si>
    <t>Active, Calm, Forgiving, Obedient, Playful, Quiet</t>
  </si>
  <si>
    <t>Independent, Bold, Confident, Friendly, Intelligent, Trainable</t>
  </si>
  <si>
    <t>Alert, Clever, Friendly, Intelligent</t>
  </si>
  <si>
    <t>Adaptable, Companionable, Fearless, Loving, Loyal, Obedient</t>
  </si>
  <si>
    <t>Alert, Assertive, Devoted, Friendly, Intelligent, Lively, Obedient, Playful, Spirited, Steady</t>
  </si>
  <si>
    <t>Active, Familial, Friendly, Happy, Playful</t>
  </si>
  <si>
    <t>Active, Docile, Easygoing, Gentle, Intelligent, Playful, Responsive, Sweet-tempered</t>
  </si>
  <si>
    <t>Active, Alert, Devoted, Discerning, Quiet, Loyal, Intelligent</t>
  </si>
  <si>
    <t>Alert, Determined, Dignified, Friendly, Intelligent, Loyal</t>
  </si>
  <si>
    <t>Affectionate, Alert, Cheerful, Courageous, Intelligent, Loyal, Protective</t>
  </si>
  <si>
    <t>Friendly, Hard-working, Obedient, Protective, Sociable, Well-mannered</t>
  </si>
  <si>
    <t>Clever, Energetic, Friendly, Outgoing, Playful, Responsive, Intelligent</t>
  </si>
  <si>
    <t>Intelligent, Protective</t>
  </si>
  <si>
    <t>Intelligent, Trainable, Attentive, Mischevious</t>
  </si>
  <si>
    <t>Protective, Dominant, Fearless, Obedient, Stubborn, Trainable</t>
  </si>
  <si>
    <t>Southern</t>
  </si>
  <si>
    <t>Active, Affectionate, Alert, Gentle, Lively</t>
  </si>
  <si>
    <t>Cheerful, Courageous, Intelligent, Loyal, Social, Sweet, Gentle</t>
  </si>
  <si>
    <t>Companionable, Fearless, Happy, Lovable, Self-confident, Spirited, Intelligent</t>
  </si>
  <si>
    <t>Agile, Courageous, Energetic, Friendly, Fun-loving</t>
  </si>
  <si>
    <t>Alert, Bold, Hardy, Loyal, Playful, Strong-willed, Intelligent</t>
  </si>
  <si>
    <t>Alert, Energetic, Loyal, Protective</t>
  </si>
  <si>
    <t>Affectionate, Energetic, Hardy, Intelligent, Sensitive</t>
  </si>
  <si>
    <t>Gun Dogs</t>
  </si>
  <si>
    <t>Affectionate, Alert, Courageous, Energetic, Gentle, Playful, Responsive</t>
  </si>
  <si>
    <t>Adaptable, Bubbly, Intelligent, Loving, Playful, Sociable, Protective</t>
  </si>
  <si>
    <t>Amiable, Boisterous, Even-tempered</t>
  </si>
  <si>
    <t>Alert, Energetic, Friendly, Happy, Hardy, Intelligent</t>
  </si>
  <si>
    <t>Bold, Confident, Energetic, Friendly, Inquisitive, Intelligent</t>
  </si>
  <si>
    <t>Affectionate, Aggressive, Good-natured, Intelligent, Opinionated, Stubborn</t>
  </si>
  <si>
    <t>Affectionate, Alert, Intelligent, Lively, Noble, Protective</t>
  </si>
  <si>
    <t>Active, Extroverted, Friendly, Happy, Independent, Lively, Intelligent</t>
  </si>
  <si>
    <t>Active, Affectionate, Intelligent, Playful, Sociable, Trainable</t>
  </si>
  <si>
    <t>Affectionate, Aggressive, Clownish, Courageous, Friendly, Intelligent, Loyal, Obedient, Strong-willed, Stubborn</t>
  </si>
  <si>
    <t>Alert, Bold, Courageous, Loyal</t>
  </si>
  <si>
    <t>Active, Companionable, Friendly, Hardy, Lively, Loyal</t>
  </si>
  <si>
    <t>Agile, Even-tempered, Lively, Perceptive, Self-confident</t>
  </si>
  <si>
    <t>Active, Extroverted, Friendly, Intelligent, Lively, Playful, Sociable</t>
  </si>
  <si>
    <t>Active, Alert, Faithful, Instinctual, Intelligent, Trainable</t>
  </si>
  <si>
    <t>Brave, Docile, Impetuous, Intelligent, Obedient, Quarrelsome</t>
  </si>
  <si>
    <t>Calm, Dominant, Gentle, Strong-willed, Suspicious</t>
  </si>
  <si>
    <t>Affectionate, Cheerful, Courageous, Gentle, Intelligent, Friendly, Outgoing, Playful, Loyal</t>
  </si>
  <si>
    <t>Agile, Energetic, Faithful, Intelligent, Loyal, Obedient</t>
  </si>
  <si>
    <t>Active, Intelligent, Lively, Protective, Reserved, Vocal</t>
  </si>
  <si>
    <t>Affectioante, Alert, Inquisitive, Lively, Loving</t>
  </si>
  <si>
    <t>Affectionate, Companionable, Energetic, Familial, Independent, Unflappable</t>
  </si>
  <si>
    <t>Dignified, Intelligent, Loyal, Mischevious, Sensitive, Strong-willed</t>
  </si>
  <si>
    <t>Alert, Courageous, Fearless, Good-natured, Independent, Intelligent, Loyal, Protective</t>
  </si>
  <si>
    <t>Friendly, Gentle, Independent, Intelligent, Outgoing, Quiet, Social</t>
  </si>
  <si>
    <t>Aloof, Intelligent, Quiet, Reserverd, Loyal</t>
  </si>
  <si>
    <t>Alert, Lively, Friendly, Intelligent, Playful, Sociable, Stubborn</t>
  </si>
  <si>
    <t>Independent, Calm, Devoted, Intelligent, Protective, Reliable</t>
  </si>
  <si>
    <t>Agile, Confident, Curious, Faithful, Fearless, Independent, Intelligent</t>
  </si>
  <si>
    <t>Devoted, Good-natured, Intelligent, Lively, Playful, Trainable</t>
  </si>
  <si>
    <t>Dignified, Docile, Friendly, Gentle, Polite, Quiet</t>
  </si>
  <si>
    <t>Independent, Fiesty, Alert, Playful, Quick, Self-assured</t>
  </si>
  <si>
    <t>Alert, Calm, Even-tempered, Fearless, Friendly, Intelligent</t>
  </si>
  <si>
    <t>Affectionate, Devoted, Independent, Loving, Reserved, Suspicious</t>
  </si>
  <si>
    <t>Affectionate, Friendly, Gentle, Intelligent, Lively, Playful, Responsive</t>
  </si>
  <si>
    <t>Alert, Charming, Confident, Faithful, Fearless, Keen, Outgoing</t>
  </si>
  <si>
    <t>Active, Courageous, Friendly, Gentle, Happy, Intelligent, Lively, Outgoing, Playful</t>
  </si>
  <si>
    <t>Alert, Friendly, Inquisitive, Joyful, Quick, Responsive, Intelligent</t>
  </si>
  <si>
    <t>Loyal, Fearless, Friendly, Good-tempered, Intelligent</t>
  </si>
  <si>
    <t>Alert, Faithful, Intelligent, Sensitive, Independent, Playful, Sweet</t>
  </si>
  <si>
    <t>Active, Balanced, Courageous, Lively, Nervous</t>
  </si>
  <si>
    <t>Affectionate, Bold, Courageous, Fearless, Intelligent, Reliable</t>
  </si>
  <si>
    <t>Calm, Cheerful, Companionable, Devoted, Friendly, Sociable</t>
  </si>
  <si>
    <t>Alert, Energetic, Fearless, Friendly, Watchful</t>
  </si>
  <si>
    <t>Affectionate, Alert, Courageous, Intelligent, Friendly, Hardy, Independent</t>
  </si>
  <si>
    <t>Familial, Independent, Loving, Loyal, Protective</t>
  </si>
  <si>
    <t>Aloof, Protective, Strong-willed, Stubborn, Courageous, Loyal</t>
  </si>
  <si>
    <t>Intelligent, Assertive, Aloof, Happy, Independent, Willful</t>
  </si>
  <si>
    <t>Affectionate, Amiable, Energetic, Gentle, Reserved, Sensitive, Intelligent</t>
  </si>
  <si>
    <t>Aggressive, Brave, Fearless, Intelligent, Sensitive, Suspicious</t>
  </si>
  <si>
    <t>Alert, Friendly, Intelligent, Loyal, Playful, Spirited</t>
  </si>
  <si>
    <t>Affectionate, Clever, Confident, Loving, Trainable</t>
  </si>
  <si>
    <t>Affectionate, Cheerful, Energetic, Gentle, Intelligent, Playful, Protective, Quiet</t>
  </si>
  <si>
    <t>Alert, Aloof, Energetic, Fast, Intelligent, Powerful, Steady, Stubborn, Social</t>
  </si>
  <si>
    <t>Affectionate, Loyal, Active, Friendly, Playful, Stubborn, Intelligent</t>
  </si>
  <si>
    <t>Alert, Friendly, Intelligent, Spirited, Independent, Loving</t>
  </si>
  <si>
    <t>Affectionate, Energetic, Faithful, Intelligent, Playful, Spirited</t>
  </si>
  <si>
    <t>Affectionate, Friendly, Gentle, Intelligent, Lively, Quiet</t>
  </si>
  <si>
    <t>Alert, Bold, Fearless, Friendly, Keen, Quick, Intelligent</t>
  </si>
  <si>
    <t>Gentle, Loyal, Proud, Trainable, Vigilant, Intelligent</t>
  </si>
  <si>
    <t>Aleret, Calm, Cheerful, Companionable, Loyal, Protective</t>
  </si>
  <si>
    <t>Alert, Courageous, Energetic, Independent, Intelligent, Loyal, Playful</t>
  </si>
  <si>
    <t>LapCat</t>
  </si>
  <si>
    <t>Fur</t>
  </si>
  <si>
    <t>AvgKittenPrice</t>
  </si>
  <si>
    <t>Lap</t>
  </si>
  <si>
    <t>Short</t>
  </si>
  <si>
    <t>Active, Energetic, Independent, Intelligent, Gentle</t>
  </si>
  <si>
    <t>Medium</t>
  </si>
  <si>
    <t>Affectionate, Curious, Intelligent, Interactive, Lively, Playful, Social</t>
  </si>
  <si>
    <t>Active, Curious, Easygoing, Playful, Calm</t>
  </si>
  <si>
    <t>Affectionate, Curious, Gentle, Intelligent, Interactive, Lively, Loyal, Playful, Sensible, Social</t>
  </si>
  <si>
    <t>Active, Agile, Clever, Sociable, Loving, Energetic</t>
  </si>
  <si>
    <t>Non Lap</t>
  </si>
  <si>
    <t>Long</t>
  </si>
  <si>
    <t>Affectionate, Intelligent, Playful</t>
  </si>
  <si>
    <t>Active, Agile, Lively, Affectionate, Energetic, Rambunctious</t>
  </si>
  <si>
    <t>Affectionate, Active, Gentle, Social</t>
  </si>
  <si>
    <t>Intelligent, Interactive, Lively, Playful, Sensitive</t>
  </si>
  <si>
    <t>Affectionate, Dependent, Gentle, Intelligent, Playful</t>
  </si>
  <si>
    <t>Affectionate, Easygoing, Gentle, Loyal, Patient, Calm</t>
  </si>
  <si>
    <t>Curious, Intelligent, Gentle, Social, Interactive, Playful, Lively</t>
  </si>
  <si>
    <t>Easygoing, Friendly, Intelligent, Lively, Playful, Social</t>
  </si>
  <si>
    <t>Generic</t>
  </si>
  <si>
    <t>Bald</t>
  </si>
  <si>
    <t>Loyal, Inquisitive, Friendly, Quiet, Gentle</t>
  </si>
  <si>
    <t>Affectionate, Loyal, Intelligent, Social, Lively, Playful</t>
  </si>
  <si>
    <t>Affectionate, Intelligent, Playful, Social</t>
  </si>
  <si>
    <t>Rodent</t>
  </si>
  <si>
    <t>Active, Playful</t>
  </si>
  <si>
    <t>Affectionate, Intelligent, Active, Curious, Playful</t>
  </si>
  <si>
    <t>Gentle, Loyal, Intelligent, Playful</t>
  </si>
  <si>
    <t>Intelligent, Active, Mischevious, Playful</t>
  </si>
  <si>
    <t>Agile, Dependent, Gentle, Intelligent, Lively, Loyal, Playful</t>
  </si>
  <si>
    <t>Affectionate, Sweet, Loyal, Quiet, Peaceful</t>
  </si>
  <si>
    <t>Six-Toed</t>
  </si>
  <si>
    <t>Affectionate, Curious, Demanding, Friendly, Intelligent, Playful</t>
  </si>
  <si>
    <t>Dependent, Gentle, Intelligent, Quiet, Social</t>
  </si>
  <si>
    <t>Active, Agile, Clever, Easygoing, Intelligent, Lively, Loyal, Playful, Social</t>
  </si>
  <si>
    <t>Active, Devoted, Intelligent, Playful</t>
  </si>
  <si>
    <t>Affectionate, Friendly, Gentle, Intelligent, Playful, Quiet</t>
  </si>
  <si>
    <t>Intelligent, Clever, Active, Genlte</t>
  </si>
  <si>
    <t>Adaptable, Intelligent, Loving, Gentle, Independent</t>
  </si>
  <si>
    <t>Easygoing, Intelligent, Loyal, Playful, Social</t>
  </si>
  <si>
    <t>Agile, Easygoing, Intelligent, Playful</t>
  </si>
  <si>
    <t>Gentle, Quiet, Shy, Playful</t>
  </si>
  <si>
    <t>Sweet, Active, Intelligent, Social, Playful, Lively, Curious</t>
  </si>
  <si>
    <t>Active, Agile, Curious, Demanding, Friendly, Gentle, Lively, Playful, Social</t>
  </si>
  <si>
    <t>Energetic, Affectionate, Intelligent, Social, Playful, Curious</t>
  </si>
  <si>
    <t>Affectionate, Loyal, Sedate, Quiet</t>
  </si>
  <si>
    <t>Affectionate, Social, Intelligent, Loyal</t>
  </si>
  <si>
    <t>Affectionate, Friendly, Gentle, Calm</t>
  </si>
  <si>
    <t>Affectioante, Friendly, Gentle, Quiet, Easygoing</t>
  </si>
  <si>
    <t>Active, Dependent, Easygoing, Gentle, Intelligent, Loyal, Playful, Quiet</t>
  </si>
  <si>
    <t>Affectionate, Intelligent, Loyal, Playful, Social, Sweet, Loving</t>
  </si>
  <si>
    <t>Active, Affectionate, Dependent, Gentle, Patient, Playful, Quiet, Social</t>
  </si>
  <si>
    <t>Intelligent, Loyal, Quiet, Active</t>
  </si>
  <si>
    <t>Affectionate, Curious, Easygoing, Intelligent, Interactive, Lively, Loyal</t>
  </si>
  <si>
    <t>Affectionate, Social, Intelligent, Sweet-tempered</t>
  </si>
  <si>
    <t>Mischevious, Tenacious, Intelligent, Affectionate, Gentle, Interactive, Loyal</t>
  </si>
  <si>
    <t>Sphynx</t>
  </si>
  <si>
    <t>Playful, Social, Intelligent</t>
  </si>
  <si>
    <t>Curious, Intelligent, Social, Lively, Outgoing, Playful, Affectionate</t>
  </si>
  <si>
    <t>Affectionate, Agile, Clever, Gentle, Intelligent, Playful, Social</t>
  </si>
  <si>
    <t>Agile, Intelligent, Loyal, Playful, Energetic</t>
  </si>
  <si>
    <t>Grand Total</t>
  </si>
  <si>
    <t>Count of Cats</t>
  </si>
  <si>
    <t>Fur Type</t>
  </si>
  <si>
    <t>None</t>
  </si>
  <si>
    <t>Unknown</t>
  </si>
  <si>
    <t>Count of Dogs</t>
  </si>
  <si>
    <t>Group 1</t>
  </si>
  <si>
    <t>Popularity</t>
  </si>
  <si>
    <t>Top 10 Cat Breed names</t>
  </si>
  <si>
    <t>Bottom 10 Cat Breed names</t>
  </si>
  <si>
    <t>Top 10 Dog Breed names</t>
  </si>
  <si>
    <t>Bottom 10 Dog Breed names</t>
  </si>
  <si>
    <t>Average price of bottom 10 cat breeds</t>
  </si>
  <si>
    <t>Average price of top 10 cat breeds</t>
  </si>
  <si>
    <t>Average price of top 10 dog breeds</t>
  </si>
  <si>
    <t>Quantity</t>
  </si>
  <si>
    <t>Top 10 Highest Cat Breed</t>
  </si>
  <si>
    <t>Highest quantity of cat sold</t>
  </si>
  <si>
    <t>Bottom 10 Highest Cat Breed</t>
  </si>
  <si>
    <t>Lowest quantity of cat sold</t>
  </si>
  <si>
    <t>Lowest quantity of Dog sold</t>
  </si>
  <si>
    <t>Highest quantity of Dog sold</t>
  </si>
  <si>
    <t>Top 10 Highest Dog Breed</t>
  </si>
  <si>
    <t>Quantity Sold</t>
  </si>
  <si>
    <t>Bottom 10 Highest Dog Breed</t>
  </si>
  <si>
    <t>s</t>
  </si>
  <si>
    <t>Average Weight</t>
  </si>
  <si>
    <t>Average Weight by Fur Type for Cats</t>
  </si>
  <si>
    <t>Average Weight by Group 1 for Dogs</t>
  </si>
  <si>
    <t>(blank)</t>
  </si>
  <si>
    <t>Count of Cat Breed</t>
  </si>
  <si>
    <t>Count of Dog Breed</t>
  </si>
  <si>
    <t>Cats</t>
  </si>
  <si>
    <t>Dogs</t>
  </si>
  <si>
    <t>Total Count with Affectionate Temperament</t>
  </si>
  <si>
    <t>Count of BreedName</t>
  </si>
  <si>
    <t>Group 2</t>
  </si>
  <si>
    <t>Temperament</t>
  </si>
  <si>
    <t>Row Labels</t>
  </si>
  <si>
    <t>Count of PopularityUS2017</t>
  </si>
  <si>
    <t>Sum of Average Sales</t>
  </si>
  <si>
    <t>Sum of AvgKittenPrice</t>
  </si>
  <si>
    <t>Sum of Qty Sold</t>
  </si>
  <si>
    <t>Average of MaleWtKg</t>
  </si>
  <si>
    <t>Count of MaleWtKg</t>
  </si>
  <si>
    <t>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</si>
</sst>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
    <numFmt numFmtId="165" formatCode="\$#,#00"/>
  </numFmts>
  <fonts count="4" x14ac:knownFonts="1">
    <font>
      <sz val="11"/>
      <color theme="1"/>
      <name val="Calibri"/>
      <family val="2"/>
      <scheme val="minor"/>
    </font>
    <font>
      <b/>
      <sz val="11"/>
      <color theme="1"/>
      <name val="Calibri"/>
      <family val="2"/>
      <scheme val="minor"/>
    </font>
    <font>
      <sz val="8"/>
      <name val="Calibri"/>
      <family val="2"/>
      <scheme val="minor"/>
    </font>
    <font>
      <b/>
      <sz val="14"/>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9">
    <xf numFmtId="0" fontId="0" fillId="0" borderId="0" xfId="0"/>
    <xf numFmtId="0" fontId="0" fillId="0" borderId="1" xfId="0" pivotButton="1" applyBorder="1"/>
    <xf numFmtId="0" fontId="0" fillId="0" borderId="1" xfId="0" applyBorder="1"/>
    <xf numFmtId="0" fontId="0" fillId="0" borderId="1" xfId="0" applyBorder="1" applyAlignment="1">
      <alignment horizontal="left"/>
    </xf>
    <xf numFmtId="0" fontId="0" fillId="0" borderId="2" xfId="0" pivotButton="1" applyBorder="1"/>
    <xf numFmtId="0" fontId="0" fillId="0" borderId="3" xfId="0" applyBorder="1"/>
    <xf numFmtId="0" fontId="0" fillId="0" borderId="4" xfId="0" applyBorder="1" applyAlignment="1">
      <alignment horizontal="left"/>
    </xf>
    <xf numFmtId="0" fontId="0" fillId="0" borderId="5" xfId="0" applyBorder="1"/>
    <xf numFmtId="0" fontId="0" fillId="0" borderId="6" xfId="0" applyBorder="1" applyAlignment="1">
      <alignment horizontal="left"/>
    </xf>
    <xf numFmtId="0" fontId="0" fillId="0" borderId="7" xfId="0" applyBorder="1"/>
    <xf numFmtId="0" fontId="0" fillId="0" borderId="0" xfId="0" applyAlignment="1">
      <alignment horizontal="right"/>
    </xf>
    <xf numFmtId="0" fontId="0" fillId="0" borderId="2" xfId="0" applyBorder="1"/>
    <xf numFmtId="0" fontId="0" fillId="0" borderId="4" xfId="0" applyBorder="1"/>
    <xf numFmtId="0" fontId="0" fillId="0" borderId="6" xfId="0" applyBorder="1"/>
    <xf numFmtId="0" fontId="1" fillId="2" borderId="2" xfId="0" applyFont="1" applyFill="1" applyBorder="1"/>
    <xf numFmtId="0" fontId="1" fillId="2" borderId="3" xfId="0" applyFont="1" applyFill="1" applyBorder="1"/>
    <xf numFmtId="0" fontId="1" fillId="2" borderId="1" xfId="0" applyFont="1" applyFill="1" applyBorder="1"/>
    <xf numFmtId="0" fontId="1" fillId="2" borderId="8" xfId="0" applyFont="1" applyFill="1" applyBorder="1"/>
    <xf numFmtId="0" fontId="1" fillId="2" borderId="9" xfId="0" applyFont="1" applyFill="1" applyBorder="1"/>
    <xf numFmtId="0" fontId="1" fillId="3" borderId="0" xfId="0" applyFont="1" applyFill="1"/>
    <xf numFmtId="0" fontId="1" fillId="3" borderId="10" xfId="0" applyFont="1" applyFill="1" applyBorder="1"/>
    <xf numFmtId="0" fontId="1" fillId="3" borderId="11" xfId="0" applyFont="1" applyFill="1" applyBorder="1"/>
    <xf numFmtId="0" fontId="0" fillId="3" borderId="2" xfId="0" applyFill="1" applyBorder="1"/>
    <xf numFmtId="0" fontId="0" fillId="3" borderId="3" xfId="0" applyFill="1" applyBorder="1"/>
    <xf numFmtId="0" fontId="0" fillId="3" borderId="6" xfId="0" applyFill="1" applyBorder="1"/>
    <xf numFmtId="0" fontId="0" fillId="3" borderId="7" xfId="0" applyFill="1" applyBorder="1"/>
    <xf numFmtId="0" fontId="1" fillId="3" borderId="12" xfId="0" applyFont="1" applyFill="1" applyBorder="1"/>
    <xf numFmtId="0" fontId="0" fillId="3" borderId="13" xfId="0" applyFill="1" applyBorder="1"/>
    <xf numFmtId="0" fontId="0" fillId="0" borderId="1" xfId="0" applyBorder="1" applyAlignment="1">
      <alignment horizontal="center"/>
    </xf>
    <xf numFmtId="0" fontId="0" fillId="0" borderId="17" xfId="0" applyBorder="1"/>
    <xf numFmtId="0" fontId="0" fillId="0" borderId="18" xfId="0" applyBorder="1"/>
    <xf numFmtId="0" fontId="0" fillId="0" borderId="19" xfId="0" applyBorder="1"/>
    <xf numFmtId="0" fontId="0" fillId="0" borderId="16" xfId="0" pivotButton="1" applyBorder="1"/>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16" xfId="0" applyBorder="1" applyAlignment="1">
      <alignment horizontal="left"/>
    </xf>
    <xf numFmtId="0" fontId="0" fillId="0" borderId="16" xfId="0" applyBorder="1"/>
    <xf numFmtId="0" fontId="0" fillId="3" borderId="20" xfId="0" applyFill="1" applyBorder="1"/>
    <xf numFmtId="0" fontId="0" fillId="0" borderId="21" xfId="0" applyBorder="1"/>
    <xf numFmtId="0" fontId="0" fillId="4" borderId="3" xfId="0" applyFill="1" applyBorder="1"/>
    <xf numFmtId="0" fontId="0" fillId="0" borderId="0" xfId="0" pivotButton="1"/>
    <xf numFmtId="0" fontId="0" fillId="0" borderId="0" xfId="0" applyAlignment="1">
      <alignment horizontal="left"/>
    </xf>
    <xf numFmtId="164" fontId="0" fillId="0" borderId="1" xfId="0" applyNumberFormat="1" applyBorder="1"/>
    <xf numFmtId="165" fontId="0" fillId="0" borderId="1" xfId="0" applyNumberFormat="1" applyBorder="1"/>
    <xf numFmtId="0" fontId="3" fillId="5" borderId="1" xfId="0" applyFont="1" applyFill="1" applyBorder="1" applyAlignment="1">
      <alignment horizontal="center"/>
    </xf>
    <xf numFmtId="0" fontId="0" fillId="5" borderId="1" xfId="0"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cellXfs>
  <cellStyles count="1">
    <cellStyle name="Normal" xfId="0" builtinId="0"/>
  </cellStyles>
  <dxfs count="7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gradientFill degree="270">
          <stop position="0">
            <color theme="0"/>
          </stop>
          <stop position="1">
            <color theme="4"/>
          </stop>
        </gradientFill>
      </fill>
      <border>
        <left style="thin">
          <color auto="1"/>
        </left>
        <right style="thin">
          <color auto="1"/>
        </right>
        <top style="thin">
          <color auto="1"/>
        </top>
        <bottom style="thin">
          <color auto="1"/>
        </bottom>
      </border>
    </dxf>
    <dxf>
      <fill>
        <gradientFill degree="270">
          <stop position="0">
            <color theme="0"/>
          </stop>
          <stop position="1">
            <color theme="4"/>
          </stop>
        </gradientFill>
      </fill>
    </dxf>
  </dxfs>
  <tableStyles count="4" defaultTableStyle="TableStyleMedium2" defaultPivotStyle="PivotStyleLight16">
    <tableStyle name="Slicer Style 1" pivot="0" table="0" count="0" xr9:uid="{079E8867-92EF-4CBA-974D-DE52573BD7ED}"/>
    <tableStyle name="Slicer Style 2" pivot="0" table="0" count="0" xr9:uid="{D697A179-A020-4B5A-9E47-8025A1004278}"/>
    <tableStyle name="Slicer Style 3" pivot="0" table="0" count="1" xr9:uid="{EBE74489-DF05-4496-A23C-AD5926D85612}">
      <tableStyleElement type="wholeTable" dxfId="74"/>
    </tableStyle>
    <tableStyle name="Slicer Style 4" pivot="0" table="0" count="1" xr9:uid="{DE34D2A0-550A-4DA9-B87C-38205E42ECE0}">
      <tableStyleElement type="wholeTable" dxfId="73"/>
    </tableStyle>
  </tableStyles>
  <colors>
    <mruColors>
      <color rgb="FF000000"/>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7.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07/relationships/slicerCache" Target="slicerCaches/slicerCache6.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5.xml"/><Relationship Id="rId27" Type="http://schemas.openxmlformats.org/officeDocument/2006/relationships/styles" Target="styles.xml"/><Relationship Id="rId30"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8.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9.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'Summary 2'!$D$4</c:f>
              <c:strCache>
                <c:ptCount val="1"/>
                <c:pt idx="0">
                  <c:v>Average Weight</c:v>
                </c:pt>
              </c:strCache>
            </c:strRef>
          </c:tx>
          <c:spPr>
            <a:solidFill>
              <a:schemeClr val="accent1">
                <a:lumMod val="40000"/>
                <a:lumOff val="60000"/>
                <a:alpha val="78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 2'!$C$5:$C$8</c:f>
              <c:strCache>
                <c:ptCount val="4"/>
                <c:pt idx="0">
                  <c:v>Short</c:v>
                </c:pt>
                <c:pt idx="1">
                  <c:v>Long</c:v>
                </c:pt>
                <c:pt idx="2">
                  <c:v>Bald</c:v>
                </c:pt>
                <c:pt idx="3">
                  <c:v>Medium</c:v>
                </c:pt>
              </c:strCache>
            </c:strRef>
          </c:cat>
          <c:val>
            <c:numRef>
              <c:f>'Summary 2'!$D$5:$D$8</c:f>
              <c:numCache>
                <c:formatCode>General</c:formatCode>
                <c:ptCount val="4"/>
                <c:pt idx="0">
                  <c:v>5.07</c:v>
                </c:pt>
                <c:pt idx="1">
                  <c:v>5.2</c:v>
                </c:pt>
                <c:pt idx="2">
                  <c:v>5</c:v>
                </c:pt>
                <c:pt idx="3">
                  <c:v>5.07</c:v>
                </c:pt>
              </c:numCache>
            </c:numRef>
          </c:val>
          <c:extLst>
            <c:ext xmlns:c16="http://schemas.microsoft.com/office/drawing/2014/chart" uri="{C3380CC4-5D6E-409C-BE32-E72D297353CC}">
              <c16:uniqueId val="{00000000-E8D6-4922-B3E8-BB1B2459CFDB}"/>
            </c:ext>
          </c:extLst>
        </c:ser>
        <c:dLbls>
          <c:dLblPos val="inEnd"/>
          <c:showLegendKey val="0"/>
          <c:showVal val="1"/>
          <c:showCatName val="0"/>
          <c:showSerName val="0"/>
          <c:showPercent val="0"/>
          <c:showBubbleSize val="0"/>
        </c:dLbls>
        <c:gapWidth val="65"/>
        <c:axId val="42806880"/>
        <c:axId val="42807840"/>
      </c:barChart>
      <c:catAx>
        <c:axId val="428068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1" i="0" u="none" strike="noStrike" kern="1200" cap="all" baseline="0">
                <a:solidFill>
                  <a:sysClr val="windowText" lastClr="000000"/>
                </a:solidFill>
                <a:latin typeface="+mn-lt"/>
                <a:ea typeface="+mn-ea"/>
                <a:cs typeface="+mn-cs"/>
              </a:defRPr>
            </a:pPr>
            <a:endParaRPr lang="en-US"/>
          </a:p>
        </c:txPr>
        <c:crossAx val="42807840"/>
        <c:crosses val="autoZero"/>
        <c:auto val="1"/>
        <c:lblAlgn val="ctr"/>
        <c:lblOffset val="100"/>
        <c:noMultiLvlLbl val="0"/>
      </c:catAx>
      <c:valAx>
        <c:axId val="4280784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42806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40472833729929797"/>
          <c:y val="0.13712289530121655"/>
          <c:w val="0.59527166270070198"/>
          <c:h val="0.78479758582326686"/>
        </c:manualLayout>
      </c:layout>
      <c:pieChart>
        <c:varyColors val="1"/>
        <c:ser>
          <c:idx val="0"/>
          <c:order val="0"/>
          <c:tx>
            <c:strRef>
              <c:f>Tables_Dashboard!$B$12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90-4032-A896-54EA7743D9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90-4032-A896-54EA7743D9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90-4032-A896-54EA7743D90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E90-4032-A896-54EA7743D90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E90-4032-A896-54EA7743D90B}"/>
              </c:ext>
            </c:extLst>
          </c:dPt>
          <c:cat>
            <c:strRef>
              <c:f>Tables_Dashboard!$A$13:$A$18</c:f>
              <c:strCache>
                <c:ptCount val="5"/>
                <c:pt idx="0">
                  <c:v>Bald</c:v>
                </c:pt>
                <c:pt idx="1">
                  <c:v>Long</c:v>
                </c:pt>
                <c:pt idx="2">
                  <c:v>Medium</c:v>
                </c:pt>
                <c:pt idx="3">
                  <c:v>Short</c:v>
                </c:pt>
                <c:pt idx="4">
                  <c:v>Unknown</c:v>
                </c:pt>
              </c:strCache>
            </c:strRef>
          </c:cat>
          <c:val>
            <c:numRef>
              <c:f>Tables_Dashboard!$B$13:$B$18</c:f>
              <c:numCache>
                <c:formatCode>General</c:formatCode>
                <c:ptCount val="5"/>
                <c:pt idx="0">
                  <c:v>2</c:v>
                </c:pt>
                <c:pt idx="1">
                  <c:v>20</c:v>
                </c:pt>
                <c:pt idx="2">
                  <c:v>14</c:v>
                </c:pt>
                <c:pt idx="3">
                  <c:v>30</c:v>
                </c:pt>
                <c:pt idx="4">
                  <c:v>1</c:v>
                </c:pt>
              </c:numCache>
            </c:numRef>
          </c:val>
          <c:extLst>
            <c:ext xmlns:c16="http://schemas.microsoft.com/office/drawing/2014/chart" uri="{C3380CC4-5D6E-409C-BE32-E72D297353CC}">
              <c16:uniqueId val="{0000000A-BE90-4032-A896-54EA7743D90B}"/>
            </c:ext>
          </c:extLst>
        </c:ser>
        <c:dLbls>
          <c:showLegendKey val="0"/>
          <c:showVal val="0"/>
          <c:showCatName val="0"/>
          <c:showSerName val="0"/>
          <c:showPercent val="0"/>
          <c:showBubbleSize val="0"/>
          <c:showLeaderLines val="1"/>
        </c:dLbls>
        <c:firstSliceAng val="0"/>
      </c:pieChart>
      <c:spPr>
        <a:noFill/>
        <a:ln>
          <a:noFill/>
        </a:ln>
        <a:effectLst/>
      </c:spPr>
    </c:plotArea>
    <c:legend>
      <c:legendPos val="l"/>
      <c:layout>
        <c:manualLayout>
          <c:xMode val="edge"/>
          <c:yMode val="edge"/>
          <c:x val="0.11643996958878565"/>
          <c:y val="0.25428041930152123"/>
          <c:w val="0.2793314469729134"/>
          <c:h val="0.5696407326771615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[Task2.1.xlsx]Tables_Dashboard!PivotTable15</c:name>
    <c:fmtId val="1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738298488773516E-2"/>
          <c:y val="6.8840405365995921E-2"/>
          <c:w val="0.89162900058204786"/>
          <c:h val="0.51219196558763491"/>
        </c:manualLayout>
      </c:layout>
      <c:lineChart>
        <c:grouping val="standard"/>
        <c:varyColors val="0"/>
        <c:ser>
          <c:idx val="0"/>
          <c:order val="0"/>
          <c:tx>
            <c:strRef>
              <c:f>Tables_Dashboard!$U$12</c:f>
              <c:strCache>
                <c:ptCount val="1"/>
                <c:pt idx="0">
                  <c:v>Total</c:v>
                </c:pt>
              </c:strCache>
            </c:strRef>
          </c:tx>
          <c:spPr>
            <a:ln w="28575" cap="rnd">
              <a:solidFill>
                <a:schemeClr val="accent1"/>
              </a:solidFill>
              <a:round/>
            </a:ln>
            <a:effectLst/>
          </c:spPr>
          <c:marker>
            <c:symbol val="none"/>
          </c:marker>
          <c:cat>
            <c:strRef>
              <c:f>Tables_Dashboard!$T$13:$T$80</c:f>
              <c:strCache>
                <c:ptCount val="67"/>
                <c:pt idx="0">
                  <c:v>Abyssinian</c:v>
                </c:pt>
                <c:pt idx="1">
                  <c:v>American Curl</c:v>
                </c:pt>
                <c:pt idx="2">
                  <c:v>American Shorthair</c:v>
                </c:pt>
                <c:pt idx="3">
                  <c:v>American Wirehair</c:v>
                </c:pt>
                <c:pt idx="4">
                  <c:v>Applehead Siamese</c:v>
                </c:pt>
                <c:pt idx="5">
                  <c:v>Balinese</c:v>
                </c:pt>
                <c:pt idx="6">
                  <c:v>Bengal</c:v>
                </c:pt>
                <c:pt idx="7">
                  <c:v>Birman</c:v>
                </c:pt>
                <c:pt idx="8">
                  <c:v>Bobtail</c:v>
                </c:pt>
                <c:pt idx="9">
                  <c:v>Bombay</c:v>
                </c:pt>
                <c:pt idx="10">
                  <c:v>British Shorthair</c:v>
                </c:pt>
                <c:pt idx="11">
                  <c:v>Burmese</c:v>
                </c:pt>
                <c:pt idx="12">
                  <c:v>Burmilla</c:v>
                </c:pt>
                <c:pt idx="13">
                  <c:v>Calico</c:v>
                </c:pt>
                <c:pt idx="14">
                  <c:v>Canadian Hairless</c:v>
                </c:pt>
                <c:pt idx="15">
                  <c:v>Chartreux</c:v>
                </c:pt>
                <c:pt idx="16">
                  <c:v>Chausie</c:v>
                </c:pt>
                <c:pt idx="17">
                  <c:v>Chinchilla</c:v>
                </c:pt>
                <c:pt idx="18">
                  <c:v>Cornish Rex</c:v>
                </c:pt>
                <c:pt idx="19">
                  <c:v>Cymric</c:v>
                </c:pt>
                <c:pt idx="20">
                  <c:v>Devon Rex</c:v>
                </c:pt>
                <c:pt idx="21">
                  <c:v>Dilute Calico</c:v>
                </c:pt>
                <c:pt idx="22">
                  <c:v>Dilute Tortoiseshell</c:v>
                </c:pt>
                <c:pt idx="23">
                  <c:v>Domestic Long Hair</c:v>
                </c:pt>
                <c:pt idx="24">
                  <c:v>Domestic Medium Hair</c:v>
                </c:pt>
                <c:pt idx="25">
                  <c:v>Domestic Short Hair</c:v>
                </c:pt>
                <c:pt idx="26">
                  <c:v>Egyptian Mau</c:v>
                </c:pt>
                <c:pt idx="27">
                  <c:v>Exotic Shorthair</c:v>
                </c:pt>
                <c:pt idx="28">
                  <c:v>Extra-Toes Cat (Hemingway Polydactyl)</c:v>
                </c:pt>
                <c:pt idx="29">
                  <c:v>Havana</c:v>
                </c:pt>
                <c:pt idx="30">
                  <c:v>Himalayan</c:v>
                </c:pt>
                <c:pt idx="31">
                  <c:v>Japanese Bobtail</c:v>
                </c:pt>
                <c:pt idx="32">
                  <c:v>Javanese</c:v>
                </c:pt>
                <c:pt idx="33">
                  <c:v>Korat</c:v>
                </c:pt>
                <c:pt idx="34">
                  <c:v>LaPerm</c:v>
                </c:pt>
                <c:pt idx="35">
                  <c:v>Maine Coon</c:v>
                </c:pt>
                <c:pt idx="36">
                  <c:v>Manx</c:v>
                </c:pt>
                <c:pt idx="37">
                  <c:v>Mixed Breed</c:v>
                </c:pt>
                <c:pt idx="38">
                  <c:v>Munchkin</c:v>
                </c:pt>
                <c:pt idx="39">
                  <c:v>Nebelung</c:v>
                </c:pt>
                <c:pt idx="40">
                  <c:v>Norwegian Forest Cat</c:v>
                </c:pt>
                <c:pt idx="41">
                  <c:v>Ocicat</c:v>
                </c:pt>
                <c:pt idx="42">
                  <c:v>Oriental Long Hair</c:v>
                </c:pt>
                <c:pt idx="43">
                  <c:v>Oriental Short Hair</c:v>
                </c:pt>
                <c:pt idx="44">
                  <c:v>Oriental Tabby</c:v>
                </c:pt>
                <c:pt idx="45">
                  <c:v>Persian</c:v>
                </c:pt>
                <c:pt idx="46">
                  <c:v>Pixie-Bob</c:v>
                </c:pt>
                <c:pt idx="47">
                  <c:v>Ragamuffin</c:v>
                </c:pt>
                <c:pt idx="48">
                  <c:v>Ragdoll</c:v>
                </c:pt>
                <c:pt idx="49">
                  <c:v>Russian Blue</c:v>
                </c:pt>
                <c:pt idx="50">
                  <c:v>Scottish Fold</c:v>
                </c:pt>
                <c:pt idx="51">
                  <c:v>Selkirk Rex</c:v>
                </c:pt>
                <c:pt idx="52">
                  <c:v>Siamese</c:v>
                </c:pt>
                <c:pt idx="53">
                  <c:v>Siberian</c:v>
                </c:pt>
                <c:pt idx="54">
                  <c:v>Silver</c:v>
                </c:pt>
                <c:pt idx="55">
                  <c:v>Singapura</c:v>
                </c:pt>
                <c:pt idx="56">
                  <c:v>Snowshoe</c:v>
                </c:pt>
                <c:pt idx="57">
                  <c:v>Somali</c:v>
                </c:pt>
                <c:pt idx="58">
                  <c:v>Sphynx (hairless cat)</c:v>
                </c:pt>
                <c:pt idx="59">
                  <c:v>Tabby</c:v>
                </c:pt>
                <c:pt idx="60">
                  <c:v>Tiger</c:v>
                </c:pt>
                <c:pt idx="61">
                  <c:v>Tonkinese</c:v>
                </c:pt>
                <c:pt idx="62">
                  <c:v>Torbie</c:v>
                </c:pt>
                <c:pt idx="63">
                  <c:v>Tortoiseshell</c:v>
                </c:pt>
                <c:pt idx="64">
                  <c:v>Turkish Angora</c:v>
                </c:pt>
                <c:pt idx="65">
                  <c:v>Turkish Van</c:v>
                </c:pt>
                <c:pt idx="66">
                  <c:v>Tuxedo</c:v>
                </c:pt>
              </c:strCache>
            </c:strRef>
          </c:cat>
          <c:val>
            <c:numRef>
              <c:f>Tables_Dashboard!$U$13:$U$80</c:f>
              <c:numCache>
                <c:formatCode>General</c:formatCode>
                <c:ptCount val="67"/>
                <c:pt idx="0">
                  <c:v>1.1791044776119404</c:v>
                </c:pt>
                <c:pt idx="1">
                  <c:v>1.3880597014925373</c:v>
                </c:pt>
                <c:pt idx="2">
                  <c:v>1.8059701492537314</c:v>
                </c:pt>
                <c:pt idx="3">
                  <c:v>0.16417910447761194</c:v>
                </c:pt>
                <c:pt idx="4">
                  <c:v>0.22388059701492538</c:v>
                </c:pt>
                <c:pt idx="5">
                  <c:v>7.4626865671641784E-2</c:v>
                </c:pt>
                <c:pt idx="6">
                  <c:v>0.14925373134328357</c:v>
                </c:pt>
                <c:pt idx="7">
                  <c:v>1.3880597014925373</c:v>
                </c:pt>
                <c:pt idx="8">
                  <c:v>0.67164179104477617</c:v>
                </c:pt>
                <c:pt idx="9">
                  <c:v>0.43283582089552236</c:v>
                </c:pt>
                <c:pt idx="10">
                  <c:v>0.38805970149253732</c:v>
                </c:pt>
                <c:pt idx="11">
                  <c:v>1.1492537313432836</c:v>
                </c:pt>
                <c:pt idx="12">
                  <c:v>0.82089552238805974</c:v>
                </c:pt>
                <c:pt idx="13">
                  <c:v>0.80597014925373134</c:v>
                </c:pt>
                <c:pt idx="14">
                  <c:v>0.52238805970149249</c:v>
                </c:pt>
                <c:pt idx="15">
                  <c:v>0.70149253731343286</c:v>
                </c:pt>
                <c:pt idx="16">
                  <c:v>1.2537313432835822</c:v>
                </c:pt>
                <c:pt idx="17">
                  <c:v>1.3880597014925373</c:v>
                </c:pt>
                <c:pt idx="18">
                  <c:v>1.5074626865671641</c:v>
                </c:pt>
                <c:pt idx="19">
                  <c:v>1.8656716417910448</c:v>
                </c:pt>
                <c:pt idx="20">
                  <c:v>1.7164179104477613</c:v>
                </c:pt>
                <c:pt idx="21">
                  <c:v>2.2985074626865671</c:v>
                </c:pt>
                <c:pt idx="22">
                  <c:v>2.955223880597015</c:v>
                </c:pt>
                <c:pt idx="23">
                  <c:v>1.1343283582089552</c:v>
                </c:pt>
                <c:pt idx="24">
                  <c:v>1.4179104477611941</c:v>
                </c:pt>
                <c:pt idx="25">
                  <c:v>0.58208955223880599</c:v>
                </c:pt>
                <c:pt idx="26">
                  <c:v>0.67164179104477617</c:v>
                </c:pt>
                <c:pt idx="27">
                  <c:v>0.80597014925373134</c:v>
                </c:pt>
                <c:pt idx="28">
                  <c:v>1</c:v>
                </c:pt>
                <c:pt idx="29">
                  <c:v>1.0597014925373134</c:v>
                </c:pt>
                <c:pt idx="30">
                  <c:v>1.0746268656716418</c:v>
                </c:pt>
                <c:pt idx="31">
                  <c:v>0.64179104477611937</c:v>
                </c:pt>
                <c:pt idx="32">
                  <c:v>0.85074626865671643</c:v>
                </c:pt>
                <c:pt idx="33">
                  <c:v>1.164179104477612</c:v>
                </c:pt>
                <c:pt idx="34">
                  <c:v>1.3283582089552239</c:v>
                </c:pt>
                <c:pt idx="35">
                  <c:v>1.4776119402985075</c:v>
                </c:pt>
                <c:pt idx="36">
                  <c:v>1.6417910447761195</c:v>
                </c:pt>
                <c:pt idx="37">
                  <c:v>3.1343283582089554</c:v>
                </c:pt>
                <c:pt idx="38">
                  <c:v>2.3134328358208953</c:v>
                </c:pt>
                <c:pt idx="39">
                  <c:v>0.67164179104477617</c:v>
                </c:pt>
                <c:pt idx="40">
                  <c:v>0.88059701492537312</c:v>
                </c:pt>
                <c:pt idx="41">
                  <c:v>0.82089552238805974</c:v>
                </c:pt>
                <c:pt idx="42">
                  <c:v>0.34328358208955223</c:v>
                </c:pt>
                <c:pt idx="43">
                  <c:v>0.67164179104477617</c:v>
                </c:pt>
                <c:pt idx="44">
                  <c:v>1.5074626865671641</c:v>
                </c:pt>
                <c:pt idx="45">
                  <c:v>1.7164179104477613</c:v>
                </c:pt>
                <c:pt idx="46">
                  <c:v>4.6119402985074629</c:v>
                </c:pt>
                <c:pt idx="47">
                  <c:v>1.1492537313432836</c:v>
                </c:pt>
                <c:pt idx="48">
                  <c:v>0.94029850746268662</c:v>
                </c:pt>
                <c:pt idx="49">
                  <c:v>1.4179104477611941</c:v>
                </c:pt>
                <c:pt idx="50">
                  <c:v>1.5373134328358209</c:v>
                </c:pt>
                <c:pt idx="51">
                  <c:v>1.7164179104477613</c:v>
                </c:pt>
                <c:pt idx="52">
                  <c:v>1.1791044776119404</c:v>
                </c:pt>
                <c:pt idx="53">
                  <c:v>7.4626865671641784E-2</c:v>
                </c:pt>
                <c:pt idx="54">
                  <c:v>0.29850746268656714</c:v>
                </c:pt>
                <c:pt idx="55">
                  <c:v>0.22388059701492538</c:v>
                </c:pt>
                <c:pt idx="56">
                  <c:v>7.4626865671641784E-2</c:v>
                </c:pt>
                <c:pt idx="57">
                  <c:v>0.73134328358208955</c:v>
                </c:pt>
                <c:pt idx="58">
                  <c:v>5.9701492537313432E-2</c:v>
                </c:pt>
                <c:pt idx="59">
                  <c:v>0.58208955223880599</c:v>
                </c:pt>
                <c:pt idx="60">
                  <c:v>1.1492537313432836</c:v>
                </c:pt>
                <c:pt idx="61">
                  <c:v>0.47761194029850745</c:v>
                </c:pt>
                <c:pt idx="62">
                  <c:v>1.8656716417910448</c:v>
                </c:pt>
                <c:pt idx="63">
                  <c:v>2.955223880597015</c:v>
                </c:pt>
                <c:pt idx="64">
                  <c:v>1.9701492537313432</c:v>
                </c:pt>
                <c:pt idx="65">
                  <c:v>2.2985074626865671</c:v>
                </c:pt>
                <c:pt idx="66">
                  <c:v>2.3582089552238807</c:v>
                </c:pt>
              </c:numCache>
            </c:numRef>
          </c:val>
          <c:smooth val="0"/>
          <c:extLst>
            <c:ext xmlns:c16="http://schemas.microsoft.com/office/drawing/2014/chart" uri="{C3380CC4-5D6E-409C-BE32-E72D297353CC}">
              <c16:uniqueId val="{00000000-6641-4E57-9714-33D61EF0DA67}"/>
            </c:ext>
          </c:extLst>
        </c:ser>
        <c:dLbls>
          <c:showLegendKey val="0"/>
          <c:showVal val="0"/>
          <c:showCatName val="0"/>
          <c:showSerName val="0"/>
          <c:showPercent val="0"/>
          <c:showBubbleSize val="0"/>
        </c:dLbls>
        <c:smooth val="0"/>
        <c:axId val="669520"/>
        <c:axId val="670000"/>
      </c:lineChart>
      <c:catAx>
        <c:axId val="669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670000"/>
        <c:crosses val="autoZero"/>
        <c:auto val="1"/>
        <c:lblAlgn val="ctr"/>
        <c:lblOffset val="100"/>
        <c:noMultiLvlLbl val="0"/>
      </c:catAx>
      <c:valAx>
        <c:axId val="6700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66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c:name>
    <c:fmtId val="19"/>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34502605779333284"/>
          <c:y val="9.5548555110235522E-2"/>
          <c:w val="0.55018264808410855"/>
          <c:h val="0.8498522705410585"/>
        </c:manualLayout>
      </c:layout>
      <c:doughnutChart>
        <c:varyColors val="1"/>
        <c:ser>
          <c:idx val="0"/>
          <c:order val="0"/>
          <c:tx>
            <c:strRef>
              <c:f>Tables_Dashboard!$AK$20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CE-4682-AB58-258C9C0EA0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CE-4682-AB58-258C9C0EA0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BCE-4682-AB58-258C9C0EA07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BCE-4682-AB58-258C9C0EA07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BCE-4682-AB58-258C9C0EA07D}"/>
              </c:ext>
            </c:extLst>
          </c:dPt>
          <c:dLbls>
            <c:delete val="1"/>
          </c:dLbls>
          <c:cat>
            <c:strRef>
              <c:f>Tables_Dashboard!$AJ$21:$AJ$26</c:f>
              <c:strCache>
                <c:ptCount val="5"/>
                <c:pt idx="0">
                  <c:v>Generic</c:v>
                </c:pt>
                <c:pt idx="1">
                  <c:v>Lap</c:v>
                </c:pt>
                <c:pt idx="2">
                  <c:v>Non Lap</c:v>
                </c:pt>
                <c:pt idx="3">
                  <c:v>Rodent</c:v>
                </c:pt>
                <c:pt idx="4">
                  <c:v>Unknown</c:v>
                </c:pt>
              </c:strCache>
            </c:strRef>
          </c:cat>
          <c:val>
            <c:numRef>
              <c:f>Tables_Dashboard!$AK$21:$AK$26</c:f>
              <c:numCache>
                <c:formatCode>General</c:formatCode>
                <c:ptCount val="5"/>
                <c:pt idx="0">
                  <c:v>1156</c:v>
                </c:pt>
                <c:pt idx="1">
                  <c:v>3150</c:v>
                </c:pt>
                <c:pt idx="2">
                  <c:v>713</c:v>
                </c:pt>
                <c:pt idx="3">
                  <c:v>93</c:v>
                </c:pt>
                <c:pt idx="4">
                  <c:v>210</c:v>
                </c:pt>
              </c:numCache>
            </c:numRef>
          </c:val>
          <c:extLst>
            <c:ext xmlns:c16="http://schemas.microsoft.com/office/drawing/2014/chart" uri="{C3380CC4-5D6E-409C-BE32-E72D297353CC}">
              <c16:uniqueId val="{0000000A-EBCE-4682-AB58-258C9C0EA07D}"/>
            </c:ext>
          </c:extLst>
        </c:ser>
        <c:dLbls>
          <c:showLegendKey val="0"/>
          <c:showVal val="0"/>
          <c:showCatName val="0"/>
          <c:showSerName val="0"/>
          <c:showPercent val="1"/>
          <c:showBubbleSize val="0"/>
          <c:showLeaderLines val="1"/>
        </c:dLbls>
        <c:firstSliceAng val="0"/>
        <c:holeSize val="61"/>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Tables_Dashboard!$B$12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00-4766-9005-81B73DF4A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00-4766-9005-81B73DF4AC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D00-4766-9005-81B73DF4AC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D00-4766-9005-81B73DF4AC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D00-4766-9005-81B73DF4AC5A}"/>
              </c:ext>
            </c:extLst>
          </c:dPt>
          <c:cat>
            <c:strRef>
              <c:f>Tables_Dashboard!$A$13:$A$18</c:f>
              <c:strCache>
                <c:ptCount val="5"/>
                <c:pt idx="0">
                  <c:v>Bald</c:v>
                </c:pt>
                <c:pt idx="1">
                  <c:v>Long</c:v>
                </c:pt>
                <c:pt idx="2">
                  <c:v>Medium</c:v>
                </c:pt>
                <c:pt idx="3">
                  <c:v>Short</c:v>
                </c:pt>
                <c:pt idx="4">
                  <c:v>Unknown</c:v>
                </c:pt>
              </c:strCache>
            </c:strRef>
          </c:cat>
          <c:val>
            <c:numRef>
              <c:f>Tables_Dashboard!$B$13:$B$18</c:f>
              <c:numCache>
                <c:formatCode>General</c:formatCode>
                <c:ptCount val="5"/>
                <c:pt idx="0">
                  <c:v>2</c:v>
                </c:pt>
                <c:pt idx="1">
                  <c:v>20</c:v>
                </c:pt>
                <c:pt idx="2">
                  <c:v>14</c:v>
                </c:pt>
                <c:pt idx="3">
                  <c:v>30</c:v>
                </c:pt>
                <c:pt idx="4">
                  <c:v>1</c:v>
                </c:pt>
              </c:numCache>
            </c:numRef>
          </c:val>
          <c:extLst>
            <c:ext xmlns:c16="http://schemas.microsoft.com/office/drawing/2014/chart" uri="{C3380CC4-5D6E-409C-BE32-E72D297353CC}">
              <c16:uniqueId val="{00000000-C2BB-4587-9BDF-8A8F2D05394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[Task2.1.xlsx]Tables_Dashboard!PivotTable14</c:name>
    <c:fmtId val="1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Tables_Dashboard!$T$3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Tables_Dashboard!$S$4:$S$9</c:f>
              <c:strCache>
                <c:ptCount val="5"/>
                <c:pt idx="0">
                  <c:v>Bald</c:v>
                </c:pt>
                <c:pt idx="1">
                  <c:v>Long</c:v>
                </c:pt>
                <c:pt idx="2">
                  <c:v>Medium</c:v>
                </c:pt>
                <c:pt idx="3">
                  <c:v>Short</c:v>
                </c:pt>
                <c:pt idx="4">
                  <c:v>Unknown</c:v>
                </c:pt>
              </c:strCache>
            </c:strRef>
          </c:cat>
          <c:val>
            <c:numRef>
              <c:f>Tables_Dashboard!$T$4:$T$9</c:f>
              <c:numCache>
                <c:formatCode>General</c:formatCode>
                <c:ptCount val="5"/>
                <c:pt idx="0">
                  <c:v>5</c:v>
                </c:pt>
                <c:pt idx="1">
                  <c:v>5.2</c:v>
                </c:pt>
                <c:pt idx="2">
                  <c:v>5.0714285714285712</c:v>
                </c:pt>
                <c:pt idx="3">
                  <c:v>5.0666666666666664</c:v>
                </c:pt>
                <c:pt idx="4">
                  <c:v>0</c:v>
                </c:pt>
              </c:numCache>
            </c:numRef>
          </c:val>
          <c:extLst>
            <c:ext xmlns:c16="http://schemas.microsoft.com/office/drawing/2014/chart" uri="{C3380CC4-5D6E-409C-BE32-E72D297353CC}">
              <c16:uniqueId val="{00000000-67CF-460C-913D-FC4380687FF9}"/>
            </c:ext>
          </c:extLst>
        </c:ser>
        <c:dLbls>
          <c:dLblPos val="inEnd"/>
          <c:showLegendKey val="0"/>
          <c:showVal val="1"/>
          <c:showCatName val="0"/>
          <c:showSerName val="0"/>
          <c:showPercent val="0"/>
          <c:showBubbleSize val="0"/>
        </c:dLbls>
        <c:gapWidth val="65"/>
        <c:axId val="158974736"/>
        <c:axId val="158974256"/>
      </c:barChart>
      <c:catAx>
        <c:axId val="15897473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8974256"/>
        <c:crosses val="autoZero"/>
        <c:auto val="1"/>
        <c:lblAlgn val="ctr"/>
        <c:lblOffset val="100"/>
        <c:noMultiLvlLbl val="0"/>
      </c:catAx>
      <c:valAx>
        <c:axId val="15897425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897473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[Task2.1.xlsx]Tables_Dashboard!PivotTable15</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Tables_Dashboard!$U$12</c:f>
              <c:strCache>
                <c:ptCount val="1"/>
                <c:pt idx="0">
                  <c:v>Total</c:v>
                </c:pt>
              </c:strCache>
            </c:strRef>
          </c:tx>
          <c:spPr>
            <a:ln w="28575" cap="rnd">
              <a:solidFill>
                <a:schemeClr val="accent1"/>
              </a:solidFill>
              <a:round/>
            </a:ln>
            <a:effectLst/>
          </c:spPr>
          <c:marker>
            <c:symbol val="none"/>
          </c:marker>
          <c:cat>
            <c:strRef>
              <c:f>Tables_Dashboard!$T$13:$T$80</c:f>
              <c:strCache>
                <c:ptCount val="67"/>
                <c:pt idx="0">
                  <c:v>Abyssinian</c:v>
                </c:pt>
                <c:pt idx="1">
                  <c:v>American Curl</c:v>
                </c:pt>
                <c:pt idx="2">
                  <c:v>American Shorthair</c:v>
                </c:pt>
                <c:pt idx="3">
                  <c:v>American Wirehair</c:v>
                </c:pt>
                <c:pt idx="4">
                  <c:v>Applehead Siamese</c:v>
                </c:pt>
                <c:pt idx="5">
                  <c:v>Balinese</c:v>
                </c:pt>
                <c:pt idx="6">
                  <c:v>Bengal</c:v>
                </c:pt>
                <c:pt idx="7">
                  <c:v>Birman</c:v>
                </c:pt>
                <c:pt idx="8">
                  <c:v>Bobtail</c:v>
                </c:pt>
                <c:pt idx="9">
                  <c:v>Bombay</c:v>
                </c:pt>
                <c:pt idx="10">
                  <c:v>British Shorthair</c:v>
                </c:pt>
                <c:pt idx="11">
                  <c:v>Burmese</c:v>
                </c:pt>
                <c:pt idx="12">
                  <c:v>Burmilla</c:v>
                </c:pt>
                <c:pt idx="13">
                  <c:v>Calico</c:v>
                </c:pt>
                <c:pt idx="14">
                  <c:v>Canadian Hairless</c:v>
                </c:pt>
                <c:pt idx="15">
                  <c:v>Chartreux</c:v>
                </c:pt>
                <c:pt idx="16">
                  <c:v>Chausie</c:v>
                </c:pt>
                <c:pt idx="17">
                  <c:v>Chinchilla</c:v>
                </c:pt>
                <c:pt idx="18">
                  <c:v>Cornish Rex</c:v>
                </c:pt>
                <c:pt idx="19">
                  <c:v>Cymric</c:v>
                </c:pt>
                <c:pt idx="20">
                  <c:v>Devon Rex</c:v>
                </c:pt>
                <c:pt idx="21">
                  <c:v>Dilute Calico</c:v>
                </c:pt>
                <c:pt idx="22">
                  <c:v>Dilute Tortoiseshell</c:v>
                </c:pt>
                <c:pt idx="23">
                  <c:v>Domestic Long Hair</c:v>
                </c:pt>
                <c:pt idx="24">
                  <c:v>Domestic Medium Hair</c:v>
                </c:pt>
                <c:pt idx="25">
                  <c:v>Domestic Short Hair</c:v>
                </c:pt>
                <c:pt idx="26">
                  <c:v>Egyptian Mau</c:v>
                </c:pt>
                <c:pt idx="27">
                  <c:v>Exotic Shorthair</c:v>
                </c:pt>
                <c:pt idx="28">
                  <c:v>Extra-Toes Cat (Hemingway Polydactyl)</c:v>
                </c:pt>
                <c:pt idx="29">
                  <c:v>Havana</c:v>
                </c:pt>
                <c:pt idx="30">
                  <c:v>Himalayan</c:v>
                </c:pt>
                <c:pt idx="31">
                  <c:v>Japanese Bobtail</c:v>
                </c:pt>
                <c:pt idx="32">
                  <c:v>Javanese</c:v>
                </c:pt>
                <c:pt idx="33">
                  <c:v>Korat</c:v>
                </c:pt>
                <c:pt idx="34">
                  <c:v>LaPerm</c:v>
                </c:pt>
                <c:pt idx="35">
                  <c:v>Maine Coon</c:v>
                </c:pt>
                <c:pt idx="36">
                  <c:v>Manx</c:v>
                </c:pt>
                <c:pt idx="37">
                  <c:v>Mixed Breed</c:v>
                </c:pt>
                <c:pt idx="38">
                  <c:v>Munchkin</c:v>
                </c:pt>
                <c:pt idx="39">
                  <c:v>Nebelung</c:v>
                </c:pt>
                <c:pt idx="40">
                  <c:v>Norwegian Forest Cat</c:v>
                </c:pt>
                <c:pt idx="41">
                  <c:v>Ocicat</c:v>
                </c:pt>
                <c:pt idx="42">
                  <c:v>Oriental Long Hair</c:v>
                </c:pt>
                <c:pt idx="43">
                  <c:v>Oriental Short Hair</c:v>
                </c:pt>
                <c:pt idx="44">
                  <c:v>Oriental Tabby</c:v>
                </c:pt>
                <c:pt idx="45">
                  <c:v>Persian</c:v>
                </c:pt>
                <c:pt idx="46">
                  <c:v>Pixie-Bob</c:v>
                </c:pt>
                <c:pt idx="47">
                  <c:v>Ragamuffin</c:v>
                </c:pt>
                <c:pt idx="48">
                  <c:v>Ragdoll</c:v>
                </c:pt>
                <c:pt idx="49">
                  <c:v>Russian Blue</c:v>
                </c:pt>
                <c:pt idx="50">
                  <c:v>Scottish Fold</c:v>
                </c:pt>
                <c:pt idx="51">
                  <c:v>Selkirk Rex</c:v>
                </c:pt>
                <c:pt idx="52">
                  <c:v>Siamese</c:v>
                </c:pt>
                <c:pt idx="53">
                  <c:v>Siberian</c:v>
                </c:pt>
                <c:pt idx="54">
                  <c:v>Silver</c:v>
                </c:pt>
                <c:pt idx="55">
                  <c:v>Singapura</c:v>
                </c:pt>
                <c:pt idx="56">
                  <c:v>Snowshoe</c:v>
                </c:pt>
                <c:pt idx="57">
                  <c:v>Somali</c:v>
                </c:pt>
                <c:pt idx="58">
                  <c:v>Sphynx (hairless cat)</c:v>
                </c:pt>
                <c:pt idx="59">
                  <c:v>Tabby</c:v>
                </c:pt>
                <c:pt idx="60">
                  <c:v>Tiger</c:v>
                </c:pt>
                <c:pt idx="61">
                  <c:v>Tonkinese</c:v>
                </c:pt>
                <c:pt idx="62">
                  <c:v>Torbie</c:v>
                </c:pt>
                <c:pt idx="63">
                  <c:v>Tortoiseshell</c:v>
                </c:pt>
                <c:pt idx="64">
                  <c:v>Turkish Angora</c:v>
                </c:pt>
                <c:pt idx="65">
                  <c:v>Turkish Van</c:v>
                </c:pt>
                <c:pt idx="66">
                  <c:v>Tuxedo</c:v>
                </c:pt>
              </c:strCache>
            </c:strRef>
          </c:cat>
          <c:val>
            <c:numRef>
              <c:f>Tables_Dashboard!$U$13:$U$80</c:f>
              <c:numCache>
                <c:formatCode>General</c:formatCode>
                <c:ptCount val="67"/>
                <c:pt idx="0">
                  <c:v>1.1791044776119404</c:v>
                </c:pt>
                <c:pt idx="1">
                  <c:v>1.3880597014925373</c:v>
                </c:pt>
                <c:pt idx="2">
                  <c:v>1.8059701492537314</c:v>
                </c:pt>
                <c:pt idx="3">
                  <c:v>0.16417910447761194</c:v>
                </c:pt>
                <c:pt idx="4">
                  <c:v>0.22388059701492538</c:v>
                </c:pt>
                <c:pt idx="5">
                  <c:v>7.4626865671641784E-2</c:v>
                </c:pt>
                <c:pt idx="6">
                  <c:v>0.14925373134328357</c:v>
                </c:pt>
                <c:pt idx="7">
                  <c:v>1.3880597014925373</c:v>
                </c:pt>
                <c:pt idx="8">
                  <c:v>0.67164179104477617</c:v>
                </c:pt>
                <c:pt idx="9">
                  <c:v>0.43283582089552236</c:v>
                </c:pt>
                <c:pt idx="10">
                  <c:v>0.38805970149253732</c:v>
                </c:pt>
                <c:pt idx="11">
                  <c:v>1.1492537313432836</c:v>
                </c:pt>
                <c:pt idx="12">
                  <c:v>0.82089552238805974</c:v>
                </c:pt>
                <c:pt idx="13">
                  <c:v>0.80597014925373134</c:v>
                </c:pt>
                <c:pt idx="14">
                  <c:v>0.52238805970149249</c:v>
                </c:pt>
                <c:pt idx="15">
                  <c:v>0.70149253731343286</c:v>
                </c:pt>
                <c:pt idx="16">
                  <c:v>1.2537313432835822</c:v>
                </c:pt>
                <c:pt idx="17">
                  <c:v>1.3880597014925373</c:v>
                </c:pt>
                <c:pt idx="18">
                  <c:v>1.5074626865671641</c:v>
                </c:pt>
                <c:pt idx="19">
                  <c:v>1.8656716417910448</c:v>
                </c:pt>
                <c:pt idx="20">
                  <c:v>1.7164179104477613</c:v>
                </c:pt>
                <c:pt idx="21">
                  <c:v>2.2985074626865671</c:v>
                </c:pt>
                <c:pt idx="22">
                  <c:v>2.955223880597015</c:v>
                </c:pt>
                <c:pt idx="23">
                  <c:v>1.1343283582089552</c:v>
                </c:pt>
                <c:pt idx="24">
                  <c:v>1.4179104477611941</c:v>
                </c:pt>
                <c:pt idx="25">
                  <c:v>0.58208955223880599</c:v>
                </c:pt>
                <c:pt idx="26">
                  <c:v>0.67164179104477617</c:v>
                </c:pt>
                <c:pt idx="27">
                  <c:v>0.80597014925373134</c:v>
                </c:pt>
                <c:pt idx="28">
                  <c:v>1</c:v>
                </c:pt>
                <c:pt idx="29">
                  <c:v>1.0597014925373134</c:v>
                </c:pt>
                <c:pt idx="30">
                  <c:v>1.0746268656716418</c:v>
                </c:pt>
                <c:pt idx="31">
                  <c:v>0.64179104477611937</c:v>
                </c:pt>
                <c:pt idx="32">
                  <c:v>0.85074626865671643</c:v>
                </c:pt>
                <c:pt idx="33">
                  <c:v>1.164179104477612</c:v>
                </c:pt>
                <c:pt idx="34">
                  <c:v>1.3283582089552239</c:v>
                </c:pt>
                <c:pt idx="35">
                  <c:v>1.4776119402985075</c:v>
                </c:pt>
                <c:pt idx="36">
                  <c:v>1.6417910447761195</c:v>
                </c:pt>
                <c:pt idx="37">
                  <c:v>3.1343283582089554</c:v>
                </c:pt>
                <c:pt idx="38">
                  <c:v>2.3134328358208953</c:v>
                </c:pt>
                <c:pt idx="39">
                  <c:v>0.67164179104477617</c:v>
                </c:pt>
                <c:pt idx="40">
                  <c:v>0.88059701492537312</c:v>
                </c:pt>
                <c:pt idx="41">
                  <c:v>0.82089552238805974</c:v>
                </c:pt>
                <c:pt idx="42">
                  <c:v>0.34328358208955223</c:v>
                </c:pt>
                <c:pt idx="43">
                  <c:v>0.67164179104477617</c:v>
                </c:pt>
                <c:pt idx="44">
                  <c:v>1.5074626865671641</c:v>
                </c:pt>
                <c:pt idx="45">
                  <c:v>1.7164179104477613</c:v>
                </c:pt>
                <c:pt idx="46">
                  <c:v>4.6119402985074629</c:v>
                </c:pt>
                <c:pt idx="47">
                  <c:v>1.1492537313432836</c:v>
                </c:pt>
                <c:pt idx="48">
                  <c:v>0.94029850746268662</c:v>
                </c:pt>
                <c:pt idx="49">
                  <c:v>1.4179104477611941</c:v>
                </c:pt>
                <c:pt idx="50">
                  <c:v>1.5373134328358209</c:v>
                </c:pt>
                <c:pt idx="51">
                  <c:v>1.7164179104477613</c:v>
                </c:pt>
                <c:pt idx="52">
                  <c:v>1.1791044776119404</c:v>
                </c:pt>
                <c:pt idx="53">
                  <c:v>7.4626865671641784E-2</c:v>
                </c:pt>
                <c:pt idx="54">
                  <c:v>0.29850746268656714</c:v>
                </c:pt>
                <c:pt idx="55">
                  <c:v>0.22388059701492538</c:v>
                </c:pt>
                <c:pt idx="56">
                  <c:v>7.4626865671641784E-2</c:v>
                </c:pt>
                <c:pt idx="57">
                  <c:v>0.73134328358208955</c:v>
                </c:pt>
                <c:pt idx="58">
                  <c:v>5.9701492537313432E-2</c:v>
                </c:pt>
                <c:pt idx="59">
                  <c:v>0.58208955223880599</c:v>
                </c:pt>
                <c:pt idx="60">
                  <c:v>1.1492537313432836</c:v>
                </c:pt>
                <c:pt idx="61">
                  <c:v>0.47761194029850745</c:v>
                </c:pt>
                <c:pt idx="62">
                  <c:v>1.8656716417910448</c:v>
                </c:pt>
                <c:pt idx="63">
                  <c:v>2.955223880597015</c:v>
                </c:pt>
                <c:pt idx="64">
                  <c:v>1.9701492537313432</c:v>
                </c:pt>
                <c:pt idx="65">
                  <c:v>2.2985074626865671</c:v>
                </c:pt>
                <c:pt idx="66">
                  <c:v>2.3582089552238807</c:v>
                </c:pt>
              </c:numCache>
            </c:numRef>
          </c:val>
          <c:smooth val="0"/>
          <c:extLst>
            <c:ext xmlns:c16="http://schemas.microsoft.com/office/drawing/2014/chart" uri="{C3380CC4-5D6E-409C-BE32-E72D297353CC}">
              <c16:uniqueId val="{00000000-3F95-4E90-A72F-423AD6F883D5}"/>
            </c:ext>
          </c:extLst>
        </c:ser>
        <c:dLbls>
          <c:showLegendKey val="0"/>
          <c:showVal val="0"/>
          <c:showCatName val="0"/>
          <c:showSerName val="0"/>
          <c:showPercent val="0"/>
          <c:showBubbleSize val="0"/>
        </c:dLbls>
        <c:smooth val="0"/>
        <c:axId val="669520"/>
        <c:axId val="670000"/>
      </c:lineChart>
      <c:catAx>
        <c:axId val="66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000"/>
        <c:crosses val="autoZero"/>
        <c:auto val="1"/>
        <c:lblAlgn val="ctr"/>
        <c:lblOffset val="100"/>
        <c:noMultiLvlLbl val="0"/>
      </c:catAx>
      <c:valAx>
        <c:axId val="67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[Task2.1.xlsx]Tables_Dashboard!PivotTable1</c:name>
    <c:fmtId val="16"/>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Tables_Dashboard!$AK$20</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E97-4F36-8AFC-F0F58A08DD1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E97-4F36-8AFC-F0F58A08DD1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E97-4F36-8AFC-F0F58A08DD18}"/>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E97-4F36-8AFC-F0F58A08DD18}"/>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E97-4F36-8AFC-F0F58A08DD1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Tables_Dashboard!$AJ$21:$AJ$26</c:f>
              <c:strCache>
                <c:ptCount val="5"/>
                <c:pt idx="0">
                  <c:v>Generic</c:v>
                </c:pt>
                <c:pt idx="1">
                  <c:v>Lap</c:v>
                </c:pt>
                <c:pt idx="2">
                  <c:v>Non Lap</c:v>
                </c:pt>
                <c:pt idx="3">
                  <c:v>Rodent</c:v>
                </c:pt>
                <c:pt idx="4">
                  <c:v>Unknown</c:v>
                </c:pt>
              </c:strCache>
            </c:strRef>
          </c:cat>
          <c:val>
            <c:numRef>
              <c:f>Tables_Dashboard!$AK$21:$AK$26</c:f>
              <c:numCache>
                <c:formatCode>General</c:formatCode>
                <c:ptCount val="5"/>
                <c:pt idx="0">
                  <c:v>1156</c:v>
                </c:pt>
                <c:pt idx="1">
                  <c:v>3150</c:v>
                </c:pt>
                <c:pt idx="2">
                  <c:v>713</c:v>
                </c:pt>
                <c:pt idx="3">
                  <c:v>93</c:v>
                </c:pt>
                <c:pt idx="4">
                  <c:v>210</c:v>
                </c:pt>
              </c:numCache>
            </c:numRef>
          </c:val>
          <c:extLst>
            <c:ext xmlns:c16="http://schemas.microsoft.com/office/drawing/2014/chart" uri="{C3380CC4-5D6E-409C-BE32-E72D297353CC}">
              <c16:uniqueId val="{00000000-C9A2-4190-8615-24FE8ED9E0BA}"/>
            </c:ext>
          </c:extLst>
        </c:ser>
        <c:dLbls>
          <c:showLegendKey val="0"/>
          <c:showVal val="0"/>
          <c:showCatName val="0"/>
          <c:showSerName val="0"/>
          <c:showPercent val="1"/>
          <c:showBubbleSize val="0"/>
          <c:showLeaderLines val="1"/>
        </c:dLbls>
        <c:firstSliceAng val="0"/>
        <c:holeSize val="5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[Task2.1.xlsx]Tables_Dashboard!PivotTable2</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Tables_Dashboard!$AA$27</c:f>
              <c:strCache>
                <c:ptCount val="1"/>
                <c:pt idx="0">
                  <c:v>Total</c:v>
                </c:pt>
              </c:strCache>
            </c:strRef>
          </c:tx>
          <c:spPr>
            <a:solidFill>
              <a:schemeClr val="accent1"/>
            </a:solidFill>
            <a:ln>
              <a:noFill/>
            </a:ln>
            <a:effectLst/>
          </c:spPr>
          <c:invertIfNegative val="0"/>
          <c:cat>
            <c:strRef>
              <c:f>Tables_Dashboard!$Z$28:$Z$33</c:f>
              <c:strCache>
                <c:ptCount val="5"/>
                <c:pt idx="0">
                  <c:v>Bald</c:v>
                </c:pt>
                <c:pt idx="1">
                  <c:v>Long</c:v>
                </c:pt>
                <c:pt idx="2">
                  <c:v>Medium</c:v>
                </c:pt>
                <c:pt idx="3">
                  <c:v>Short</c:v>
                </c:pt>
                <c:pt idx="4">
                  <c:v>Unknown</c:v>
                </c:pt>
              </c:strCache>
            </c:strRef>
          </c:cat>
          <c:val>
            <c:numRef>
              <c:f>Tables_Dashboard!$AA$28:$AA$33</c:f>
              <c:numCache>
                <c:formatCode>General</c:formatCode>
                <c:ptCount val="5"/>
                <c:pt idx="0">
                  <c:v>2</c:v>
                </c:pt>
                <c:pt idx="1">
                  <c:v>20</c:v>
                </c:pt>
                <c:pt idx="2">
                  <c:v>14</c:v>
                </c:pt>
                <c:pt idx="3">
                  <c:v>30</c:v>
                </c:pt>
                <c:pt idx="4">
                  <c:v>1</c:v>
                </c:pt>
              </c:numCache>
            </c:numRef>
          </c:val>
          <c:extLst>
            <c:ext xmlns:c16="http://schemas.microsoft.com/office/drawing/2014/chart" uri="{C3380CC4-5D6E-409C-BE32-E72D297353CC}">
              <c16:uniqueId val="{00000000-4592-46CC-9E82-C38B7D198BB7}"/>
            </c:ext>
          </c:extLst>
        </c:ser>
        <c:dLbls>
          <c:showLegendKey val="0"/>
          <c:showVal val="0"/>
          <c:showCatName val="0"/>
          <c:showSerName val="0"/>
          <c:showPercent val="0"/>
          <c:showBubbleSize val="0"/>
        </c:dLbls>
        <c:gapWidth val="182"/>
        <c:axId val="643228783"/>
        <c:axId val="643230703"/>
      </c:barChart>
      <c:catAx>
        <c:axId val="643228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30703"/>
        <c:crosses val="autoZero"/>
        <c:auto val="1"/>
        <c:lblAlgn val="ctr"/>
        <c:lblOffset val="100"/>
        <c:noMultiLvlLbl val="0"/>
      </c:catAx>
      <c:valAx>
        <c:axId val="643230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2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[Task2.1.xlsx]Tables_Dashboard!PivotTable2</c:name>
    <c:fmtId val="2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Tables_Dashboard!$AA$27</c:f>
              <c:strCache>
                <c:ptCount val="1"/>
                <c:pt idx="0">
                  <c:v>Total</c:v>
                </c:pt>
              </c:strCache>
            </c:strRef>
          </c:tx>
          <c:spPr>
            <a:solidFill>
              <a:schemeClr val="accent1"/>
            </a:solidFill>
            <a:ln>
              <a:noFill/>
            </a:ln>
            <a:effectLst/>
          </c:spPr>
          <c:invertIfNegative val="0"/>
          <c:cat>
            <c:strRef>
              <c:f>Tables_Dashboard!$Z$28:$Z$33</c:f>
              <c:strCache>
                <c:ptCount val="5"/>
                <c:pt idx="0">
                  <c:v>Bald</c:v>
                </c:pt>
                <c:pt idx="1">
                  <c:v>Long</c:v>
                </c:pt>
                <c:pt idx="2">
                  <c:v>Medium</c:v>
                </c:pt>
                <c:pt idx="3">
                  <c:v>Short</c:v>
                </c:pt>
                <c:pt idx="4">
                  <c:v>Unknown</c:v>
                </c:pt>
              </c:strCache>
            </c:strRef>
          </c:cat>
          <c:val>
            <c:numRef>
              <c:f>Tables_Dashboard!$AA$28:$AA$33</c:f>
              <c:numCache>
                <c:formatCode>General</c:formatCode>
                <c:ptCount val="5"/>
                <c:pt idx="0">
                  <c:v>2</c:v>
                </c:pt>
                <c:pt idx="1">
                  <c:v>20</c:v>
                </c:pt>
                <c:pt idx="2">
                  <c:v>14</c:v>
                </c:pt>
                <c:pt idx="3">
                  <c:v>30</c:v>
                </c:pt>
                <c:pt idx="4">
                  <c:v>1</c:v>
                </c:pt>
              </c:numCache>
            </c:numRef>
          </c:val>
          <c:extLst>
            <c:ext xmlns:c16="http://schemas.microsoft.com/office/drawing/2014/chart" uri="{C3380CC4-5D6E-409C-BE32-E72D297353CC}">
              <c16:uniqueId val="{00000000-D361-4086-8AFF-4127C1A935D6}"/>
            </c:ext>
          </c:extLst>
        </c:ser>
        <c:dLbls>
          <c:showLegendKey val="0"/>
          <c:showVal val="0"/>
          <c:showCatName val="0"/>
          <c:showSerName val="0"/>
          <c:showPercent val="0"/>
          <c:showBubbleSize val="0"/>
        </c:dLbls>
        <c:gapWidth val="182"/>
        <c:axId val="643228783"/>
        <c:axId val="643230703"/>
      </c:barChart>
      <c:catAx>
        <c:axId val="643228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30703"/>
        <c:crosses val="autoZero"/>
        <c:auto val="1"/>
        <c:lblAlgn val="ctr"/>
        <c:lblOffset val="100"/>
        <c:noMultiLvlLbl val="0"/>
      </c:catAx>
      <c:valAx>
        <c:axId val="643230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2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[Task2.1.xlsx]Sheet5!PivotTable66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of Popularity by Group1</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Sheet5!$A$5:$A$13</c:f>
              <c:strCache>
                <c:ptCount val="9"/>
                <c:pt idx="0">
                  <c:v>Herding</c:v>
                </c:pt>
                <c:pt idx="1">
                  <c:v>Hound</c:v>
                </c:pt>
                <c:pt idx="2">
                  <c:v>Non Sporting</c:v>
                </c:pt>
                <c:pt idx="3">
                  <c:v>Southern</c:v>
                </c:pt>
                <c:pt idx="4">
                  <c:v>Sporting</c:v>
                </c:pt>
                <c:pt idx="5">
                  <c:v>Terrier</c:v>
                </c:pt>
                <c:pt idx="6">
                  <c:v>Toy</c:v>
                </c:pt>
                <c:pt idx="7">
                  <c:v>Unknown</c:v>
                </c:pt>
                <c:pt idx="8">
                  <c:v>Working</c:v>
                </c:pt>
              </c:strCache>
            </c:strRef>
          </c:cat>
          <c:val>
            <c:numRef>
              <c:f>Sheet5!$B$5:$B$13</c:f>
              <c:numCache>
                <c:formatCode>General</c:formatCode>
                <c:ptCount val="9"/>
                <c:pt idx="0">
                  <c:v>37</c:v>
                </c:pt>
                <c:pt idx="1">
                  <c:v>34</c:v>
                </c:pt>
                <c:pt idx="2">
                  <c:v>27</c:v>
                </c:pt>
                <c:pt idx="3">
                  <c:v>1</c:v>
                </c:pt>
                <c:pt idx="4">
                  <c:v>40</c:v>
                </c:pt>
                <c:pt idx="5">
                  <c:v>36</c:v>
                </c:pt>
                <c:pt idx="6">
                  <c:v>21</c:v>
                </c:pt>
                <c:pt idx="7">
                  <c:v>5</c:v>
                </c:pt>
                <c:pt idx="8">
                  <c:v>49</c:v>
                </c:pt>
              </c:numCache>
            </c:numRef>
          </c:val>
          <c:extLst>
            <c:ext xmlns:c16="http://schemas.microsoft.com/office/drawing/2014/chart" uri="{C3380CC4-5D6E-409C-BE32-E72D297353CC}">
              <c16:uniqueId val="{00000006-726C-4EF1-A52C-F3A0880A7D8C}"/>
            </c:ext>
          </c:extLst>
        </c:ser>
        <c:dLbls>
          <c:dLblPos val="inEnd"/>
          <c:showLegendKey val="0"/>
          <c:showVal val="1"/>
          <c:showCatName val="0"/>
          <c:showSerName val="0"/>
          <c:showPercent val="0"/>
          <c:showBubbleSize val="0"/>
        </c:dLbls>
        <c:gapWidth val="100"/>
        <c:overlap val="-24"/>
        <c:axId val="1892764895"/>
        <c:axId val="1892765375"/>
      </c:barChart>
      <c:catAx>
        <c:axId val="18927648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2765375"/>
        <c:crosses val="autoZero"/>
        <c:auto val="1"/>
        <c:lblAlgn val="ctr"/>
        <c:lblOffset val="100"/>
        <c:noMultiLvlLbl val="0"/>
      </c:catAx>
      <c:valAx>
        <c:axId val="18927653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2764895"/>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 2'!$D$4</c:f>
              <c:strCache>
                <c:ptCount val="1"/>
                <c:pt idx="0">
                  <c:v>Average Weight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 2'!$C$5:$C$8</c:f>
              <c:strCache>
                <c:ptCount val="4"/>
                <c:pt idx="0">
                  <c:v>Short</c:v>
                </c:pt>
                <c:pt idx="1">
                  <c:v>Long</c:v>
                </c:pt>
                <c:pt idx="2">
                  <c:v>Bald</c:v>
                </c:pt>
                <c:pt idx="3">
                  <c:v>Medium</c:v>
                </c:pt>
              </c:strCache>
            </c:strRef>
          </c:cat>
          <c:val>
            <c:numRef>
              <c:f>'Summary 2'!$D$5:$D$8</c:f>
              <c:numCache>
                <c:formatCode>General</c:formatCode>
                <c:ptCount val="4"/>
                <c:pt idx="0">
                  <c:v>5.07</c:v>
                </c:pt>
                <c:pt idx="1">
                  <c:v>5.2</c:v>
                </c:pt>
                <c:pt idx="2">
                  <c:v>5</c:v>
                </c:pt>
                <c:pt idx="3">
                  <c:v>5.07</c:v>
                </c:pt>
              </c:numCache>
            </c:numRef>
          </c:val>
          <c:extLst>
            <c:ext xmlns:c16="http://schemas.microsoft.com/office/drawing/2014/chart" uri="{C3380CC4-5D6E-409C-BE32-E72D297353CC}">
              <c16:uniqueId val="{00000000-B47A-43D5-B2FD-4DFF7150A779}"/>
            </c:ext>
          </c:extLst>
        </c:ser>
        <c:dLbls>
          <c:dLblPos val="inEnd"/>
          <c:showLegendKey val="0"/>
          <c:showVal val="1"/>
          <c:showCatName val="0"/>
          <c:showSerName val="0"/>
          <c:showPercent val="0"/>
          <c:showBubbleSize val="0"/>
        </c:dLbls>
        <c:gapWidth val="65"/>
        <c:axId val="42806880"/>
        <c:axId val="42807840"/>
      </c:barChart>
      <c:catAx>
        <c:axId val="428068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807840"/>
        <c:crosses val="autoZero"/>
        <c:auto val="1"/>
        <c:lblAlgn val="ctr"/>
        <c:lblOffset val="100"/>
        <c:noMultiLvlLbl val="0"/>
      </c:catAx>
      <c:valAx>
        <c:axId val="4280784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280688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 2'!$D$11</c:f>
              <c:strCache>
                <c:ptCount val="1"/>
                <c:pt idx="0">
                  <c:v>Average Weight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 2'!$C$12:$C$20</c:f>
              <c:strCache>
                <c:ptCount val="9"/>
                <c:pt idx="0">
                  <c:v>Sporting</c:v>
                </c:pt>
                <c:pt idx="1">
                  <c:v>Non Sporting</c:v>
                </c:pt>
                <c:pt idx="2">
                  <c:v>Hound</c:v>
                </c:pt>
                <c:pt idx="3">
                  <c:v>Toy</c:v>
                </c:pt>
                <c:pt idx="4">
                  <c:v>Working</c:v>
                </c:pt>
                <c:pt idx="5">
                  <c:v>Terrier</c:v>
                </c:pt>
                <c:pt idx="6">
                  <c:v>Herding</c:v>
                </c:pt>
                <c:pt idx="7">
                  <c:v>Southern</c:v>
                </c:pt>
                <c:pt idx="8">
                  <c:v>Unknown</c:v>
                </c:pt>
              </c:strCache>
            </c:strRef>
          </c:cat>
          <c:val>
            <c:numRef>
              <c:f>'Summary 2'!$D$12:$D$20</c:f>
              <c:numCache>
                <c:formatCode>General</c:formatCode>
                <c:ptCount val="9"/>
                <c:pt idx="0">
                  <c:v>24.35</c:v>
                </c:pt>
                <c:pt idx="1">
                  <c:v>12.59</c:v>
                </c:pt>
                <c:pt idx="2">
                  <c:v>27.85</c:v>
                </c:pt>
                <c:pt idx="3">
                  <c:v>4.57</c:v>
                </c:pt>
                <c:pt idx="4">
                  <c:v>43.92</c:v>
                </c:pt>
                <c:pt idx="5">
                  <c:v>11.67</c:v>
                </c:pt>
                <c:pt idx="6">
                  <c:v>25.54</c:v>
                </c:pt>
                <c:pt idx="7">
                  <c:v>11</c:v>
                </c:pt>
                <c:pt idx="8">
                  <c:v>15</c:v>
                </c:pt>
              </c:numCache>
            </c:numRef>
          </c:val>
          <c:extLst>
            <c:ext xmlns:c16="http://schemas.microsoft.com/office/drawing/2014/chart" uri="{C3380CC4-5D6E-409C-BE32-E72D297353CC}">
              <c16:uniqueId val="{00000000-93AD-4A0C-BC71-19044C97B1AF}"/>
            </c:ext>
          </c:extLst>
        </c:ser>
        <c:dLbls>
          <c:dLblPos val="inEnd"/>
          <c:showLegendKey val="0"/>
          <c:showVal val="1"/>
          <c:showCatName val="0"/>
          <c:showSerName val="0"/>
          <c:showPercent val="0"/>
          <c:showBubbleSize val="0"/>
        </c:dLbls>
        <c:gapWidth val="65"/>
        <c:axId val="165136672"/>
        <c:axId val="165130912"/>
      </c:barChart>
      <c:catAx>
        <c:axId val="1651366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5130912"/>
        <c:crosses val="autoZero"/>
        <c:auto val="1"/>
        <c:lblAlgn val="ctr"/>
        <c:lblOffset val="100"/>
        <c:noMultiLvlLbl val="0"/>
      </c:catAx>
      <c:valAx>
        <c:axId val="1651309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513667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[Task2.1.xlsx]Cat Pivot Chart!PivotTable1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Total count of cat breeds per fur type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'Cat Pivot Chart'!$B$3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C62-473D-A3C9-7A386FC428B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C62-473D-A3C9-7A386FC428B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C62-473D-A3C9-7A386FC428B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'Cat Pivot Chart'!$A$4:$A$7</c:f>
              <c:strCache>
                <c:ptCount val="3"/>
                <c:pt idx="0">
                  <c:v>Long</c:v>
                </c:pt>
                <c:pt idx="1">
                  <c:v>Medium</c:v>
                </c:pt>
                <c:pt idx="2">
                  <c:v>Short</c:v>
                </c:pt>
              </c:strCache>
            </c:strRef>
          </c:cat>
          <c:val>
            <c:numRef>
              <c:f>'Cat Pivot Chart'!$B$4:$B$7</c:f>
              <c:numCache>
                <c:formatCode>General</c:formatCode>
                <c:ptCount val="3"/>
                <c:pt idx="0">
                  <c:v>5</c:v>
                </c:pt>
                <c:pt idx="1">
                  <c:v>3</c:v>
                </c:pt>
                <c:pt idx="2">
                  <c:v>4</c:v>
                </c:pt>
              </c:numCache>
            </c:numRef>
          </c:val>
          <c:extLst>
            <c:ext xmlns:c16="http://schemas.microsoft.com/office/drawing/2014/chart" uri="{C3380CC4-5D6E-409C-BE32-E72D297353CC}">
              <c16:uniqueId val="{00000000-973D-40CD-96E8-616F75026A9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[Task2.1.xlsx]Cat Pivot Chart!PivotTable3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t>
            </a:r>
            <a:r>
              <a:rPr lang="en-IN"/>
              <a:t>count of cat breeds with affectionate temperament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 Pivot Chart'!$T$3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'Cat Pivot Chart'!$S$4:$S$16</c:f>
              <c:strCache>
                <c:ptCount val="12"/>
                <c:pt idx="0">
                  <c:v>Active, Agile, Clever, Easygoing, Intelligent, Lively, Loyal, Playful, Social</c:v>
                </c:pt>
                <c:pt idx="1">
                  <c:v>Active, Playful</c:v>
                </c:pt>
                <c:pt idx="2">
                  <c:v>Affectionate, Dependent, Gentle, Intelligent, Playful</c:v>
                </c:pt>
                <c:pt idx="3">
                  <c:v>Affectionate, Friendly, Gentle, Calm</c:v>
                </c:pt>
                <c:pt idx="4">
                  <c:v>Affectionate, Intelligent, Active, Curious, Playful</c:v>
                </c:pt>
                <c:pt idx="5">
                  <c:v>Affectionate, Intelligent, Loyal, Playful, Social, Sweet, Loving</c:v>
                </c:pt>
                <c:pt idx="6">
                  <c:v>Affectionate, Intelligent, Playful, Social</c:v>
                </c:pt>
                <c:pt idx="7">
                  <c:v>Affectionate, Loyal, Sedate, Quiet</c:v>
                </c:pt>
                <c:pt idx="8">
                  <c:v>Agile, Easygoing, Intelligent, Playful</c:v>
                </c:pt>
                <c:pt idx="9">
                  <c:v>Curious, Intelligent, Gentle, Social, Interactive, Playful, Lively</c:v>
                </c:pt>
                <c:pt idx="10">
                  <c:v>Energetic, Affectionate, Intelligent, Social, Playful, Curious</c:v>
                </c:pt>
                <c:pt idx="11">
                  <c:v>Gentle, Quiet, Shy, Playful</c:v>
                </c:pt>
              </c:strCache>
            </c:strRef>
          </c:cat>
          <c:val>
            <c:numRef>
              <c:f>'Cat Pivot Chart'!$T$4:$T$16</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0-3063-4FB0-94F2-96743880E428}"/>
            </c:ext>
          </c:extLst>
        </c:ser>
        <c:dLbls>
          <c:showLegendKey val="0"/>
          <c:showVal val="0"/>
          <c:showCatName val="0"/>
          <c:showSerName val="0"/>
          <c:showPercent val="0"/>
          <c:showBubbleSize val="0"/>
        </c:dLbls>
        <c:gapWidth val="100"/>
        <c:overlap val="-24"/>
        <c:axId val="289489247"/>
        <c:axId val="289487327"/>
      </c:barChart>
      <c:catAx>
        <c:axId val="2894892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487327"/>
        <c:crosses val="autoZero"/>
        <c:auto val="1"/>
        <c:lblAlgn val="ctr"/>
        <c:lblOffset val="100"/>
        <c:noMultiLvlLbl val="0"/>
      </c:catAx>
      <c:valAx>
        <c:axId val="2894873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948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[Task2.1.xlsx]Cat Pivot Chart!PivotTable4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t>
            </a:r>
            <a:r>
              <a:rPr lang="en-IN"/>
              <a:t>count of cat breeds without affectionate  temperament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 Pivot Chart'!$W$3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'Cat Pivot Chart'!$V$4:$V$9</c:f>
              <c:strCache>
                <c:ptCount val="5"/>
                <c:pt idx="0">
                  <c:v>Active, Agile, Clever, Easygoing, Intelligent, Lively, Loyal, Playful, Social</c:v>
                </c:pt>
                <c:pt idx="1">
                  <c:v>Active, Playful</c:v>
                </c:pt>
                <c:pt idx="2">
                  <c:v>Agile, Easygoing, Intelligent, Playful</c:v>
                </c:pt>
                <c:pt idx="3">
                  <c:v>Curious, Intelligent, Gentle, Social, Interactive, Playful, Lively</c:v>
                </c:pt>
                <c:pt idx="4">
                  <c:v>Gentle, Quiet, Shy, Playful</c:v>
                </c:pt>
              </c:strCache>
            </c:strRef>
          </c:cat>
          <c:val>
            <c:numRef>
              <c:f>'Cat Pivot Chart'!$W$4:$W$9</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0-6B90-4263-BDA1-F45AAE83782D}"/>
            </c:ext>
          </c:extLst>
        </c:ser>
        <c:dLbls>
          <c:showLegendKey val="0"/>
          <c:showVal val="0"/>
          <c:showCatName val="0"/>
          <c:showSerName val="0"/>
          <c:showPercent val="0"/>
          <c:showBubbleSize val="0"/>
        </c:dLbls>
        <c:gapWidth val="100"/>
        <c:overlap val="-24"/>
        <c:axId val="1820966687"/>
        <c:axId val="1820967167"/>
      </c:barChart>
      <c:catAx>
        <c:axId val="1820966687"/>
        <c:scaling>
          <c:orientation val="minMax"/>
        </c:scaling>
        <c:delete val="1"/>
        <c:axPos val="b"/>
        <c:numFmt formatCode="General" sourceLinked="1"/>
        <c:majorTickMark val="none"/>
        <c:minorTickMark val="none"/>
        <c:tickLblPos val="nextTo"/>
        <c:crossAx val="1820967167"/>
        <c:crosses val="autoZero"/>
        <c:auto val="1"/>
        <c:lblAlgn val="ctr"/>
        <c:lblOffset val="100"/>
        <c:noMultiLvlLbl val="0"/>
      </c:catAx>
      <c:valAx>
        <c:axId val="18209671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0966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[Task2.1.xlsx]Dog Pivot Chart!PivotTable5</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Total </a:t>
            </a:r>
            <a:r>
              <a:rPr lang="en-IN"/>
              <a:t>count of dog breeds per Group2</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'Dog Pivot Chart'!$B$3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0-5DED-491D-A567-1D6AE784A12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DED-491D-A567-1D6AE784A122}"/>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5DED-491D-A567-1D6AE784A122}"/>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DED-491D-A567-1D6AE784A122}"/>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5DED-491D-A567-1D6AE784A122}"/>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DED-491D-A567-1D6AE784A122}"/>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6-5DED-491D-A567-1D6AE784A122}"/>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5DED-491D-A567-1D6AE784A122}"/>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5DED-491D-A567-1D6AE784A122}"/>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5DED-491D-A567-1D6AE784A122}"/>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A-5DED-491D-A567-1D6AE784A12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'Dog Pivot Chart'!$A$4:$A$15</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Unknown</c:v>
                </c:pt>
              </c:strCache>
            </c:strRef>
          </c:cat>
          <c:val>
            <c:numRef>
              <c:f>'Dog Pivot Chart'!$B$4:$B$15</c:f>
              <c:numCache>
                <c:formatCode>General</c:formatCode>
                <c:ptCount val="11"/>
                <c:pt idx="0">
                  <c:v>35</c:v>
                </c:pt>
                <c:pt idx="1">
                  <c:v>34</c:v>
                </c:pt>
                <c:pt idx="2">
                  <c:v>40</c:v>
                </c:pt>
                <c:pt idx="3">
                  <c:v>1</c:v>
                </c:pt>
                <c:pt idx="4">
                  <c:v>36</c:v>
                </c:pt>
                <c:pt idx="5">
                  <c:v>23</c:v>
                </c:pt>
                <c:pt idx="6">
                  <c:v>19</c:v>
                </c:pt>
                <c:pt idx="7">
                  <c:v>19</c:v>
                </c:pt>
                <c:pt idx="8">
                  <c:v>1</c:v>
                </c:pt>
                <c:pt idx="9">
                  <c:v>38</c:v>
                </c:pt>
                <c:pt idx="10">
                  <c:v>4</c:v>
                </c:pt>
              </c:numCache>
            </c:numRef>
          </c:val>
          <c:extLst>
            <c:ext xmlns:c16="http://schemas.microsoft.com/office/drawing/2014/chart" uri="{C3380CC4-5D6E-409C-BE32-E72D297353CC}">
              <c16:uniqueId val="{00000000-9558-4736-BA09-5BCD599E1F0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[Task2.1.xlsx]Dog Pivot Chart!PivotTable7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t>
            </a:r>
            <a:r>
              <a:rPr lang="en-IN"/>
              <a:t>count of dogs with affectionate temperament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'Dog Pivot Chart'!$W$3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'Dog Pivot Chart'!$V$4:$V$65</c:f>
              <c:strCache>
                <c:ptCount val="61"/>
                <c:pt idx="0">
                  <c:v>Active, Affectionate, Alert, Companionable, Devoted, Gentle, Intelligent</c:v>
                </c:pt>
                <c:pt idx="1">
                  <c:v>Active, Affectionate, Alert, Fearless, Intelligent, Playful</c:v>
                </c:pt>
                <c:pt idx="2">
                  <c:v>Active, Affectionate, Alert, Gentle, Lively</c:v>
                </c:pt>
                <c:pt idx="3">
                  <c:v>Active, Affectionate, Amiable, Even-tempered, Kind, Loyal, Intelligent</c:v>
                </c:pt>
                <c:pt idx="4">
                  <c:v>Active, Affectionate, Friendly, Good-natured, Intelligent, Protective, Loving</c:v>
                </c:pt>
                <c:pt idx="5">
                  <c:v>Active, Affectionate, Friendly, Intelligent, Loyal, Willful, Responsive</c:v>
                </c:pt>
                <c:pt idx="6">
                  <c:v>Active, Affectionate, Intelligent, Playful, Sociable, Trainable</c:v>
                </c:pt>
                <c:pt idx="7">
                  <c:v>Affectionate, Aggressive, Clownish, Courageous, Friendly, Intelligent, Loyal, Obedient, Strong-willed, Stubborn</c:v>
                </c:pt>
                <c:pt idx="8">
                  <c:v>Affectionate, Aggressive, Friendly, Gentle, Intelligent, Lively, Playful</c:v>
                </c:pt>
                <c:pt idx="9">
                  <c:v>Affectionate, Aggressive, Good-natured, Intelligent, Opinionated, Stubborn</c:v>
                </c:pt>
                <c:pt idx="10">
                  <c:v>Affectionate, Agile, Athletic, Companionable, Intelligent, Mischevious</c:v>
                </c:pt>
                <c:pt idx="11">
                  <c:v>Affectionate, Alert, Cheerful, Courageous, Intelligent, Loyal, Protective</c:v>
                </c:pt>
                <c:pt idx="12">
                  <c:v>Affectionate, Alert, Cheerful, Energetic, Friendly, Gentle, Intelligent, Loving, Loyal, Outgoing, Playful, Responsive, Social</c:v>
                </c:pt>
                <c:pt idx="13">
                  <c:v>Affectionate, Alert, Cheerful, Energetic, Intelligent, Playful, Social</c:v>
                </c:pt>
                <c:pt idx="14">
                  <c:v>Affectionate, Alert, Cheerful, Friendly, Intelligent, Loving, Loyal, Outgoing, Playful, Responsive, Social</c:v>
                </c:pt>
                <c:pt idx="15">
                  <c:v>Affectionate, Alert, Courageous, Energetic, Gentle, Loving, Out-going, Social</c:v>
                </c:pt>
                <c:pt idx="16">
                  <c:v>Affectionate, Alert, Courageous, Energetic, Gentle, Playful, Responsive</c:v>
                </c:pt>
                <c:pt idx="17">
                  <c:v>Affectionate, Alert, Courageous, Independent, Intelligent, Loyal</c:v>
                </c:pt>
                <c:pt idx="18">
                  <c:v>Affectionate, Alert, Courageous, Intelligent, Friendly, Hardy, Independent</c:v>
                </c:pt>
                <c:pt idx="19">
                  <c:v>Affectionate, Alert, Curious, Energetic, Playful, Intelligent</c:v>
                </c:pt>
                <c:pt idx="20">
                  <c:v>Affectionate, Alert, Even-tempered, Fearless, Intelligent, Obedient</c:v>
                </c:pt>
                <c:pt idx="21">
                  <c:v>Affectionate, Alert, Gentle, Loyal, Spirited, Strong-willed, Intelligent</c:v>
                </c:pt>
                <c:pt idx="22">
                  <c:v>Affectionate, Alert, Happy, Lively, Playful, Sweet-tempered</c:v>
                </c:pt>
                <c:pt idx="23">
                  <c:v>Affectionate, Alert, Intelligent, Lively, Noble, Protective</c:v>
                </c:pt>
                <c:pt idx="24">
                  <c:v>Affectionate, Alert, Loyal, Obedient, Reliable, Trainable</c:v>
                </c:pt>
                <c:pt idx="25">
                  <c:v>Affectionate, Amiable, Energetic, Gentle, Reserved, Sensitive, Intelligent</c:v>
                </c:pt>
                <c:pt idx="26">
                  <c:v>Affectionate, Boisterous, Bold, Cooperative, Intelligent, Trainable</c:v>
                </c:pt>
                <c:pt idx="27">
                  <c:v>Affectionate, Bold, Courageous, Fearless, Intelligent, Reliable</c:v>
                </c:pt>
                <c:pt idx="28">
                  <c:v>Affectionate, Calm, Fearless, Gentle, Independent, Steady</c:v>
                </c:pt>
                <c:pt idx="29">
                  <c:v>Affectionate, Calm, Quiet, Gentle</c:v>
                </c:pt>
                <c:pt idx="30">
                  <c:v>Affectionate, Cheerful, Courageous, Gentle, Intelligent, Friendly, Outgoing, Playful, Loyal</c:v>
                </c:pt>
                <c:pt idx="31">
                  <c:v>Affectionate, Cheerful, Courageous, Gentle, Intelligent, Social</c:v>
                </c:pt>
                <c:pt idx="32">
                  <c:v>Affectionate, Cheerful, Energetic, Gentle, Intelligent, Playful, Protective, Quiet</c:v>
                </c:pt>
                <c:pt idx="33">
                  <c:v>Affectionate, Cheerful, Feisty, Gentle, Playful, Intelligent, Sensitive</c:v>
                </c:pt>
                <c:pt idx="34">
                  <c:v>Affectionate, Cheerful, Friendly, Loyal, Protective, Tolerant, Social</c:v>
                </c:pt>
                <c:pt idx="35">
                  <c:v>Affectionate, Clever, Confident, Loving, Trainable</c:v>
                </c:pt>
                <c:pt idx="36">
                  <c:v>Affectionate, Companionable, Determined, Fun-loving, Independent, Lively, Intelligent</c:v>
                </c:pt>
                <c:pt idx="37">
                  <c:v>Affectionate, Companionable, Energetic, Familial, Independent, Unflappable</c:v>
                </c:pt>
                <c:pt idx="38">
                  <c:v>Affectionate, Companionable, Energetic, Independent, Lively, Playful, Intelligent</c:v>
                </c:pt>
                <c:pt idx="39">
                  <c:v>Affectionate, Companionable, Gentle, Intelligent, Playful, Responsive</c:v>
                </c:pt>
                <c:pt idx="40">
                  <c:v>Affectionate, Confident, Fearless, Gentle, Patient, Strong-willed</c:v>
                </c:pt>
                <c:pt idx="41">
                  <c:v>Affectionate, Devoted, Dignified, Friendly, Loyal, Playful</c:v>
                </c:pt>
                <c:pt idx="42">
                  <c:v>Affectionate, Devoted, Energetic, Loyal, Playful, Reliable, Intelligent</c:v>
                </c:pt>
                <c:pt idx="43">
                  <c:v>Affectionate, Devoted, Friendly, Gentle, Sweet-tempered, Tenacious</c:v>
                </c:pt>
                <c:pt idx="44">
                  <c:v>Affectionate, Devoted, Independent, Loving, Reserved, Suspicious</c:v>
                </c:pt>
                <c:pt idx="45">
                  <c:v>Affectionate, Energetic, Faithful, Intelligent, Playful, Spirited</c:v>
                </c:pt>
                <c:pt idx="46">
                  <c:v>Affectionate, Energetic, Hardy, Intelligent, Sensitive</c:v>
                </c:pt>
                <c:pt idx="47">
                  <c:v>Affectionate, Even-tempered, Gentle, Stubborn, Independent</c:v>
                </c:pt>
                <c:pt idx="48">
                  <c:v>Affectionate, Faithful, Friendly, Intelligent, Playful, Quiet, Trainable</c:v>
                </c:pt>
                <c:pt idx="49">
                  <c:v>Affectionate, Faithful, Intelligent, Loyal</c:v>
                </c:pt>
                <c:pt idx="50">
                  <c:v>Affectionate, Friendly, Gentle, Intelligent, Lively, Playful, Responsive</c:v>
                </c:pt>
                <c:pt idx="51">
                  <c:v>Affectionate, Friendly, Gentle, Intelligent, Lively, Quiet</c:v>
                </c:pt>
                <c:pt idx="52">
                  <c:v>Affectionate, Gentle, Happy, Loving, Playful, Reserved</c:v>
                </c:pt>
                <c:pt idx="53">
                  <c:v>Affectionate, Gentle, Lively</c:v>
                </c:pt>
                <c:pt idx="54">
                  <c:v>Affectionate, Intelligent, Lively, Playful, Trainable, Vocal</c:v>
                </c:pt>
                <c:pt idx="55">
                  <c:v>Affectionate, Loyal, Active, Friendly, Playful, Stubborn, Intelligent</c:v>
                </c:pt>
                <c:pt idx="56">
                  <c:v>Affectionate, Playful, Alert, Athletic, Bright, Easygoing, Keen, Lively, Patient</c:v>
                </c:pt>
                <c:pt idx="57">
                  <c:v>Friendly, Loyal, Affectionate, Docile, Gentle, Patient</c:v>
                </c:pt>
                <c:pt idx="58">
                  <c:v>Gentle, Loyal, Affectionate, Dignified, Aloof</c:v>
                </c:pt>
                <c:pt idx="59">
                  <c:v>Happy, Affectionate, Dominant, Intelligent, Protective, Quiet</c:v>
                </c:pt>
                <c:pt idx="60">
                  <c:v>Intelligent, Gentle, Affectionate, Athletic, Even-tempered, Quiet</c:v>
                </c:pt>
              </c:strCache>
            </c:strRef>
          </c:cat>
          <c:val>
            <c:numRef>
              <c:f>'Dog Pivot Chart'!$W$4:$W$65</c:f>
              <c:numCache>
                <c:formatCode>General</c:formatCode>
                <c:ptCount val="61"/>
                <c:pt idx="0">
                  <c:v>4</c:v>
                </c:pt>
                <c:pt idx="1">
                  <c:v>2</c:v>
                </c:pt>
                <c:pt idx="2">
                  <c:v>1</c:v>
                </c:pt>
                <c:pt idx="3">
                  <c:v>2</c:v>
                </c:pt>
                <c:pt idx="4">
                  <c:v>1</c:v>
                </c:pt>
                <c:pt idx="5">
                  <c:v>1</c:v>
                </c:pt>
                <c:pt idx="6">
                  <c:v>1</c:v>
                </c:pt>
                <c:pt idx="7">
                  <c:v>1</c:v>
                </c:pt>
                <c:pt idx="8">
                  <c:v>1</c:v>
                </c:pt>
                <c:pt idx="9">
                  <c:v>1</c:v>
                </c:pt>
                <c:pt idx="10">
                  <c:v>1</c:v>
                </c:pt>
                <c:pt idx="11">
                  <c:v>1</c:v>
                </c:pt>
                <c:pt idx="12">
                  <c:v>4</c:v>
                </c:pt>
                <c:pt idx="13">
                  <c:v>1</c:v>
                </c:pt>
                <c:pt idx="14">
                  <c:v>1</c:v>
                </c:pt>
                <c:pt idx="15">
                  <c:v>1</c:v>
                </c:pt>
                <c:pt idx="16">
                  <c:v>1</c:v>
                </c:pt>
                <c:pt idx="17">
                  <c:v>1</c:v>
                </c:pt>
                <c:pt idx="18">
                  <c:v>2</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2</c:v>
                </c:pt>
                <c:pt idx="50">
                  <c:v>1</c:v>
                </c:pt>
                <c:pt idx="51">
                  <c:v>1</c:v>
                </c:pt>
                <c:pt idx="52">
                  <c:v>1</c:v>
                </c:pt>
                <c:pt idx="53">
                  <c:v>1</c:v>
                </c:pt>
                <c:pt idx="54">
                  <c:v>1</c:v>
                </c:pt>
                <c:pt idx="55">
                  <c:v>1</c:v>
                </c:pt>
                <c:pt idx="56">
                  <c:v>1</c:v>
                </c:pt>
                <c:pt idx="57">
                  <c:v>1</c:v>
                </c:pt>
                <c:pt idx="58">
                  <c:v>1</c:v>
                </c:pt>
                <c:pt idx="59">
                  <c:v>1</c:v>
                </c:pt>
                <c:pt idx="60">
                  <c:v>1</c:v>
                </c:pt>
              </c:numCache>
            </c:numRef>
          </c:val>
          <c:extLst>
            <c:ext xmlns:c16="http://schemas.microsoft.com/office/drawing/2014/chart" uri="{C3380CC4-5D6E-409C-BE32-E72D297353CC}">
              <c16:uniqueId val="{00000000-1947-4791-B330-08A11D2C96CB}"/>
            </c:ext>
          </c:extLst>
        </c:ser>
        <c:dLbls>
          <c:showLegendKey val="0"/>
          <c:showVal val="0"/>
          <c:showCatName val="0"/>
          <c:showSerName val="0"/>
          <c:showPercent val="0"/>
          <c:showBubbleSize val="0"/>
        </c:dLbls>
        <c:gapWidth val="150"/>
        <c:overlap val="100"/>
        <c:axId val="2114212351"/>
        <c:axId val="2114213311"/>
      </c:barChart>
      <c:catAx>
        <c:axId val="21142123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213311"/>
        <c:crosses val="autoZero"/>
        <c:auto val="1"/>
        <c:lblAlgn val="ctr"/>
        <c:lblOffset val="100"/>
        <c:noMultiLvlLbl val="0"/>
      </c:catAx>
      <c:valAx>
        <c:axId val="21142133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21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[Task2.1.xlsx]Dog Pivot Chart!PivotTable8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count of dogs without affectionate temperament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'Dog Pivot Chart'!$Z$3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'Dog Pivot Chart'!$Y$4:$Y$162</c:f>
              <c:strCache>
                <c:ptCount val="158"/>
                <c:pt idx="0">
                  <c:v>Active, Adventurous, Curious, Fun-loving, Playful, Stubborn</c:v>
                </c:pt>
                <c:pt idx="1">
                  <c:v>Active, Agile, Courageous, Gentle, Loyal, Spirited</c:v>
                </c:pt>
                <c:pt idx="2">
                  <c:v>Active, Agile, Curious, Intelligent, Loyal, Quick, Territorial</c:v>
                </c:pt>
                <c:pt idx="3">
                  <c:v>Active, Alert, Bold, Devoted, Intelligent, Intense</c:v>
                </c:pt>
                <c:pt idx="4">
                  <c:v>Active, Alert, Clownish, Inquisitive, Intelligent, Quick</c:v>
                </c:pt>
                <c:pt idx="5">
                  <c:v>Active, Alert, Confident, Friendly, Hard-working, Protective, Stubborn, Watchful</c:v>
                </c:pt>
                <c:pt idx="6">
                  <c:v>Active, Alert, Confident, Friendly, Hard-working, Protective, Stubborn, Watchful, Intelligent</c:v>
                </c:pt>
                <c:pt idx="7">
                  <c:v>Active, Alert, Devoted, Discerning, Quiet, Loyal, Intelligent</c:v>
                </c:pt>
                <c:pt idx="8">
                  <c:v>Active, Alert, Energetic, Lively, Protective, Watchful</c:v>
                </c:pt>
                <c:pt idx="9">
                  <c:v>Active, Alert, Faithful, Instinctual, Intelligent, Trainable</c:v>
                </c:pt>
                <c:pt idx="10">
                  <c:v>Active, Alert, Hardy, Intelligent, Lively, Self-confident</c:v>
                </c:pt>
                <c:pt idx="11">
                  <c:v>Active, Assertive, Courageous, Fearless, Hardy, Intelligent</c:v>
                </c:pt>
                <c:pt idx="12">
                  <c:v>Active, Balanced, Courageous, Lively, Nervous</c:v>
                </c:pt>
                <c:pt idx="13">
                  <c:v>Active, Bold, Brave, Faithful, Intelligent, Loyal</c:v>
                </c:pt>
                <c:pt idx="14">
                  <c:v>Active, Calm, Forgiving, Obedient, Playful, Quiet</c:v>
                </c:pt>
                <c:pt idx="15">
                  <c:v>Active, Cheerful, Friendly, Outgoing, Sweet-tempered, Tolerant</c:v>
                </c:pt>
                <c:pt idx="16">
                  <c:v>Active, Clownish, Engaging, Independent, Intelligent, Stubborn</c:v>
                </c:pt>
                <c:pt idx="17">
                  <c:v>Active, Companionable, Friendly, Hardy, Lively, Loyal</c:v>
                </c:pt>
                <c:pt idx="18">
                  <c:v>Active, Courageous, Friendly, Gentle, Happy, Intelligent, Lively, Outgoing, Playful</c:v>
                </c:pt>
                <c:pt idx="19">
                  <c:v>Active, Docile, Easygoing, Gentle, Intelligent, Playful, Responsive, Sweet-tempered</c:v>
                </c:pt>
                <c:pt idx="20">
                  <c:v>Active, Energetic, Friendly, Intelligent, Outgoing, Playful, Sensitive</c:v>
                </c:pt>
                <c:pt idx="21">
                  <c:v>Active, Energetic, High-strung, Loyal</c:v>
                </c:pt>
                <c:pt idx="22">
                  <c:v>Active, Extroverted, Friendly, Happy, Independent, Lively, Intelligent</c:v>
                </c:pt>
                <c:pt idx="23">
                  <c:v>Active, Extroverted, Friendly, Intelligent, Lively, Playful, Sociable</c:v>
                </c:pt>
                <c:pt idx="24">
                  <c:v>Active, Familial, Friendly, Happy, Playful</c:v>
                </c:pt>
                <c:pt idx="25">
                  <c:v>Active, Fearless, Kind, Loyal, Protective, Trainable</c:v>
                </c:pt>
                <c:pt idx="26">
                  <c:v>Active, Intelligent, Lively, Protective, Reserved, Vocal</c:v>
                </c:pt>
                <c:pt idx="27">
                  <c:v>Active, Keen, Protective, Sweet-tempered, Trainable</c:v>
                </c:pt>
                <c:pt idx="28">
                  <c:v>Adaptable, Alert, Courageous, Energetic, Friendly, Independent, Intelligent, Playful, Responsibe</c:v>
                </c:pt>
                <c:pt idx="29">
                  <c:v>Adaptable, Bubbly, Intelligent, Loving, Playful, Sociable, Protective</c:v>
                </c:pt>
                <c:pt idx="30">
                  <c:v>Adaptable, Cautious, Docile, Familial, Sensitive, Sociable</c:v>
                </c:pt>
                <c:pt idx="31">
                  <c:v>Adaptable, Companionable, Fearless, Loving, Loyal, Obedient</c:v>
                </c:pt>
                <c:pt idx="32">
                  <c:v>Adaptable, Easygoing, Even-tempered, Gentle, Lovable, Trusting, Intelligent</c:v>
                </c:pt>
                <c:pt idx="33">
                  <c:v>Adaptable, Gentle, Loyal, Primitive, Reserved</c:v>
                </c:pt>
                <c:pt idx="34">
                  <c:v>Affectioante, Alert, Inquisitive, Lively, Loving</c:v>
                </c:pt>
                <c:pt idx="35">
                  <c:v>Aggressive, Alert, Energetic, Intelligent, Loyal, Protective, Responsive</c:v>
                </c:pt>
                <c:pt idx="36">
                  <c:v>Aggressive, Brave, Fearless, Intelligent, Sensitive, Suspicious</c:v>
                </c:pt>
                <c:pt idx="37">
                  <c:v>Aggressive, Courageous, Friendly, Loving, Social, Sweet</c:v>
                </c:pt>
                <c:pt idx="38">
                  <c:v>Agile, Alert, Lovable, Spirited, Swift</c:v>
                </c:pt>
                <c:pt idx="39">
                  <c:v>Agile, Bright, Obedient, Playful, Quick, Sturdy, Intelligent</c:v>
                </c:pt>
                <c:pt idx="40">
                  <c:v>Agile, Confident, Curious, Faithful, Fearless, Independent, Intelligent</c:v>
                </c:pt>
                <c:pt idx="41">
                  <c:v>Agile, Courageous, Energetic, Friendly, Fun-loving</c:v>
                </c:pt>
                <c:pt idx="42">
                  <c:v>Agile, Devoted, Independent, Loyal, Self-confident</c:v>
                </c:pt>
                <c:pt idx="43">
                  <c:v>Agile, Energetic, Faithful, Intelligent, Loyal, Obedient</c:v>
                </c:pt>
                <c:pt idx="44">
                  <c:v>Agile, Even-tempered, Lively, Perceptive, Self-confident</c:v>
                </c:pt>
                <c:pt idx="45">
                  <c:v>Aleret, Calm, Cheerful, Companionable, Loyal, Protective</c:v>
                </c:pt>
                <c:pt idx="46">
                  <c:v>Alert, Aloof, Energetic, Fast, Intelligent, Powerful, Steady, Stubborn, Social</c:v>
                </c:pt>
                <c:pt idx="47">
                  <c:v>Alert, Assertive, Devoted, Friendly, Intelligent, Lively, Obedient, Playful, Spirited, Steady</c:v>
                </c:pt>
                <c:pt idx="48">
                  <c:v>Alert, Attentive, Energetic, Intelligent, Loyal, Protective</c:v>
                </c:pt>
                <c:pt idx="49">
                  <c:v>Alert, Bold, Courageous, Loyal</c:v>
                </c:pt>
                <c:pt idx="50">
                  <c:v>Alert, Bold, Fearless, Friendly, Keen, Quick, Intelligent</c:v>
                </c:pt>
                <c:pt idx="51">
                  <c:v>Alert, Bold, Hardy, Loyal, Playful, Strong-willed, Intelligent</c:v>
                </c:pt>
                <c:pt idx="52">
                  <c:v>Alert, Calm, Courageous, Devoted, Docile, Powerful, Loyal, Protective, Reliable</c:v>
                </c:pt>
                <c:pt idx="53">
                  <c:v>Alert, Calm, Dignified, Friendly, Responsive</c:v>
                </c:pt>
                <c:pt idx="54">
                  <c:v>Alert, Calm, Dominant, Powerful, Quick,Strong</c:v>
                </c:pt>
                <c:pt idx="55">
                  <c:v>Alert, Calm, Even-tempered, Fearless, Friendly, Intelligent</c:v>
                </c:pt>
                <c:pt idx="56">
                  <c:v>Alert, Cat-like, Independent, Intelligent, Loving, Loyal, Playful</c:v>
                </c:pt>
                <c:pt idx="57">
                  <c:v>Alert, Cautious, Devoted, Quick, Vigilant</c:v>
                </c:pt>
                <c:pt idx="58">
                  <c:v>Alert, Charming, Confident, Faithful, Fearless, Keen, Outgoing</c:v>
                </c:pt>
                <c:pt idx="59">
                  <c:v>Alert, Cheerful, Courageous, Energetic, Independent</c:v>
                </c:pt>
                <c:pt idx="60">
                  <c:v>Alert, Clever, Friendly, Intelligent</c:v>
                </c:pt>
                <c:pt idx="61">
                  <c:v>Alert, Companionable, Inquisitive, Self-important, Sensitive, Watchful</c:v>
                </c:pt>
                <c:pt idx="62">
                  <c:v>Alert, Compassionate, Courageous, Even Tempered, Loyal, Spirited, Intelligent</c:v>
                </c:pt>
                <c:pt idx="63">
                  <c:v>Alert, Confident, Courageous, Curious, Intelligent, Loyal, Obedient, Watchful</c:v>
                </c:pt>
                <c:pt idx="64">
                  <c:v>Alert, Confident, Courageous, Friendly, Intelligent, Outgoing</c:v>
                </c:pt>
                <c:pt idx="65">
                  <c:v>Alert, Confident, Eager, Fearless, Loyal, Intelligent</c:v>
                </c:pt>
                <c:pt idx="66">
                  <c:v>Alert, Courageous, Devoted, Lively, Intelligent, Quick</c:v>
                </c:pt>
                <c:pt idx="67">
                  <c:v>Alert, Courageous, Dignified, Docile, Friendly, Intelligent, Responsive</c:v>
                </c:pt>
                <c:pt idx="68">
                  <c:v>Alert, Courageous, Energetic, Gentle, Independent, Intelligent, Loving, Loyal, Protective</c:v>
                </c:pt>
                <c:pt idx="69">
                  <c:v>Alert, Courageous, Energetic, Independent, Intelligent, Loyal, Playful</c:v>
                </c:pt>
                <c:pt idx="70">
                  <c:v>Alert, Courageous, Fearless, Good-natured, Independent, Intelligent, Loyal, Protective</c:v>
                </c:pt>
                <c:pt idx="71">
                  <c:v>Alert, Determined, Dignified, Friendly, Intelligent, Loyal</c:v>
                </c:pt>
                <c:pt idx="72">
                  <c:v>Alert, Devoted, Fearless, Good-natured, Protective, Self-confident</c:v>
                </c:pt>
                <c:pt idx="73">
                  <c:v>Alert, Dignified, Docile, Faithful, Noble</c:v>
                </c:pt>
                <c:pt idx="74">
                  <c:v>Alert, Eager, Energetic, Friendly, Intelligent, Loyal, Robust</c:v>
                </c:pt>
                <c:pt idx="75">
                  <c:v>Alert, Energetic, Fearless, Friendly, Watchful</c:v>
                </c:pt>
                <c:pt idx="76">
                  <c:v>Alert, Energetic, Fearless, Intelligent, Loyal, Obedient</c:v>
                </c:pt>
                <c:pt idx="77">
                  <c:v>Alert, Energetic, Friendly, Happy, Hardy, Intelligent</c:v>
                </c:pt>
                <c:pt idx="78">
                  <c:v>Alert, Energetic, Friendly, Independent, Intelligent, Protective</c:v>
                </c:pt>
                <c:pt idx="79">
                  <c:v>Alert, Energetic, Loyal, Protective</c:v>
                </c:pt>
                <c:pt idx="80">
                  <c:v>Alert, Faithful, Intelligent, Sensitive, Independent, Playful, Sweet</c:v>
                </c:pt>
                <c:pt idx="81">
                  <c:v>Alert, Friendly, Gentle, Intelligent, Outgoing</c:v>
                </c:pt>
                <c:pt idx="82">
                  <c:v>Alert, Friendly, Inquisitive, Joyful, Quick, Responsive, Intelligent</c:v>
                </c:pt>
                <c:pt idx="83">
                  <c:v>Alert, Friendly, Intelligent, Loyal, Playful, Spirited</c:v>
                </c:pt>
                <c:pt idx="84">
                  <c:v>Alert, Friendly, Intelligent, Spirited, Independent, Loving</c:v>
                </c:pt>
                <c:pt idx="85">
                  <c:v>Alert, Independent, Intelligent, Responsive, Social</c:v>
                </c:pt>
                <c:pt idx="86">
                  <c:v>Alert, Lively, Friendly, Intelligent, Playful, Sociable, Stubborn</c:v>
                </c:pt>
                <c:pt idx="87">
                  <c:v>Alert, Lively, Loving, Intelligent, Inquisitive, Playful</c:v>
                </c:pt>
                <c:pt idx="88">
                  <c:v>Aloof, Clownish, Dignified, Happy, Independent</c:v>
                </c:pt>
                <c:pt idx="89">
                  <c:v>Aloof, Independent, Loyal, Quiet, Intelligent, Protective, Detached</c:v>
                </c:pt>
                <c:pt idx="90">
                  <c:v>Aloof, Intelligent, Quiet, Reserverd, Loyal</c:v>
                </c:pt>
                <c:pt idx="91">
                  <c:v>Aloof, Protective, Strong-willed, Stubborn, Courageous, Loyal</c:v>
                </c:pt>
                <c:pt idx="92">
                  <c:v>Amiable, Boisterous, Even-tempered</c:v>
                </c:pt>
                <c:pt idx="93">
                  <c:v>Athletic, Gentle, Independent, Intelligent, Quiet, Respectful</c:v>
                </c:pt>
                <c:pt idx="94">
                  <c:v>Attentive, Courageous, Devoted, Friendly, Loyal, Tenacious, Intelligent</c:v>
                </c:pt>
                <c:pt idx="95">
                  <c:v>Bold, Confident, Energetic, Friendly, Inquisitive, Intelligent</c:v>
                </c:pt>
                <c:pt idx="96">
                  <c:v>Bold, Confident, Independent, Intelligent, Proud, Steady</c:v>
                </c:pt>
                <c:pt idx="97">
                  <c:v>Brave, Bright, Confident, Energetic, Fearless, Friendly, Intelligent, Loyal, Playful</c:v>
                </c:pt>
                <c:pt idx="98">
                  <c:v>Brave, Cautious, Loyal, Independent, Tenacious, Territorial</c:v>
                </c:pt>
                <c:pt idx="99">
                  <c:v>Brave, Confident, Energetic, Hardy, Lively, Stable</c:v>
                </c:pt>
                <c:pt idx="100">
                  <c:v>Brave, Courageous, Determined, Docile, Loyal, Obedient</c:v>
                </c:pt>
                <c:pt idx="101">
                  <c:v>Brave, Docile, Impetuous, Intelligent, Obedient, Quarrelsome</c:v>
                </c:pt>
                <c:pt idx="102">
                  <c:v>Calm, Cheerful, Companionable, Devoted, Friendly, Sociable</c:v>
                </c:pt>
                <c:pt idx="103">
                  <c:v>Calm, Courageous, Faithful, Friendly, Keen</c:v>
                </c:pt>
                <c:pt idx="104">
                  <c:v>Calm, Dominant, Gentle, Strong-willed, Suspicious</c:v>
                </c:pt>
                <c:pt idx="105">
                  <c:v>Cheerful, Courageous, Intelligent, Loyal, Social, Sweet, Gentle</c:v>
                </c:pt>
                <c:pt idx="106">
                  <c:v>Cheerful, Courageous, Loyal, Quiet, Social</c:v>
                </c:pt>
                <c:pt idx="107">
                  <c:v>Clever, Courageous, Devoted, Lively, Playful, Stubborn</c:v>
                </c:pt>
                <c:pt idx="108">
                  <c:v>Clever, Energetic, Friendly, Outgoing, Playful, Responsive, Intelligent</c:v>
                </c:pt>
                <c:pt idx="109">
                  <c:v>Clever, Independent, Intelligent, Lively, Sensitive, Trainable</c:v>
                </c:pt>
                <c:pt idx="110">
                  <c:v>Clownish, Independent, Intelligent, Loyal, Patient, Protective</c:v>
                </c:pt>
                <c:pt idx="111">
                  <c:v>Companionable, Courageous, Devoted, Even-tempered, Loyal, Vigiliant</c:v>
                </c:pt>
                <c:pt idx="112">
                  <c:v>Companionable, Eager, Energetic, Friendly, Intelligent, Trainable</c:v>
                </c:pt>
                <c:pt idx="113">
                  <c:v>Companionable, Fearless, Happy, Lovable, Self-confident, Spirited, Intelligent</c:v>
                </c:pt>
                <c:pt idx="114">
                  <c:v>Confident, Dominant, Intelligent, Obedient, Territorial</c:v>
                </c:pt>
                <c:pt idx="115">
                  <c:v>Confident, Friendly, Intelligent, Kind, Reliable, Trustworthy</c:v>
                </c:pt>
                <c:pt idx="116">
                  <c:v>Courageous, Obedient, Loyal, Protective, Loving</c:v>
                </c:pt>
                <c:pt idx="117">
                  <c:v>Devoted, Good-natured, Intelligent, Lively, Playful, Trainable</c:v>
                </c:pt>
                <c:pt idx="118">
                  <c:v>Dignified, Docile, Friendly, Gentle, Polite, Quiet</c:v>
                </c:pt>
                <c:pt idx="119">
                  <c:v>Dignified, Generous, Loyal, Patient, Sweet-tempered, Thoughtful, Intelligent</c:v>
                </c:pt>
                <c:pt idx="120">
                  <c:v>Dignified, Intelligent, Loyal, Mischevious, Sensitive, Strong-willed</c:v>
                </c:pt>
                <c:pt idx="121">
                  <c:v>Docile, Enterprising, Loyal, Reserved, Serious</c:v>
                </c:pt>
                <c:pt idx="122">
                  <c:v>Dominant, Intelligent, Kind, Loyal, Powerful, Strong-willed</c:v>
                </c:pt>
                <c:pt idx="123">
                  <c:v>Dominant, Intelligent, Lively, Protective, Respectful, Trainable</c:v>
                </c:pt>
                <c:pt idx="124">
                  <c:v>Energetic, Bold, Eager, Happy, Intelligent, Obedient</c:v>
                </c:pt>
                <c:pt idx="125">
                  <c:v>Energetic, Fearless, Lively, Reliable, Self-assured, Social</c:v>
                </c:pt>
                <c:pt idx="126">
                  <c:v>Energetic, Friendly, Intelligent, Obedient, Protective, Trainable</c:v>
                </c:pt>
                <c:pt idx="127">
                  <c:v>Even Tempered, Joyful, Merry, Outgoing, Intelligent, Sociable, Trusting</c:v>
                </c:pt>
                <c:pt idx="128">
                  <c:v>Even-tempered, Familial, Courageous, Lively, Loving, Spirited</c:v>
                </c:pt>
                <c:pt idx="129">
                  <c:v>Faithful, Fearless, Intelligent, Loyal, Obedient, Protective</c:v>
                </c:pt>
                <c:pt idx="130">
                  <c:v>Familial, Gentle, Intelligent, Loyal, Protective, Rational</c:v>
                </c:pt>
                <c:pt idx="131">
                  <c:v>Familial, Independent, Loving, Loyal, Protective</c:v>
                </c:pt>
                <c:pt idx="132">
                  <c:v>Friendly, Active, Gentle</c:v>
                </c:pt>
                <c:pt idx="133">
                  <c:v>Friendly, Confident, Devoted, Intelligent, Gentle, Loving, Reserved</c:v>
                </c:pt>
                <c:pt idx="134">
                  <c:v>Friendly, Confident, Devoted, Optimistic, Outgoing, Intelligent</c:v>
                </c:pt>
                <c:pt idx="135">
                  <c:v>Friendly, Devoted, Courageous</c:v>
                </c:pt>
                <c:pt idx="136">
                  <c:v>Friendly, Gentle, Independent, Intelligent, Lively, Loving, Sweet</c:v>
                </c:pt>
                <c:pt idx="137">
                  <c:v>Friendly, Gentle, Independent, Intelligent, Outgoing, Quiet, Social</c:v>
                </c:pt>
                <c:pt idx="138">
                  <c:v>Friendly, Gentle, Intelligent, Loyal, Protective, Responsive, Social</c:v>
                </c:pt>
                <c:pt idx="139">
                  <c:v>Friendly, Hard-working, Obedient, Protective, Sociable, Well-mannered</c:v>
                </c:pt>
                <c:pt idx="140">
                  <c:v>Gentle, Loyal, Proud, Trainable, Vigilant, Intelligent</c:v>
                </c:pt>
                <c:pt idx="141">
                  <c:v>Happy, Independent, Intelligent, Loyal, Playful, Vocal</c:v>
                </c:pt>
                <c:pt idx="142">
                  <c:v>Independent, Bold, Confident, Friendly, Intelligent, Trainable</c:v>
                </c:pt>
                <c:pt idx="143">
                  <c:v>Independent, Calm, Devoted, Intelligent, Protective, Reliable</c:v>
                </c:pt>
                <c:pt idx="144">
                  <c:v>Independent, Fiesty, Alert, Playful, Quick, Self-assured</c:v>
                </c:pt>
                <c:pt idx="145">
                  <c:v>Independent, Intelligent, Kind, Loving, Loyal, Sweet-tempered</c:v>
                </c:pt>
                <c:pt idx="146">
                  <c:v>Independent, Reliable, Devoted, Protective</c:v>
                </c:pt>
                <c:pt idx="147">
                  <c:v>Intelligent, Agile, Alert, Brave</c:v>
                </c:pt>
                <c:pt idx="148">
                  <c:v>Intelligent, Assertive, Aloof, Happy, Independent, Willful</c:v>
                </c:pt>
                <c:pt idx="149">
                  <c:v>Intelligent, Energetic, Alert, Responsive, Tenacious, Loyal, Protective</c:v>
                </c:pt>
                <c:pt idx="150">
                  <c:v>Intelligent, Protective</c:v>
                </c:pt>
                <c:pt idx="151">
                  <c:v>Intelligent, Trainable, Attentive, Mischevious</c:v>
                </c:pt>
                <c:pt idx="152">
                  <c:v>Loyal, Fearless, Friendly, Good-tempered, Intelligent</c:v>
                </c:pt>
                <c:pt idx="153">
                  <c:v>Protective, Dominant, Fearless, Obedient, Stubborn, Trainable</c:v>
                </c:pt>
                <c:pt idx="154">
                  <c:v>Strong-willed, Mischevious, Gentle, Energetic, Intelligent</c:v>
                </c:pt>
                <c:pt idx="155">
                  <c:v>Unknown</c:v>
                </c:pt>
                <c:pt idx="156">
                  <c:v>Watchful, Even-tempered, Reserved, Active, Devoted</c:v>
                </c:pt>
                <c:pt idx="157">
                  <c:v>Wild</c:v>
                </c:pt>
              </c:strCache>
            </c:strRef>
          </c:cat>
          <c:val>
            <c:numRef>
              <c:f>'Dog Pivot Chart'!$Z$4:$Z$162</c:f>
              <c:numCache>
                <c:formatCode>General</c:formatCode>
                <c:ptCount val="158"/>
                <c:pt idx="0">
                  <c:v>1</c:v>
                </c:pt>
                <c:pt idx="1">
                  <c:v>1</c:v>
                </c:pt>
                <c:pt idx="2">
                  <c:v>1</c:v>
                </c:pt>
                <c:pt idx="3">
                  <c:v>1</c:v>
                </c:pt>
                <c:pt idx="4">
                  <c:v>1</c:v>
                </c:pt>
                <c:pt idx="5">
                  <c:v>1</c:v>
                </c:pt>
                <c:pt idx="6">
                  <c:v>1</c:v>
                </c:pt>
                <c:pt idx="7">
                  <c:v>1</c:v>
                </c:pt>
                <c:pt idx="8">
                  <c:v>1</c:v>
                </c:pt>
                <c:pt idx="9">
                  <c:v>4</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2</c:v>
                </c:pt>
                <c:pt idx="30">
                  <c:v>1</c:v>
                </c:pt>
                <c:pt idx="31">
                  <c:v>1</c:v>
                </c:pt>
                <c:pt idx="32">
                  <c:v>2</c:v>
                </c:pt>
                <c:pt idx="33">
                  <c:v>1</c:v>
                </c:pt>
                <c:pt idx="34">
                  <c:v>1</c:v>
                </c:pt>
                <c:pt idx="35">
                  <c:v>2</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2</c:v>
                </c:pt>
                <c:pt idx="51">
                  <c:v>1</c:v>
                </c:pt>
                <c:pt idx="52">
                  <c:v>1</c:v>
                </c:pt>
                <c:pt idx="53">
                  <c:v>1</c:v>
                </c:pt>
                <c:pt idx="54">
                  <c:v>1</c:v>
                </c:pt>
                <c:pt idx="55">
                  <c:v>1</c:v>
                </c:pt>
                <c:pt idx="56">
                  <c:v>1</c:v>
                </c:pt>
                <c:pt idx="57">
                  <c:v>1</c:v>
                </c:pt>
                <c:pt idx="58">
                  <c:v>1</c:v>
                </c:pt>
                <c:pt idx="59">
                  <c:v>1</c:v>
                </c:pt>
                <c:pt idx="60">
                  <c:v>1</c:v>
                </c:pt>
                <c:pt idx="61">
                  <c:v>1</c:v>
                </c:pt>
                <c:pt idx="62">
                  <c:v>1</c:v>
                </c:pt>
                <c:pt idx="63">
                  <c:v>3</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4</c:v>
                </c:pt>
                <c:pt idx="79">
                  <c:v>1</c:v>
                </c:pt>
                <c:pt idx="80">
                  <c:v>1</c:v>
                </c:pt>
                <c:pt idx="81">
                  <c:v>2</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2</c:v>
                </c:pt>
                <c:pt idx="116">
                  <c:v>1</c:v>
                </c:pt>
                <c:pt idx="117">
                  <c:v>3</c:v>
                </c:pt>
                <c:pt idx="118">
                  <c:v>1</c:v>
                </c:pt>
                <c:pt idx="119">
                  <c:v>1</c:v>
                </c:pt>
                <c:pt idx="120">
                  <c:v>1</c:v>
                </c:pt>
                <c:pt idx="121">
                  <c:v>1</c:v>
                </c:pt>
                <c:pt idx="122">
                  <c:v>1</c:v>
                </c:pt>
                <c:pt idx="123">
                  <c:v>1</c:v>
                </c:pt>
                <c:pt idx="124">
                  <c:v>1</c:v>
                </c:pt>
                <c:pt idx="125">
                  <c:v>1</c:v>
                </c:pt>
                <c:pt idx="126">
                  <c:v>1</c:v>
                </c:pt>
                <c:pt idx="127">
                  <c:v>2</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2</c:v>
                </c:pt>
                <c:pt idx="146">
                  <c:v>1</c:v>
                </c:pt>
                <c:pt idx="147">
                  <c:v>1</c:v>
                </c:pt>
                <c:pt idx="148">
                  <c:v>1</c:v>
                </c:pt>
                <c:pt idx="149">
                  <c:v>1</c:v>
                </c:pt>
                <c:pt idx="150">
                  <c:v>1</c:v>
                </c:pt>
                <c:pt idx="151">
                  <c:v>1</c:v>
                </c:pt>
                <c:pt idx="152">
                  <c:v>1</c:v>
                </c:pt>
                <c:pt idx="153">
                  <c:v>1</c:v>
                </c:pt>
                <c:pt idx="154">
                  <c:v>2</c:v>
                </c:pt>
                <c:pt idx="155">
                  <c:v>1</c:v>
                </c:pt>
                <c:pt idx="156">
                  <c:v>1</c:v>
                </c:pt>
                <c:pt idx="157">
                  <c:v>3</c:v>
                </c:pt>
              </c:numCache>
            </c:numRef>
          </c:val>
          <c:extLst>
            <c:ext xmlns:c16="http://schemas.microsoft.com/office/drawing/2014/chart" uri="{C3380CC4-5D6E-409C-BE32-E72D297353CC}">
              <c16:uniqueId val="{00000000-B4DB-4EAF-B1EF-F23BF10203C9}"/>
            </c:ext>
          </c:extLst>
        </c:ser>
        <c:dLbls>
          <c:showLegendKey val="0"/>
          <c:showVal val="0"/>
          <c:showCatName val="0"/>
          <c:showSerName val="0"/>
          <c:showPercent val="0"/>
          <c:showBubbleSize val="0"/>
        </c:dLbls>
        <c:gapWidth val="150"/>
        <c:overlap val="100"/>
        <c:axId val="50469888"/>
        <c:axId val="2106431855"/>
      </c:barChart>
      <c:catAx>
        <c:axId val="504698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6431855"/>
        <c:crosses val="autoZero"/>
        <c:auto val="1"/>
        <c:lblAlgn val="ctr"/>
        <c:lblOffset val="100"/>
        <c:noMultiLvlLbl val="0"/>
      </c:catAx>
      <c:valAx>
        <c:axId val="21064318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469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 TOP 10 BY POPULARITY</cx:v>
        </cx:txData>
      </cx:tx>
      <cx:spPr>
        <a:noFill/>
      </cx:spPr>
      <cx:txPr>
        <a:bodyPr spcFirstLastPara="1" vertOverflow="ellipsis" horzOverflow="overflow" wrap="square" lIns="0" tIns="0" rIns="0" bIns="0" anchor="ctr" anchorCtr="1"/>
        <a:lstStyle/>
        <a:p>
          <a:pPr algn="ctr" rtl="0">
            <a:defRPr/>
          </a:pPr>
          <a:r>
            <a:rPr lang="en-US" sz="1600" b="1" i="0" u="none" strike="noStrike" baseline="0">
              <a:solidFill>
                <a:sysClr val="windowText" lastClr="000000"/>
              </a:solidFill>
              <a:latin typeface="Calibri" panose="020F0502020204030204"/>
            </a:rPr>
            <a:t> TOP 10 BY POPULARITY</a:t>
          </a:r>
        </a:p>
      </cx:txPr>
    </cx:title>
    <cx:plotArea>
      <cx:plotAreaRegion>
        <cx:series layoutId="funnel" uniqueId="{508CC062-E332-4F6A-A702-16FD13926011}">
          <cx:tx>
            <cx:txData>
              <cx:f>_xlchart.v2.1</cx:f>
              <cx:v>Popularity</cx:v>
            </cx:txData>
          </cx:tx>
          <cx: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x:spPr>
          <cx:dataLabels>
            <cx:txPr>
              <a:bodyPr spcFirstLastPara="1" vertOverflow="ellipsis" horzOverflow="overflow" wrap="square" lIns="0" tIns="0" rIns="0" bIns="0" anchor="ctr" anchorCtr="1"/>
              <a:lstStyle/>
              <a:p>
                <a:pPr algn="ctr" rtl="0">
                  <a:defRPr sz="1000">
                    <a:solidFill>
                      <a:sysClr val="windowText" lastClr="000000"/>
                    </a:solidFill>
                  </a:defRPr>
                </a:pPr>
                <a:endParaRPr lang="en-US" sz="1000" b="0"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solidFill>
                  <a:sysClr val="windowText" lastClr="000000"/>
                </a:solidFill>
              </a:defRPr>
            </a:pPr>
            <a:endParaRPr lang="en-US" sz="1050" b="1" i="0" u="none" strike="noStrike" baseline="0">
              <a:solidFill>
                <a:sysClr val="windowText" lastClr="000000"/>
              </a:solidFill>
              <a:latin typeface="Calibri" panose="020F0502020204030204"/>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solidFill>
                <a:latin typeface="Calibri" panose="020F0502020204030204"/>
              </a:rPr>
              <a:t> </a:t>
            </a:r>
            <a:r>
              <a:rPr lang="en-US" sz="1600" b="1" i="0" u="none" strike="noStrike" baseline="0">
                <a:solidFill>
                  <a:sysClr val="windowText" lastClr="000000"/>
                </a:solidFill>
                <a:latin typeface="Calibri" panose="020F0502020204030204"/>
              </a:rPr>
              <a:t>BOTTOM 10 BY POPULARITY</a:t>
            </a:r>
          </a:p>
        </cx:rich>
      </cx:tx>
    </cx:title>
    <cx:plotArea>
      <cx:plotAreaRegion>
        <cx:series layoutId="funnel" uniqueId="{E7B65BE8-30C3-4A76-9D92-7C12A38F1B73}">
          <cx:tx>
            <cx:txData>
              <cx:f>_xlchart.v2.4</cx:f>
              <cx:v>Popularity</cx:v>
            </cx:txData>
          </cx:tx>
          <cx: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x:spPr>
          <cx:dataLabels>
            <cx:txPr>
              <a:bodyPr spcFirstLastPara="1" vertOverflow="ellipsis" horzOverflow="overflow" wrap="square" lIns="0" tIns="0" rIns="0" bIns="0" anchor="ctr" anchorCtr="1"/>
              <a:lstStyle/>
              <a:p>
                <a:pPr algn="ctr" rtl="0">
                  <a:defRPr sz="1000">
                    <a:solidFill>
                      <a:sysClr val="windowText" lastClr="000000"/>
                    </a:solidFill>
                  </a:defRPr>
                </a:pPr>
                <a:endParaRPr lang="en-US" sz="1000" b="0"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a:solidFill>
                  <a:sysClr val="windowText" lastClr="000000"/>
                </a:solidFill>
              </a:defRPr>
            </a:pPr>
            <a:endParaRPr lang="en-US" sz="1050" b="0" i="0" u="none" strike="noStrike" baseline="0">
              <a:solidFill>
                <a:sysClr val="windowText" lastClr="000000"/>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data id="1">
      <cx:strDim type="cat">
        <cx:f>_xlchart.v2.8</cx:f>
      </cx:strDim>
      <cx:numDim type="val">
        <cx:f>_xlchart.v2.12</cx:f>
      </cx:numDim>
    </cx:data>
  </cx:chartData>
  <cx:chart>
    <cx:title pos="t" align="ctr" overlay="0">
      <cx:tx>
        <cx:txData>
          <cx:v>Top 10 Cat Breeds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Top 10 Cat Breeds </a:t>
          </a:r>
        </a:p>
      </cx:txPr>
    </cx:title>
    <cx:plotArea>
      <cx:plotAreaRegion>
        <cx:series layoutId="funnel" uniqueId="{F033317A-C31F-4488-9979-127C3F36F2F9}" formatIdx="0">
          <cx:tx>
            <cx:txData>
              <cx:f>_xlchart.v2.9</cx:f>
              <cx:v>Quantity Sold</cx:v>
            </cx:txData>
          </cx:tx>
          <cx:dataLabels>
            <cx:visibility seriesName="0" categoryName="0" value="1"/>
          </cx:dataLabels>
          <cx:dataId val="0"/>
        </cx:series>
        <cx:series layoutId="funnel" hidden="1" uniqueId="{1736D824-7071-4E06-95A9-082EEDE84C8F}" formatIdx="1">
          <cx:tx>
            <cx:txData>
              <cx:f>_xlchart.v2.11</cx:f>
              <cx:v>Average Sales</cx:v>
            </cx:txData>
          </cx:tx>
          <cx:dataLabels>
            <cx:visibility seriesName="0" categoryName="0" value="1"/>
          </cx:dataLabels>
          <cx:dataId val="1"/>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title pos="t" align="ctr" overlay="0"/>
    <cx:plotArea>
      <cx:plotAreaRegion>
        <cx:series layoutId="funnel" uniqueId="{8AD695A0-4737-497D-A4D8-B4C1A254857B}">
          <cx:dataLabels>
            <cx:visibility seriesName="0" categoryName="0" value="1"/>
          </cx:dataLabels>
          <cx:dataId val="0"/>
        </cx:series>
      </cx:plotAreaRegion>
      <cx:axis id="0">
        <cx:catScaling gapWidth="0.0700000003"/>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_xlchart.v2.13</cx:f>
      </cx:strDim>
      <cx:numDim type="val">
        <cx:f>_xlchart.v2.15</cx:f>
      </cx:numDim>
    </cx:data>
    <cx:data id="1">
      <cx:strDim type="cat">
        <cx:f>_xlchart.v2.13</cx:f>
      </cx:strDim>
      <cx:numDim type="val">
        <cx:f>_xlchart.v2.17</cx:f>
      </cx:numDim>
    </cx:data>
  </cx:chartData>
  <cx:chart>
    <cx:title pos="t" align="ctr" overlay="0">
      <cx:tx>
        <cx:txData>
          <cx:v>Bottom 10 Cat Breeds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Bottom 10 Cat Breeds</a:t>
          </a:r>
        </a:p>
      </cx:txPr>
    </cx:title>
    <cx:plotArea>
      <cx:plotAreaRegion>
        <cx:series layoutId="funnel" uniqueId="{BC34AA79-67D5-449F-9ACA-0D2482F9A8AE}" formatIdx="0">
          <cx:tx>
            <cx:txData>
              <cx:f>_xlchart.v2.14</cx:f>
              <cx:v>Quantity</cx:v>
            </cx:txData>
          </cx:tx>
          <cx:dataLabels>
            <cx:visibility seriesName="0" categoryName="0" value="1"/>
          </cx:dataLabels>
          <cx:dataId val="0"/>
        </cx:series>
        <cx:series layoutId="funnel" hidden="1" uniqueId="{9AC9C033-81FD-468D-B9D3-B0CC9379A30B}" formatIdx="1">
          <cx:tx>
            <cx:txData>
              <cx:f>_xlchart.v2.16</cx:f>
              <cx:v>Average Sales</cx:v>
            </cx:txData>
          </cx:tx>
          <cx:dataLabels>
            <cx:visibility seriesName="0" categoryName="0" value="1"/>
          </cx:dataLabels>
          <cx:dataId val="1"/>
        </cx:series>
      </cx:plotAreaRegion>
      <cx:axis id="0">
        <cx:catScaling gapWidth="0.0599999987"/>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_xlchart.v2.18</cx:f>
      </cx:strDim>
      <cx:numDim type="val">
        <cx:f>_xlchart.v2.20</cx:f>
      </cx:numDim>
    </cx:data>
  </cx:chartData>
  <cx:chart>
    <cx:title pos="t" align="ctr" overlay="0"/>
    <cx:plotArea>
      <cx:plotAreaRegion>
        <cx:series layoutId="funnel" uniqueId="{F735C69A-2DBC-47B6-8ACF-FD16EC71FB7A}">
          <cx:tx>
            <cx:txData>
              <cx:f>_xlchart.v2.19</cx:f>
              <cx:v>Quantity Sold</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1.xml"/><Relationship Id="rId7" Type="http://schemas.openxmlformats.org/officeDocument/2006/relationships/image" Target="../media/image1.png"/><Relationship Id="rId12" Type="http://schemas.openxmlformats.org/officeDocument/2006/relationships/image" Target="../media/image6.svg"/><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4.xml"/><Relationship Id="rId11" Type="http://schemas.openxmlformats.org/officeDocument/2006/relationships/image" Target="../media/image5.png"/><Relationship Id="rId5" Type="http://schemas.openxmlformats.org/officeDocument/2006/relationships/chart" Target="../charts/chart3.xml"/><Relationship Id="rId10" Type="http://schemas.openxmlformats.org/officeDocument/2006/relationships/image" Target="../media/image4.svg"/><Relationship Id="rId4" Type="http://schemas.openxmlformats.org/officeDocument/2006/relationships/chart" Target="../charts/chart2.xml"/><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3" Type="http://schemas.microsoft.com/office/2014/relationships/chartEx" Target="../charts/chartEx5.xml"/><Relationship Id="rId2" Type="http://schemas.microsoft.com/office/2014/relationships/chartEx" Target="../charts/chartEx4.xml"/><Relationship Id="rId1" Type="http://schemas.microsoft.com/office/2014/relationships/chartEx" Target="../charts/chartEx3.xml"/><Relationship Id="rId4" Type="http://schemas.microsoft.com/office/2014/relationships/chartEx" Target="../charts/chartEx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12</xdr:col>
      <xdr:colOff>192911</xdr:colOff>
      <xdr:row>0</xdr:row>
      <xdr:rowOff>77164</xdr:rowOff>
    </xdr:from>
    <xdr:to>
      <xdr:col>35</xdr:col>
      <xdr:colOff>202557</xdr:colOff>
      <xdr:row>32</xdr:row>
      <xdr:rowOff>163974</xdr:rowOff>
    </xdr:to>
    <xdr:sp macro="" textlink="">
      <xdr:nvSpPr>
        <xdr:cNvPr id="24" name="Rectangle 23">
          <a:extLst>
            <a:ext uri="{FF2B5EF4-FFF2-40B4-BE49-F238E27FC236}">
              <a16:creationId xmlns:a16="http://schemas.microsoft.com/office/drawing/2014/main" id="{48A00713-0475-9516-4927-138ACF22B71B}"/>
            </a:ext>
          </a:extLst>
        </xdr:cNvPr>
        <xdr:cNvSpPr/>
      </xdr:nvSpPr>
      <xdr:spPr>
        <a:xfrm>
          <a:off x="8179443" y="77164"/>
          <a:ext cx="13986076" cy="595131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221847</xdr:colOff>
      <xdr:row>0</xdr:row>
      <xdr:rowOff>137161</xdr:rowOff>
    </xdr:from>
    <xdr:to>
      <xdr:col>35</xdr:col>
      <xdr:colOff>163974</xdr:colOff>
      <xdr:row>4</xdr:row>
      <xdr:rowOff>28938</xdr:rowOff>
    </xdr:to>
    <xdr:sp macro="" textlink="">
      <xdr:nvSpPr>
        <xdr:cNvPr id="7" name="Rectangle: Rounded Corners 6">
          <a:extLst>
            <a:ext uri="{FF2B5EF4-FFF2-40B4-BE49-F238E27FC236}">
              <a16:creationId xmlns:a16="http://schemas.microsoft.com/office/drawing/2014/main" id="{2E7EDF4B-2522-C452-B7B4-3D00965E7004}"/>
            </a:ext>
          </a:extLst>
        </xdr:cNvPr>
        <xdr:cNvSpPr/>
      </xdr:nvSpPr>
      <xdr:spPr>
        <a:xfrm>
          <a:off x="8208379" y="137161"/>
          <a:ext cx="13918557" cy="624840"/>
        </a:xfrm>
        <a:prstGeom prst="round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b="1" cap="none" spc="0">
              <a:ln w="13462">
                <a:solidFill>
                  <a:schemeClr val="bg1"/>
                </a:solidFill>
                <a:prstDash val="solid"/>
              </a:ln>
              <a:solidFill>
                <a:schemeClr val="bg1"/>
              </a:solidFill>
              <a:effectLst>
                <a:outerShdw dist="38100" dir="2700000" algn="bl" rotWithShape="0">
                  <a:schemeClr val="accent5"/>
                </a:outerShdw>
              </a:effectLst>
            </a:rPr>
            <a:t>BREEDS DASHBOARD</a:t>
          </a:r>
        </a:p>
      </xdr:txBody>
    </xdr:sp>
    <xdr:clientData/>
  </xdr:twoCellAnchor>
  <xdr:twoCellAnchor>
    <xdr:from>
      <xdr:col>12</xdr:col>
      <xdr:colOff>260430</xdr:colOff>
      <xdr:row>4</xdr:row>
      <xdr:rowOff>129539</xdr:rowOff>
    </xdr:from>
    <xdr:to>
      <xdr:col>18</xdr:col>
      <xdr:colOff>365760</xdr:colOff>
      <xdr:row>32</xdr:row>
      <xdr:rowOff>57873</xdr:rowOff>
    </xdr:to>
    <xdr:sp macro="" textlink="">
      <xdr:nvSpPr>
        <xdr:cNvPr id="14" name="Rectangle: Rounded Corners 13">
          <a:extLst>
            <a:ext uri="{FF2B5EF4-FFF2-40B4-BE49-F238E27FC236}">
              <a16:creationId xmlns:a16="http://schemas.microsoft.com/office/drawing/2014/main" id="{36513D61-D8C5-9C37-DD3C-763DAB398324}"/>
            </a:ext>
          </a:extLst>
        </xdr:cNvPr>
        <xdr:cNvSpPr/>
      </xdr:nvSpPr>
      <xdr:spPr>
        <a:xfrm>
          <a:off x="8246962" y="862602"/>
          <a:ext cx="3751355" cy="5059777"/>
        </a:xfrm>
        <a:prstGeom prst="roundRect">
          <a:avLst>
            <a:gd name="adj" fmla="val 9222"/>
          </a:avLst>
        </a:prstGeom>
        <a:solidFill>
          <a:schemeClr val="accent5"/>
        </a:soli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12</xdr:col>
      <xdr:colOff>385822</xdr:colOff>
      <xdr:row>5</xdr:row>
      <xdr:rowOff>15240</xdr:rowOff>
    </xdr:from>
    <xdr:to>
      <xdr:col>18</xdr:col>
      <xdr:colOff>289367</xdr:colOff>
      <xdr:row>18</xdr:row>
      <xdr:rowOff>48227</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5869E5D4-3211-4BDE-A922-C25B75A367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94442" y="929640"/>
              <a:ext cx="3561145" cy="24104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381000</xdr:colOff>
      <xdr:row>18</xdr:row>
      <xdr:rowOff>77163</xdr:rowOff>
    </xdr:from>
    <xdr:to>
      <xdr:col>18</xdr:col>
      <xdr:colOff>205740</xdr:colOff>
      <xdr:row>31</xdr:row>
      <xdr:rowOff>183264</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5F375AA5-1271-48B2-9E65-943D26281B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389620" y="3369003"/>
              <a:ext cx="3482340" cy="248354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482279</xdr:colOff>
      <xdr:row>5</xdr:row>
      <xdr:rowOff>46781</xdr:rowOff>
    </xdr:from>
    <xdr:to>
      <xdr:col>22</xdr:col>
      <xdr:colOff>67519</xdr:colOff>
      <xdr:row>10</xdr:row>
      <xdr:rowOff>96456</xdr:rowOff>
    </xdr:to>
    <xdr:sp macro="" textlink="">
      <xdr:nvSpPr>
        <xdr:cNvPr id="19" name="Rectangle: Rounded Corners 18">
          <a:extLst>
            <a:ext uri="{FF2B5EF4-FFF2-40B4-BE49-F238E27FC236}">
              <a16:creationId xmlns:a16="http://schemas.microsoft.com/office/drawing/2014/main" id="{7EFA90AA-246A-886A-4CA0-0497961BA2FD}"/>
            </a:ext>
          </a:extLst>
        </xdr:cNvPr>
        <xdr:cNvSpPr/>
      </xdr:nvSpPr>
      <xdr:spPr>
        <a:xfrm>
          <a:off x="12114836" y="963110"/>
          <a:ext cx="2015924" cy="966004"/>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path path="circle">
            <a:fillToRect l="100000" t="100000"/>
          </a:path>
          <a:tileRect r="-100000" b="-100000"/>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491924</xdr:colOff>
      <xdr:row>10</xdr:row>
      <xdr:rowOff>152400</xdr:rowOff>
    </xdr:from>
    <xdr:to>
      <xdr:col>22</xdr:col>
      <xdr:colOff>86810</xdr:colOff>
      <xdr:row>16</xdr:row>
      <xdr:rowOff>28937</xdr:rowOff>
    </xdr:to>
    <xdr:sp macro="" textlink="">
      <xdr:nvSpPr>
        <xdr:cNvPr id="21" name="Rectangle: Rounded Corners 20">
          <a:extLst>
            <a:ext uri="{FF2B5EF4-FFF2-40B4-BE49-F238E27FC236}">
              <a16:creationId xmlns:a16="http://schemas.microsoft.com/office/drawing/2014/main" id="{34316C59-AE42-4CD5-BD56-40A42DAD4334}"/>
            </a:ext>
          </a:extLst>
        </xdr:cNvPr>
        <xdr:cNvSpPr/>
      </xdr:nvSpPr>
      <xdr:spPr>
        <a:xfrm>
          <a:off x="12124481" y="1985058"/>
          <a:ext cx="2025570" cy="976132"/>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167254</xdr:colOff>
      <xdr:row>5</xdr:row>
      <xdr:rowOff>115745</xdr:rowOff>
    </xdr:from>
    <xdr:to>
      <xdr:col>20</xdr:col>
      <xdr:colOff>327949</xdr:colOff>
      <xdr:row>8</xdr:row>
      <xdr:rowOff>77164</xdr:rowOff>
    </xdr:to>
    <xdr:sp macro="" textlink="Tables_Dashboard!A7">
      <xdr:nvSpPr>
        <xdr:cNvPr id="23" name="TextBox 22">
          <a:extLst>
            <a:ext uri="{FF2B5EF4-FFF2-40B4-BE49-F238E27FC236}">
              <a16:creationId xmlns:a16="http://schemas.microsoft.com/office/drawing/2014/main" id="{D27D8FFF-043D-775E-D997-816B8EE8838C}"/>
            </a:ext>
          </a:extLst>
        </xdr:cNvPr>
        <xdr:cNvSpPr txBox="1"/>
      </xdr:nvSpPr>
      <xdr:spPr>
        <a:xfrm>
          <a:off x="12407482" y="1032074"/>
          <a:ext cx="768366" cy="511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2865A5-22F7-4081-97FB-8D54A2B4151D}"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t>67</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19</xdr:col>
      <xdr:colOff>77165</xdr:colOff>
      <xdr:row>11</xdr:row>
      <xdr:rowOff>77164</xdr:rowOff>
    </xdr:from>
    <xdr:to>
      <xdr:col>21</xdr:col>
      <xdr:colOff>115747</xdr:colOff>
      <xdr:row>14</xdr:row>
      <xdr:rowOff>48226</xdr:rowOff>
    </xdr:to>
    <xdr:sp macro="" textlink="Tables_Dashboard!B7">
      <xdr:nvSpPr>
        <xdr:cNvPr id="27" name="TextBox 26">
          <a:extLst>
            <a:ext uri="{FF2B5EF4-FFF2-40B4-BE49-F238E27FC236}">
              <a16:creationId xmlns:a16="http://schemas.microsoft.com/office/drawing/2014/main" id="{878169CB-6C5A-454A-B220-5FD784D5DD87}"/>
            </a:ext>
          </a:extLst>
        </xdr:cNvPr>
        <xdr:cNvSpPr txBox="1"/>
      </xdr:nvSpPr>
      <xdr:spPr>
        <a:xfrm>
          <a:off x="12317393" y="2093088"/>
          <a:ext cx="1253924" cy="520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C500A1-4DC8-40DB-9596-997BF3EFF575}"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t>$79.43</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19</xdr:col>
      <xdr:colOff>96455</xdr:colOff>
      <xdr:row>13</xdr:row>
      <xdr:rowOff>154328</xdr:rowOff>
    </xdr:from>
    <xdr:to>
      <xdr:col>21</xdr:col>
      <xdr:colOff>327949</xdr:colOff>
      <xdr:row>16</xdr:row>
      <xdr:rowOff>48228</xdr:rowOff>
    </xdr:to>
    <xdr:sp macro="" textlink="">
      <xdr:nvSpPr>
        <xdr:cNvPr id="28" name="TextBox 27">
          <a:extLst>
            <a:ext uri="{FF2B5EF4-FFF2-40B4-BE49-F238E27FC236}">
              <a16:creationId xmlns:a16="http://schemas.microsoft.com/office/drawing/2014/main" id="{2971AD9F-23C6-FE5D-AD86-1089D03FBFED}"/>
            </a:ext>
          </a:extLst>
        </xdr:cNvPr>
        <xdr:cNvSpPr txBox="1"/>
      </xdr:nvSpPr>
      <xdr:spPr>
        <a:xfrm>
          <a:off x="12336683" y="2536784"/>
          <a:ext cx="1446836" cy="44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Variable Text Semibold" pitchFamily="2" charset="0"/>
            </a:rPr>
            <a:t>Average sales</a:t>
          </a:r>
        </a:p>
      </xdr:txBody>
    </xdr:sp>
    <xdr:clientData/>
  </xdr:twoCellAnchor>
  <xdr:twoCellAnchor>
    <xdr:from>
      <xdr:col>19</xdr:col>
      <xdr:colOff>113816</xdr:colOff>
      <xdr:row>8</xdr:row>
      <xdr:rowOff>17362</xdr:rowOff>
    </xdr:from>
    <xdr:to>
      <xdr:col>21</xdr:col>
      <xdr:colOff>260431</xdr:colOff>
      <xdr:row>9</xdr:row>
      <xdr:rowOff>144685</xdr:rowOff>
    </xdr:to>
    <xdr:sp macro="" textlink="">
      <xdr:nvSpPr>
        <xdr:cNvPr id="30" name="TextBox 29">
          <a:extLst>
            <a:ext uri="{FF2B5EF4-FFF2-40B4-BE49-F238E27FC236}">
              <a16:creationId xmlns:a16="http://schemas.microsoft.com/office/drawing/2014/main" id="{11E348D7-B8AB-4381-932E-B11E0FAC45F2}"/>
            </a:ext>
          </a:extLst>
        </xdr:cNvPr>
        <xdr:cNvSpPr txBox="1"/>
      </xdr:nvSpPr>
      <xdr:spPr>
        <a:xfrm>
          <a:off x="12354044" y="1483489"/>
          <a:ext cx="1361957" cy="310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Variable Text Semibold" pitchFamily="2" charset="0"/>
            </a:rPr>
            <a:t>Total</a:t>
          </a:r>
          <a:r>
            <a:rPr lang="en-IN" sz="1600" baseline="0">
              <a:latin typeface="Segoe UI Variable Text Semibold" pitchFamily="2" charset="0"/>
            </a:rPr>
            <a:t> Count</a:t>
          </a:r>
          <a:endParaRPr lang="en-IN" sz="1600">
            <a:latin typeface="Segoe UI Variable Text Semibold" pitchFamily="2" charset="0"/>
          </a:endParaRPr>
        </a:p>
      </xdr:txBody>
    </xdr:sp>
    <xdr:clientData/>
  </xdr:twoCellAnchor>
  <xdr:twoCellAnchor>
    <xdr:from>
      <xdr:col>22</xdr:col>
      <xdr:colOff>173620</xdr:colOff>
      <xdr:row>10</xdr:row>
      <xdr:rowOff>173620</xdr:rowOff>
    </xdr:from>
    <xdr:to>
      <xdr:col>25</xdr:col>
      <xdr:colOff>414759</xdr:colOff>
      <xdr:row>16</xdr:row>
      <xdr:rowOff>38582</xdr:rowOff>
    </xdr:to>
    <xdr:sp macro="" textlink="">
      <xdr:nvSpPr>
        <xdr:cNvPr id="31" name="Rectangle: Rounded Corners 30">
          <a:extLst>
            <a:ext uri="{FF2B5EF4-FFF2-40B4-BE49-F238E27FC236}">
              <a16:creationId xmlns:a16="http://schemas.microsoft.com/office/drawing/2014/main" id="{2D833056-E44F-4426-AA20-540853CD6B34}"/>
            </a:ext>
          </a:extLst>
        </xdr:cNvPr>
        <xdr:cNvSpPr/>
      </xdr:nvSpPr>
      <xdr:spPr>
        <a:xfrm>
          <a:off x="14236861" y="2006278"/>
          <a:ext cx="2064151" cy="964557"/>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162046</xdr:colOff>
      <xdr:row>5</xdr:row>
      <xdr:rowOff>46299</xdr:rowOff>
    </xdr:from>
    <xdr:to>
      <xdr:col>25</xdr:col>
      <xdr:colOff>414760</xdr:colOff>
      <xdr:row>10</xdr:row>
      <xdr:rowOff>67519</xdr:rowOff>
    </xdr:to>
    <xdr:sp macro="" textlink="">
      <xdr:nvSpPr>
        <xdr:cNvPr id="32" name="Rectangle: Rounded Corners 31">
          <a:extLst>
            <a:ext uri="{FF2B5EF4-FFF2-40B4-BE49-F238E27FC236}">
              <a16:creationId xmlns:a16="http://schemas.microsoft.com/office/drawing/2014/main" id="{EBDF593E-B0AD-4B98-9394-1F27427E8961}"/>
            </a:ext>
          </a:extLst>
        </xdr:cNvPr>
        <xdr:cNvSpPr/>
      </xdr:nvSpPr>
      <xdr:spPr>
        <a:xfrm>
          <a:off x="14225287" y="962628"/>
          <a:ext cx="2075726" cy="937549"/>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377527</xdr:colOff>
      <xdr:row>5</xdr:row>
      <xdr:rowOff>131662</xdr:rowOff>
    </xdr:from>
    <xdr:to>
      <xdr:col>24</xdr:col>
      <xdr:colOff>318304</xdr:colOff>
      <xdr:row>8</xdr:row>
      <xdr:rowOff>48227</xdr:rowOff>
    </xdr:to>
    <xdr:sp macro="" textlink="Tables_Dashboard!C7">
      <xdr:nvSpPr>
        <xdr:cNvPr id="26" name="TextBox 25">
          <a:extLst>
            <a:ext uri="{FF2B5EF4-FFF2-40B4-BE49-F238E27FC236}">
              <a16:creationId xmlns:a16="http://schemas.microsoft.com/office/drawing/2014/main" id="{96FD70EE-30B8-4013-85C6-A219812A17B3}"/>
            </a:ext>
          </a:extLst>
        </xdr:cNvPr>
        <xdr:cNvSpPr txBox="1"/>
      </xdr:nvSpPr>
      <xdr:spPr>
        <a:xfrm>
          <a:off x="14440768" y="1047991"/>
          <a:ext cx="1156118" cy="46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3D9F39-1294-4AFA-868D-B33FF3DBBBAF}"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t>5322</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22</xdr:col>
      <xdr:colOff>282998</xdr:colOff>
      <xdr:row>11</xdr:row>
      <xdr:rowOff>95008</xdr:rowOff>
    </xdr:from>
    <xdr:to>
      <xdr:col>25</xdr:col>
      <xdr:colOff>9645</xdr:colOff>
      <xdr:row>14</xdr:row>
      <xdr:rowOff>0</xdr:rowOff>
    </xdr:to>
    <xdr:sp macro="" textlink="Tables_Dashboard!D7">
      <xdr:nvSpPr>
        <xdr:cNvPr id="25" name="TextBox 24">
          <a:extLst>
            <a:ext uri="{FF2B5EF4-FFF2-40B4-BE49-F238E27FC236}">
              <a16:creationId xmlns:a16="http://schemas.microsoft.com/office/drawing/2014/main" id="{41D95865-AC9E-48FC-B97E-622381D3077B}"/>
            </a:ext>
          </a:extLst>
        </xdr:cNvPr>
        <xdr:cNvSpPr txBox="1"/>
      </xdr:nvSpPr>
      <xdr:spPr>
        <a:xfrm>
          <a:off x="14346239" y="2110932"/>
          <a:ext cx="1549659" cy="454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D5647D-C635-4EE2-A8F7-16AACF8D1F23}"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$56,800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22</xdr:col>
      <xdr:colOff>173622</xdr:colOff>
      <xdr:row>13</xdr:row>
      <xdr:rowOff>144683</xdr:rowOff>
    </xdr:from>
    <xdr:to>
      <xdr:col>26</xdr:col>
      <xdr:colOff>0</xdr:colOff>
      <xdr:row>15</xdr:row>
      <xdr:rowOff>163976</xdr:rowOff>
    </xdr:to>
    <xdr:sp macro="" textlink="">
      <xdr:nvSpPr>
        <xdr:cNvPr id="33" name="TextBox 32">
          <a:extLst>
            <a:ext uri="{FF2B5EF4-FFF2-40B4-BE49-F238E27FC236}">
              <a16:creationId xmlns:a16="http://schemas.microsoft.com/office/drawing/2014/main" id="{930D51DC-46B8-4F44-AB46-95F3AC291CA7}"/>
            </a:ext>
          </a:extLst>
        </xdr:cNvPr>
        <xdr:cNvSpPr txBox="1"/>
      </xdr:nvSpPr>
      <xdr:spPr>
        <a:xfrm>
          <a:off x="14236863" y="2527139"/>
          <a:ext cx="2257061" cy="38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Variable Text Semibold" pitchFamily="2" charset="0"/>
            </a:rPr>
            <a:t>Average Kitten</a:t>
          </a:r>
          <a:r>
            <a:rPr lang="en-IN" sz="1600" baseline="0">
              <a:latin typeface="Segoe UI Variable Text Semibold" pitchFamily="2" charset="0"/>
            </a:rPr>
            <a:t> Price</a:t>
          </a:r>
          <a:endParaRPr lang="en-IN" sz="1600">
            <a:latin typeface="Segoe UI Variable Text Semibold" pitchFamily="2" charset="0"/>
          </a:endParaRPr>
        </a:p>
      </xdr:txBody>
    </xdr:sp>
    <xdr:clientData/>
  </xdr:twoCellAnchor>
  <xdr:twoCellAnchor>
    <xdr:from>
      <xdr:col>22</xdr:col>
      <xdr:colOff>335667</xdr:colOff>
      <xdr:row>7</xdr:row>
      <xdr:rowOff>181336</xdr:rowOff>
    </xdr:from>
    <xdr:to>
      <xdr:col>25</xdr:col>
      <xdr:colOff>250785</xdr:colOff>
      <xdr:row>10</xdr:row>
      <xdr:rowOff>75236</xdr:rowOff>
    </xdr:to>
    <xdr:sp macro="" textlink="">
      <xdr:nvSpPr>
        <xdr:cNvPr id="34" name="TextBox 33">
          <a:extLst>
            <a:ext uri="{FF2B5EF4-FFF2-40B4-BE49-F238E27FC236}">
              <a16:creationId xmlns:a16="http://schemas.microsoft.com/office/drawing/2014/main" id="{0B7704CA-F18E-4F05-8555-F967DABD2676}"/>
            </a:ext>
          </a:extLst>
        </xdr:cNvPr>
        <xdr:cNvSpPr txBox="1"/>
      </xdr:nvSpPr>
      <xdr:spPr>
        <a:xfrm>
          <a:off x="14398908" y="1464197"/>
          <a:ext cx="1738130" cy="44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Variable Text Semibold" pitchFamily="2" charset="0"/>
            </a:rPr>
            <a:t>Total</a:t>
          </a:r>
          <a:r>
            <a:rPr lang="en-IN" sz="1600" baseline="0">
              <a:latin typeface="Segoe UI Variable Text Semibold" pitchFamily="2" charset="0"/>
            </a:rPr>
            <a:t> Quantity</a:t>
          </a:r>
          <a:endParaRPr lang="en-IN" sz="1600">
            <a:latin typeface="Segoe UI Variable Text Semibold" pitchFamily="2" charset="0"/>
          </a:endParaRPr>
        </a:p>
      </xdr:txBody>
    </xdr:sp>
    <xdr:clientData/>
  </xdr:twoCellAnchor>
  <xdr:twoCellAnchor>
    <xdr:from>
      <xdr:col>18</xdr:col>
      <xdr:colOff>434050</xdr:colOff>
      <xdr:row>16</xdr:row>
      <xdr:rowOff>144684</xdr:rowOff>
    </xdr:from>
    <xdr:to>
      <xdr:col>35</xdr:col>
      <xdr:colOff>173620</xdr:colOff>
      <xdr:row>32</xdr:row>
      <xdr:rowOff>28936</xdr:rowOff>
    </xdr:to>
    <xdr:sp macro="" textlink="">
      <xdr:nvSpPr>
        <xdr:cNvPr id="6" name="Rectangle: Rounded Corners 34">
          <a:extLst>
            <a:ext uri="{FF2B5EF4-FFF2-40B4-BE49-F238E27FC236}">
              <a16:creationId xmlns:a16="http://schemas.microsoft.com/office/drawing/2014/main" id="{3E63FE35-7847-495C-9975-B6600B48D968}"/>
            </a:ext>
          </a:extLst>
        </xdr:cNvPr>
        <xdr:cNvSpPr/>
      </xdr:nvSpPr>
      <xdr:spPr>
        <a:xfrm>
          <a:off x="12066607" y="3076937"/>
          <a:ext cx="10069975" cy="2816505"/>
        </a:xfrm>
        <a:prstGeom prst="roundRect">
          <a:avLst>
            <a:gd name="adj" fmla="val 9395"/>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447362</xdr:colOff>
      <xdr:row>19</xdr:row>
      <xdr:rowOff>83337</xdr:rowOff>
    </xdr:from>
    <xdr:to>
      <xdr:col>25</xdr:col>
      <xdr:colOff>9646</xdr:colOff>
      <xdr:row>31</xdr:row>
      <xdr:rowOff>86809</xdr:rowOff>
    </xdr:to>
    <xdr:graphicFrame macro="">
      <xdr:nvGraphicFramePr>
        <xdr:cNvPr id="8" name="Chart 14">
          <a:extLst>
            <a:ext uri="{FF2B5EF4-FFF2-40B4-BE49-F238E27FC236}">
              <a16:creationId xmlns:a16="http://schemas.microsoft.com/office/drawing/2014/main" id="{7E84C5A2-EDA6-43EB-B3D3-802970491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19291</xdr:colOff>
      <xdr:row>4</xdr:row>
      <xdr:rowOff>106101</xdr:rowOff>
    </xdr:from>
    <xdr:to>
      <xdr:col>35</xdr:col>
      <xdr:colOff>144680</xdr:colOff>
      <xdr:row>16</xdr:row>
      <xdr:rowOff>67519</xdr:rowOff>
    </xdr:to>
    <xdr:sp macro="" textlink="">
      <xdr:nvSpPr>
        <xdr:cNvPr id="39" name="Rectangle: Rounded Corners 38">
          <a:extLst>
            <a:ext uri="{FF2B5EF4-FFF2-40B4-BE49-F238E27FC236}">
              <a16:creationId xmlns:a16="http://schemas.microsoft.com/office/drawing/2014/main" id="{A005DBAE-49FB-4435-9737-489977171AA5}"/>
            </a:ext>
          </a:extLst>
        </xdr:cNvPr>
        <xdr:cNvSpPr/>
      </xdr:nvSpPr>
      <xdr:spPr>
        <a:xfrm>
          <a:off x="16513215" y="839164"/>
          <a:ext cx="5594427" cy="2160608"/>
        </a:xfrm>
        <a:prstGeom prst="roundRect">
          <a:avLst>
            <a:gd name="adj" fmla="val 2019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0" scaled="1"/>
          <a:tileRect/>
        </a:gradFill>
        <a:ln>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30</xdr:col>
      <xdr:colOff>250784</xdr:colOff>
      <xdr:row>4</xdr:row>
      <xdr:rowOff>173621</xdr:rowOff>
    </xdr:from>
    <xdr:to>
      <xdr:col>35</xdr:col>
      <xdr:colOff>48226</xdr:colOff>
      <xdr:row>15</xdr:row>
      <xdr:rowOff>173621</xdr:rowOff>
    </xdr:to>
    <xdr:graphicFrame macro="">
      <xdr:nvGraphicFramePr>
        <xdr:cNvPr id="36" name="Chart 35">
          <a:extLst>
            <a:ext uri="{FF2B5EF4-FFF2-40B4-BE49-F238E27FC236}">
              <a16:creationId xmlns:a16="http://schemas.microsoft.com/office/drawing/2014/main" id="{29F1A593-27BA-489E-9554-663380448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9645</xdr:colOff>
      <xdr:row>16</xdr:row>
      <xdr:rowOff>173621</xdr:rowOff>
    </xdr:from>
    <xdr:to>
      <xdr:col>24</xdr:col>
      <xdr:colOff>250785</xdr:colOff>
      <xdr:row>19</xdr:row>
      <xdr:rowOff>67520</xdr:rowOff>
    </xdr:to>
    <xdr:sp macro="" textlink="">
      <xdr:nvSpPr>
        <xdr:cNvPr id="5" name="TextBox 28">
          <a:extLst>
            <a:ext uri="{FF2B5EF4-FFF2-40B4-BE49-F238E27FC236}">
              <a16:creationId xmlns:a16="http://schemas.microsoft.com/office/drawing/2014/main" id="{C5D1CFBD-B79C-4500-8E35-433A9332A192}"/>
            </a:ext>
          </a:extLst>
        </xdr:cNvPr>
        <xdr:cNvSpPr txBox="1"/>
      </xdr:nvSpPr>
      <xdr:spPr>
        <a:xfrm>
          <a:off x="12249873" y="3105874"/>
          <a:ext cx="3279494" cy="44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rPr>
            <a:t>Average</a:t>
          </a:r>
          <a:r>
            <a:rPr lang="en-IN" sz="1800" b="0" cap="none" spc="0" baseline="0">
              <a:ln w="0"/>
              <a:solidFill>
                <a:schemeClr val="tx1"/>
              </a:solidFill>
              <a:effectLst>
                <a:outerShdw blurRad="38100" dist="19050" dir="2700000" algn="tl" rotWithShape="0">
                  <a:schemeClr val="dk1">
                    <a:alpha val="40000"/>
                  </a:schemeClr>
                </a:outerShdw>
              </a:effectLst>
              <a:latin typeface="Segoe UI Variable Text Semibold" pitchFamily="2" charset="0"/>
            </a:rPr>
            <a:t> weight by Fur Type</a:t>
          </a:r>
          <a:endPar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endParaRPr>
        </a:p>
      </xdr:txBody>
    </xdr:sp>
    <xdr:clientData/>
  </xdr:twoCellAnchor>
  <xdr:twoCellAnchor>
    <xdr:from>
      <xdr:col>25</xdr:col>
      <xdr:colOff>462988</xdr:colOff>
      <xdr:row>18</xdr:row>
      <xdr:rowOff>19290</xdr:rowOff>
    </xdr:from>
    <xdr:to>
      <xdr:col>35</xdr:col>
      <xdr:colOff>153846</xdr:colOff>
      <xdr:row>31</xdr:row>
      <xdr:rowOff>158187</xdr:rowOff>
    </xdr:to>
    <xdr:graphicFrame macro="">
      <xdr:nvGraphicFramePr>
        <xdr:cNvPr id="9" name="Chart 8">
          <a:extLst>
            <a:ext uri="{FF2B5EF4-FFF2-40B4-BE49-F238E27FC236}">
              <a16:creationId xmlns:a16="http://schemas.microsoft.com/office/drawing/2014/main" id="{E2F4F396-27AB-458D-B963-C6FD7975C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366532</xdr:colOff>
      <xdr:row>17</xdr:row>
      <xdr:rowOff>38582</xdr:rowOff>
    </xdr:from>
    <xdr:to>
      <xdr:col>25</xdr:col>
      <xdr:colOff>385823</xdr:colOff>
      <xdr:row>32</xdr:row>
      <xdr:rowOff>9646</xdr:rowOff>
    </xdr:to>
    <xdr:cxnSp macro="">
      <xdr:nvCxnSpPr>
        <xdr:cNvPr id="16" name="Straight Connector 15">
          <a:extLst>
            <a:ext uri="{FF2B5EF4-FFF2-40B4-BE49-F238E27FC236}">
              <a16:creationId xmlns:a16="http://schemas.microsoft.com/office/drawing/2014/main" id="{71F4D787-291A-E53A-F3EC-8BD2902A1580}"/>
            </a:ext>
          </a:extLst>
        </xdr:cNvPr>
        <xdr:cNvCxnSpPr/>
      </xdr:nvCxnSpPr>
      <xdr:spPr>
        <a:xfrm flipH="1">
          <a:off x="16252785" y="3154101"/>
          <a:ext cx="19291" cy="2720051"/>
        </a:xfrm>
        <a:prstGeom prst="lin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453340</xdr:colOff>
      <xdr:row>0</xdr:row>
      <xdr:rowOff>154329</xdr:rowOff>
    </xdr:from>
    <xdr:to>
      <xdr:col>34</xdr:col>
      <xdr:colOff>447644</xdr:colOff>
      <xdr:row>4</xdr:row>
      <xdr:rowOff>48227</xdr:rowOff>
    </xdr:to>
    <mc:AlternateContent xmlns:mc="http://schemas.openxmlformats.org/markup-compatibility/2006" xmlns:a14="http://schemas.microsoft.com/office/drawing/2010/main">
      <mc:Choice Requires="a14">
        <xdr:graphicFrame macro="">
          <xdr:nvGraphicFramePr>
            <xdr:cNvPr id="18" name="Cat Type">
              <a:extLst>
                <a:ext uri="{FF2B5EF4-FFF2-40B4-BE49-F238E27FC236}">
                  <a16:creationId xmlns:a16="http://schemas.microsoft.com/office/drawing/2014/main" id="{2288337E-753D-45C6-A263-9FB1E4D5F205}"/>
                </a:ext>
              </a:extLst>
            </xdr:cNvPr>
            <xdr:cNvGraphicFramePr/>
          </xdr:nvGraphicFramePr>
          <xdr:xfrm>
            <a:off x="0" y="0"/>
            <a:ext cx="0" cy="0"/>
          </xdr:xfrm>
          <a:graphic>
            <a:graphicData uri="http://schemas.microsoft.com/office/drawing/2010/slicer">
              <sle:slicer xmlns:sle="http://schemas.microsoft.com/office/drawing/2010/slicer" name="Cat Type"/>
            </a:graphicData>
          </a:graphic>
        </xdr:graphicFrame>
      </mc:Choice>
      <mc:Fallback xmlns="">
        <xdr:sp macro="" textlink="">
          <xdr:nvSpPr>
            <xdr:cNvPr id="0" name=""/>
            <xdr:cNvSpPr>
              <a:spLocks noTextEdit="1"/>
            </xdr:cNvSpPr>
          </xdr:nvSpPr>
          <xdr:spPr>
            <a:xfrm>
              <a:off x="17554935" y="154329"/>
              <a:ext cx="4248000" cy="6269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106101</xdr:colOff>
      <xdr:row>5</xdr:row>
      <xdr:rowOff>125393</xdr:rowOff>
    </xdr:from>
    <xdr:to>
      <xdr:col>30</xdr:col>
      <xdr:colOff>549797</xdr:colOff>
      <xdr:row>15</xdr:row>
      <xdr:rowOff>153569</xdr:rowOff>
    </xdr:to>
    <xdr:graphicFrame macro="">
      <xdr:nvGraphicFramePr>
        <xdr:cNvPr id="22" name="Chart 21">
          <a:extLst>
            <a:ext uri="{FF2B5EF4-FFF2-40B4-BE49-F238E27FC236}">
              <a16:creationId xmlns:a16="http://schemas.microsoft.com/office/drawing/2014/main" id="{1C69C5D5-5CF7-4AB2-8CA2-F7E328C2D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212202</xdr:colOff>
      <xdr:row>1</xdr:row>
      <xdr:rowOff>28936</xdr:rowOff>
    </xdr:from>
    <xdr:to>
      <xdr:col>20</xdr:col>
      <xdr:colOff>260431</xdr:colOff>
      <xdr:row>4</xdr:row>
      <xdr:rowOff>1</xdr:rowOff>
    </xdr:to>
    <xdr:pic>
      <xdr:nvPicPr>
        <xdr:cNvPr id="40" name="Graphic 39" descr="Cat with solid fill">
          <a:extLst>
            <a:ext uri="{FF2B5EF4-FFF2-40B4-BE49-F238E27FC236}">
              <a16:creationId xmlns:a16="http://schemas.microsoft.com/office/drawing/2014/main" id="{59D931A1-8863-8DDF-D87E-C2D93200C1B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452430" y="212202"/>
          <a:ext cx="655900" cy="520862"/>
        </a:xfrm>
        <a:prstGeom prst="rect">
          <a:avLst/>
        </a:prstGeom>
      </xdr:spPr>
    </xdr:pic>
    <xdr:clientData/>
  </xdr:twoCellAnchor>
  <xdr:twoCellAnchor editAs="oneCell">
    <xdr:from>
      <xdr:col>21</xdr:col>
      <xdr:colOff>221848</xdr:colOff>
      <xdr:row>11</xdr:row>
      <xdr:rowOff>38582</xdr:rowOff>
    </xdr:from>
    <xdr:to>
      <xdr:col>22</xdr:col>
      <xdr:colOff>27007</xdr:colOff>
      <xdr:row>13</xdr:row>
      <xdr:rowOff>84880</xdr:rowOff>
    </xdr:to>
    <xdr:pic>
      <xdr:nvPicPr>
        <xdr:cNvPr id="42" name="Graphic 41" descr="Bar graph with upward trend with solid fill">
          <a:extLst>
            <a:ext uri="{FF2B5EF4-FFF2-40B4-BE49-F238E27FC236}">
              <a16:creationId xmlns:a16="http://schemas.microsoft.com/office/drawing/2014/main" id="{3777FE33-E8DE-C690-8980-FD43AFAC4FD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677418" y="2054506"/>
          <a:ext cx="412830" cy="412830"/>
        </a:xfrm>
        <a:prstGeom prst="rect">
          <a:avLst/>
        </a:prstGeom>
      </xdr:spPr>
    </xdr:pic>
    <xdr:clientData/>
  </xdr:twoCellAnchor>
  <xdr:twoCellAnchor>
    <xdr:from>
      <xdr:col>26</xdr:col>
      <xdr:colOff>308658</xdr:colOff>
      <xdr:row>16</xdr:row>
      <xdr:rowOff>173620</xdr:rowOff>
    </xdr:from>
    <xdr:to>
      <xdr:col>31</xdr:col>
      <xdr:colOff>549798</xdr:colOff>
      <xdr:row>19</xdr:row>
      <xdr:rowOff>67519</xdr:rowOff>
    </xdr:to>
    <xdr:sp macro="" textlink="">
      <xdr:nvSpPr>
        <xdr:cNvPr id="43" name="TextBox 28">
          <a:extLst>
            <a:ext uri="{FF2B5EF4-FFF2-40B4-BE49-F238E27FC236}">
              <a16:creationId xmlns:a16="http://schemas.microsoft.com/office/drawing/2014/main" id="{AB24DAD2-EA33-43BE-A623-802F32F63A84}"/>
            </a:ext>
          </a:extLst>
        </xdr:cNvPr>
        <xdr:cNvSpPr txBox="1"/>
      </xdr:nvSpPr>
      <xdr:spPr>
        <a:xfrm>
          <a:off x="16802582" y="3105873"/>
          <a:ext cx="3279494" cy="44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rPr>
            <a:t>Average</a:t>
          </a:r>
          <a:r>
            <a:rPr lang="en-IN" sz="1800" b="0" cap="none" spc="0" baseline="0">
              <a:ln w="0"/>
              <a:solidFill>
                <a:schemeClr val="tx1"/>
              </a:solidFill>
              <a:effectLst>
                <a:outerShdw blurRad="38100" dist="19050" dir="2700000" algn="tl" rotWithShape="0">
                  <a:schemeClr val="dk1">
                    <a:alpha val="40000"/>
                  </a:schemeClr>
                </a:outerShdw>
              </a:effectLst>
              <a:latin typeface="Segoe UI Variable Text Semibold" pitchFamily="2" charset="0"/>
            </a:rPr>
            <a:t> Sales by Breed</a:t>
          </a:r>
          <a:endPar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endParaRPr>
        </a:p>
      </xdr:txBody>
    </xdr:sp>
    <xdr:clientData/>
  </xdr:twoCellAnchor>
  <xdr:twoCellAnchor>
    <xdr:from>
      <xdr:col>26</xdr:col>
      <xdr:colOff>154328</xdr:colOff>
      <xdr:row>4</xdr:row>
      <xdr:rowOff>125393</xdr:rowOff>
    </xdr:from>
    <xdr:to>
      <xdr:col>30</xdr:col>
      <xdr:colOff>462985</xdr:colOff>
      <xdr:row>6</xdr:row>
      <xdr:rowOff>181337</xdr:rowOff>
    </xdr:to>
    <xdr:sp macro="" textlink="">
      <xdr:nvSpPr>
        <xdr:cNvPr id="45" name="TextBox 28">
          <a:extLst>
            <a:ext uri="{FF2B5EF4-FFF2-40B4-BE49-F238E27FC236}">
              <a16:creationId xmlns:a16="http://schemas.microsoft.com/office/drawing/2014/main" id="{547CA062-E2F9-4D1E-AD17-616AFF769869}"/>
            </a:ext>
          </a:extLst>
        </xdr:cNvPr>
        <xdr:cNvSpPr txBox="1"/>
      </xdr:nvSpPr>
      <xdr:spPr>
        <a:xfrm>
          <a:off x="16648252" y="858456"/>
          <a:ext cx="2739341" cy="422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cap="none" spc="0" baseline="0">
              <a:ln w="0"/>
              <a:solidFill>
                <a:schemeClr val="tx1"/>
              </a:solidFill>
              <a:effectLst>
                <a:outerShdw blurRad="38100" dist="19050" dir="2700000" algn="tl" rotWithShape="0">
                  <a:schemeClr val="dk1">
                    <a:alpha val="40000"/>
                  </a:schemeClr>
                </a:outerShdw>
              </a:effectLst>
              <a:latin typeface="Segoe UI Variable Text Semibold" pitchFamily="2" charset="0"/>
            </a:rPr>
            <a:t>Quantity Sold by Cat Type</a:t>
          </a:r>
          <a:endPar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endParaRPr>
        </a:p>
      </xdr:txBody>
    </xdr:sp>
    <xdr:clientData/>
  </xdr:twoCellAnchor>
  <xdr:twoCellAnchor>
    <xdr:from>
      <xdr:col>31</xdr:col>
      <xdr:colOff>113818</xdr:colOff>
      <xdr:row>4</xdr:row>
      <xdr:rowOff>104173</xdr:rowOff>
    </xdr:from>
    <xdr:to>
      <xdr:col>34</xdr:col>
      <xdr:colOff>356887</xdr:colOff>
      <xdr:row>6</xdr:row>
      <xdr:rowOff>160117</xdr:rowOff>
    </xdr:to>
    <xdr:sp macro="" textlink="">
      <xdr:nvSpPr>
        <xdr:cNvPr id="46" name="TextBox 28">
          <a:extLst>
            <a:ext uri="{FF2B5EF4-FFF2-40B4-BE49-F238E27FC236}">
              <a16:creationId xmlns:a16="http://schemas.microsoft.com/office/drawing/2014/main" id="{32887B82-557C-4194-B13B-2C17A61D677E}"/>
            </a:ext>
          </a:extLst>
        </xdr:cNvPr>
        <xdr:cNvSpPr txBox="1"/>
      </xdr:nvSpPr>
      <xdr:spPr>
        <a:xfrm>
          <a:off x="19646096" y="837236"/>
          <a:ext cx="2066082" cy="422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cap="none" spc="0" baseline="0">
              <a:ln w="0"/>
              <a:solidFill>
                <a:schemeClr val="tx1"/>
              </a:solidFill>
              <a:effectLst>
                <a:outerShdw blurRad="38100" dist="19050" dir="2700000" algn="tl" rotWithShape="0">
                  <a:schemeClr val="dk1">
                    <a:alpha val="40000"/>
                  </a:schemeClr>
                </a:outerShdw>
              </a:effectLst>
              <a:latin typeface="Segoe UI Variable Text Semibold" pitchFamily="2" charset="0"/>
            </a:rPr>
            <a:t>Count by Fur Type</a:t>
          </a:r>
          <a:endParaRPr lang="en-IN" sz="1800" b="0" cap="none" spc="0">
            <a:ln w="0"/>
            <a:solidFill>
              <a:schemeClr val="tx1"/>
            </a:solidFill>
            <a:effectLst>
              <a:outerShdw blurRad="38100" dist="19050" dir="2700000" algn="tl" rotWithShape="0">
                <a:schemeClr val="dk1">
                  <a:alpha val="40000"/>
                </a:schemeClr>
              </a:outerShdw>
            </a:effectLst>
            <a:latin typeface="Segoe UI Variable Text Semibold" pitchFamily="2" charset="0"/>
          </a:endParaRPr>
        </a:p>
      </xdr:txBody>
    </xdr:sp>
    <xdr:clientData/>
  </xdr:twoCellAnchor>
  <xdr:twoCellAnchor>
    <xdr:from>
      <xdr:col>30</xdr:col>
      <xdr:colOff>385821</xdr:colOff>
      <xdr:row>4</xdr:row>
      <xdr:rowOff>144684</xdr:rowOff>
    </xdr:from>
    <xdr:to>
      <xdr:col>30</xdr:col>
      <xdr:colOff>405114</xdr:colOff>
      <xdr:row>16</xdr:row>
      <xdr:rowOff>67519</xdr:rowOff>
    </xdr:to>
    <xdr:cxnSp macro="">
      <xdr:nvCxnSpPr>
        <xdr:cNvPr id="47" name="Straight Connector 46">
          <a:extLst>
            <a:ext uri="{FF2B5EF4-FFF2-40B4-BE49-F238E27FC236}">
              <a16:creationId xmlns:a16="http://schemas.microsoft.com/office/drawing/2014/main" id="{6C26680D-7222-44A2-9F53-413B73885ACA}"/>
            </a:ext>
          </a:extLst>
        </xdr:cNvPr>
        <xdr:cNvCxnSpPr>
          <a:endCxn id="39" idx="2"/>
        </xdr:cNvCxnSpPr>
      </xdr:nvCxnSpPr>
      <xdr:spPr>
        <a:xfrm flipH="1">
          <a:off x="19310429" y="877747"/>
          <a:ext cx="19293" cy="2122025"/>
        </a:xfrm>
        <a:prstGeom prst="lin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569090</xdr:colOff>
      <xdr:row>5</xdr:row>
      <xdr:rowOff>48228</xdr:rowOff>
    </xdr:from>
    <xdr:to>
      <xdr:col>25</xdr:col>
      <xdr:colOff>354957</xdr:colOff>
      <xdr:row>7</xdr:row>
      <xdr:rowOff>75234</xdr:rowOff>
    </xdr:to>
    <xdr:pic>
      <xdr:nvPicPr>
        <xdr:cNvPr id="55" name="Graphic 54" descr="Bar chart with solid fill">
          <a:extLst>
            <a:ext uri="{FF2B5EF4-FFF2-40B4-BE49-F238E27FC236}">
              <a16:creationId xmlns:a16="http://schemas.microsoft.com/office/drawing/2014/main" id="{B3E6990F-0B15-7AA2-E358-F401BAA9985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5847672" y="964557"/>
          <a:ext cx="393538" cy="3935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137160</xdr:colOff>
      <xdr:row>10</xdr:row>
      <xdr:rowOff>68580</xdr:rowOff>
    </xdr:from>
    <xdr:to>
      <xdr:col>9</xdr:col>
      <xdr:colOff>45720</xdr:colOff>
      <xdr:row>19</xdr:row>
      <xdr:rowOff>72390</xdr:rowOff>
    </xdr:to>
    <xdr:graphicFrame macro="">
      <xdr:nvGraphicFramePr>
        <xdr:cNvPr id="3" name="Chart 2">
          <a:extLst>
            <a:ext uri="{FF2B5EF4-FFF2-40B4-BE49-F238E27FC236}">
              <a16:creationId xmlns:a16="http://schemas.microsoft.com/office/drawing/2014/main" id="{137EA95C-55E5-7583-BAF5-94AC821089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228600</xdr:colOff>
      <xdr:row>0</xdr:row>
      <xdr:rowOff>152400</xdr:rowOff>
    </xdr:from>
    <xdr:to>
      <xdr:col>37</xdr:col>
      <xdr:colOff>60960</xdr:colOff>
      <xdr:row>10</xdr:row>
      <xdr:rowOff>144780</xdr:rowOff>
    </xdr:to>
    <xdr:graphicFrame macro="">
      <xdr:nvGraphicFramePr>
        <xdr:cNvPr id="4" name="Chart 3">
          <a:extLst>
            <a:ext uri="{FF2B5EF4-FFF2-40B4-BE49-F238E27FC236}">
              <a16:creationId xmlns:a16="http://schemas.microsoft.com/office/drawing/2014/main" id="{97EF8A45-5B94-ADD5-CFCB-7F1B6537D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1295400</xdr:colOff>
      <xdr:row>59</xdr:row>
      <xdr:rowOff>19050</xdr:rowOff>
    </xdr:from>
    <xdr:to>
      <xdr:col>40</xdr:col>
      <xdr:colOff>152400</xdr:colOff>
      <xdr:row>74</xdr:row>
      <xdr:rowOff>19050</xdr:rowOff>
    </xdr:to>
    <xdr:graphicFrame macro="">
      <xdr:nvGraphicFramePr>
        <xdr:cNvPr id="5" name="Chart 4">
          <a:extLst>
            <a:ext uri="{FF2B5EF4-FFF2-40B4-BE49-F238E27FC236}">
              <a16:creationId xmlns:a16="http://schemas.microsoft.com/office/drawing/2014/main" id="{BD434F04-AF5A-3C31-DDEC-E2EAD9DF1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152400</xdr:colOff>
      <xdr:row>20</xdr:row>
      <xdr:rowOff>7621</xdr:rowOff>
    </xdr:from>
    <xdr:to>
      <xdr:col>1</xdr:col>
      <xdr:colOff>1120140</xdr:colOff>
      <xdr:row>29</xdr:row>
      <xdr:rowOff>121920</xdr:rowOff>
    </xdr:to>
    <mc:AlternateContent xmlns:mc="http://schemas.openxmlformats.org/markup-compatibility/2006" xmlns:a14="http://schemas.microsoft.com/office/drawing/2010/main">
      <mc:Choice Requires="a14">
        <xdr:graphicFrame macro="">
          <xdr:nvGraphicFramePr>
            <xdr:cNvPr id="6" name="LapCat">
              <a:extLst>
                <a:ext uri="{FF2B5EF4-FFF2-40B4-BE49-F238E27FC236}">
                  <a16:creationId xmlns:a16="http://schemas.microsoft.com/office/drawing/2014/main" id="{0CD3CE5D-D950-436F-680B-DDCD3CABEFF8}"/>
                </a:ext>
              </a:extLst>
            </xdr:cNvPr>
            <xdr:cNvGraphicFramePr/>
          </xdr:nvGraphicFramePr>
          <xdr:xfrm>
            <a:off x="0" y="0"/>
            <a:ext cx="0" cy="0"/>
          </xdr:xfrm>
          <a:graphic>
            <a:graphicData uri="http://schemas.microsoft.com/office/drawing/2010/slicer">
              <sle:slicer xmlns:sle="http://schemas.microsoft.com/office/drawing/2010/slicer" name="LapCat"/>
            </a:graphicData>
          </a:graphic>
        </xdr:graphicFrame>
      </mc:Choice>
      <mc:Fallback xmlns="">
        <xdr:sp macro="" textlink="">
          <xdr:nvSpPr>
            <xdr:cNvPr id="0" name=""/>
            <xdr:cNvSpPr>
              <a:spLocks noTextEdit="1"/>
            </xdr:cNvSpPr>
          </xdr:nvSpPr>
          <xdr:spPr>
            <a:xfrm>
              <a:off x="152400" y="3654947"/>
              <a:ext cx="1832482" cy="1732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37</xdr:col>
      <xdr:colOff>539394</xdr:colOff>
      <xdr:row>14</xdr:row>
      <xdr:rowOff>171236</xdr:rowOff>
    </xdr:from>
    <xdr:to>
      <xdr:col>43</xdr:col>
      <xdr:colOff>117684</xdr:colOff>
      <xdr:row>26</xdr:row>
      <xdr:rowOff>77057</xdr:rowOff>
    </xdr:to>
    <xdr:graphicFrame macro="">
      <xdr:nvGraphicFramePr>
        <xdr:cNvPr id="7" name="Chart 6">
          <a:extLst>
            <a:ext uri="{FF2B5EF4-FFF2-40B4-BE49-F238E27FC236}">
              <a16:creationId xmlns:a16="http://schemas.microsoft.com/office/drawing/2014/main" id="{1612CF3C-6863-3E82-BA12-87ABA72F5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629635</xdr:colOff>
      <xdr:row>24</xdr:row>
      <xdr:rowOff>2868</xdr:rowOff>
    </xdr:from>
    <xdr:to>
      <xdr:col>18</xdr:col>
      <xdr:colOff>368157</xdr:colOff>
      <xdr:row>39</xdr:row>
      <xdr:rowOff>2868</xdr:rowOff>
    </xdr:to>
    <xdr:graphicFrame macro="">
      <xdr:nvGraphicFramePr>
        <xdr:cNvPr id="8" name="Chart 7">
          <a:extLst>
            <a:ext uri="{FF2B5EF4-FFF2-40B4-BE49-F238E27FC236}">
              <a16:creationId xmlns:a16="http://schemas.microsoft.com/office/drawing/2014/main" id="{C28091F2-4BF9-A789-22A0-8A023202C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162675</xdr:colOff>
      <xdr:row>27</xdr:row>
      <xdr:rowOff>77057</xdr:rowOff>
    </xdr:from>
    <xdr:to>
      <xdr:col>40</xdr:col>
      <xdr:colOff>457714</xdr:colOff>
      <xdr:row>42</xdr:row>
      <xdr:rowOff>77057</xdr:rowOff>
    </xdr:to>
    <xdr:graphicFrame macro="">
      <xdr:nvGraphicFramePr>
        <xdr:cNvPr id="9" name="Chart 8">
          <a:extLst>
            <a:ext uri="{FF2B5EF4-FFF2-40B4-BE49-F238E27FC236}">
              <a16:creationId xmlns:a16="http://schemas.microsoft.com/office/drawing/2014/main" id="{FAFE548B-A633-4E27-BA95-2A707621D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99060</xdr:colOff>
      <xdr:row>5</xdr:row>
      <xdr:rowOff>68580</xdr:rowOff>
    </xdr:from>
    <xdr:to>
      <xdr:col>11</xdr:col>
      <xdr:colOff>403860</xdr:colOff>
      <xdr:row>20</xdr:row>
      <xdr:rowOff>68580</xdr:rowOff>
    </xdr:to>
    <xdr:graphicFrame macro="">
      <xdr:nvGraphicFramePr>
        <xdr:cNvPr id="2" name="Chart 1">
          <a:extLst>
            <a:ext uri="{FF2B5EF4-FFF2-40B4-BE49-F238E27FC236}">
              <a16:creationId xmlns:a16="http://schemas.microsoft.com/office/drawing/2014/main" id="{AF3724F3-9173-F6B2-84A9-AA64C1024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493059</xdr:colOff>
      <xdr:row>3</xdr:row>
      <xdr:rowOff>59763</xdr:rowOff>
    </xdr:from>
    <xdr:to>
      <xdr:col>16</xdr:col>
      <xdr:colOff>505407</xdr:colOff>
      <xdr:row>16</xdr:row>
      <xdr:rowOff>123629</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7435A-E433-625B-FC65-B237B95219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873279" y="616023"/>
              <a:ext cx="3669948" cy="24641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484094</xdr:colOff>
      <xdr:row>1</xdr:row>
      <xdr:rowOff>152400</xdr:rowOff>
    </xdr:from>
    <xdr:to>
      <xdr:col>24</xdr:col>
      <xdr:colOff>171074</xdr:colOff>
      <xdr:row>17</xdr:row>
      <xdr:rowOff>104586</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1E628A07-B4B1-B62F-A130-561A885121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131514" y="335280"/>
              <a:ext cx="3954180" cy="29163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fLocksWithSheet="0"/>
  </xdr:twoCellAnchor>
  <xdr:twoCellAnchor>
    <xdr:from>
      <xdr:col>10</xdr:col>
      <xdr:colOff>67235</xdr:colOff>
      <xdr:row>17</xdr:row>
      <xdr:rowOff>85164</xdr:rowOff>
    </xdr:from>
    <xdr:to>
      <xdr:col>17</xdr:col>
      <xdr:colOff>372035</xdr:colOff>
      <xdr:row>32</xdr:row>
      <xdr:rowOff>129988</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2C3B60B9-E832-1182-9EF2-17E7A615E9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447455" y="3232224"/>
              <a:ext cx="4572000" cy="27956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246529</xdr:colOff>
      <xdr:row>18</xdr:row>
      <xdr:rowOff>13448</xdr:rowOff>
    </xdr:from>
    <xdr:to>
      <xdr:col>25</xdr:col>
      <xdr:colOff>551329</xdr:colOff>
      <xdr:row>33</xdr:row>
      <xdr:rowOff>58272</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836E03CD-193B-A914-143D-8BF039AC33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4503549" y="3343388"/>
              <a:ext cx="4572000" cy="27956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15240</xdr:colOff>
      <xdr:row>1</xdr:row>
      <xdr:rowOff>68580</xdr:rowOff>
    </xdr:from>
    <xdr:to>
      <xdr:col>19</xdr:col>
      <xdr:colOff>320040</xdr:colOff>
      <xdr:row>16</xdr:row>
      <xdr:rowOff>45720</xdr:rowOff>
    </xdr:to>
    <xdr:graphicFrame macro="">
      <xdr:nvGraphicFramePr>
        <xdr:cNvPr id="2" name="Chart 1">
          <a:extLst>
            <a:ext uri="{FF2B5EF4-FFF2-40B4-BE49-F238E27FC236}">
              <a16:creationId xmlns:a16="http://schemas.microsoft.com/office/drawing/2014/main" id="{DF9DCEE7-D4EF-FD01-DC7D-BC2FD5118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274320</xdr:colOff>
      <xdr:row>11</xdr:row>
      <xdr:rowOff>0</xdr:rowOff>
    </xdr:from>
    <xdr:to>
      <xdr:col>11</xdr:col>
      <xdr:colOff>579120</xdr:colOff>
      <xdr:row>25</xdr:row>
      <xdr:rowOff>175260</xdr:rowOff>
    </xdr:to>
    <xdr:graphicFrame macro="">
      <xdr:nvGraphicFramePr>
        <xdr:cNvPr id="3" name="Chart 2">
          <a:extLst>
            <a:ext uri="{FF2B5EF4-FFF2-40B4-BE49-F238E27FC236}">
              <a16:creationId xmlns:a16="http://schemas.microsoft.com/office/drawing/2014/main" id="{EB8372B4-A88E-5ECE-3886-DFE5DA15C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756285</xdr:colOff>
      <xdr:row>16</xdr:row>
      <xdr:rowOff>80010</xdr:rowOff>
    </xdr:from>
    <xdr:to>
      <xdr:col>5</xdr:col>
      <xdr:colOff>596265</xdr:colOff>
      <xdr:row>30</xdr:row>
      <xdr:rowOff>11430</xdr:rowOff>
    </xdr:to>
    <xdr:graphicFrame macro="">
      <xdr:nvGraphicFramePr>
        <xdr:cNvPr id="2" name="Chart 1">
          <a:extLst>
            <a:ext uri="{FF2B5EF4-FFF2-40B4-BE49-F238E27FC236}">
              <a16:creationId xmlns:a16="http://schemas.microsoft.com/office/drawing/2014/main" id="{02D43DBD-C66A-BA07-9A84-D84F41086A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xdr:colOff>
      <xdr:row>0</xdr:row>
      <xdr:rowOff>108585</xdr:rowOff>
    </xdr:from>
    <xdr:to>
      <xdr:col>13</xdr:col>
      <xdr:colOff>518160</xdr:colOff>
      <xdr:row>14</xdr:row>
      <xdr:rowOff>19050</xdr:rowOff>
    </xdr:to>
    <xdr:graphicFrame macro="">
      <xdr:nvGraphicFramePr>
        <xdr:cNvPr id="3" name="Chart 2">
          <a:extLst>
            <a:ext uri="{FF2B5EF4-FFF2-40B4-BE49-F238E27FC236}">
              <a16:creationId xmlns:a16="http://schemas.microsoft.com/office/drawing/2014/main" id="{8415A271-574A-9C1D-6962-EE98AEB3F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xdr:colOff>
      <xdr:row>15</xdr:row>
      <xdr:rowOff>15240</xdr:rowOff>
    </xdr:from>
    <xdr:to>
      <xdr:col>13</xdr:col>
      <xdr:colOff>518160</xdr:colOff>
      <xdr:row>28</xdr:row>
      <xdr:rowOff>7620</xdr:rowOff>
    </xdr:to>
    <xdr:graphicFrame macro="">
      <xdr:nvGraphicFramePr>
        <xdr:cNvPr id="4" name="Chart 3">
          <a:extLst>
            <a:ext uri="{FF2B5EF4-FFF2-40B4-BE49-F238E27FC236}">
              <a16:creationId xmlns:a16="http://schemas.microsoft.com/office/drawing/2014/main" id="{72AEAA14-5DC9-08D0-4B38-02A185062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847723</xdr:colOff>
      <xdr:row>10</xdr:row>
      <xdr:rowOff>78106</xdr:rowOff>
    </xdr:from>
    <xdr:to>
      <xdr:col>6</xdr:col>
      <xdr:colOff>577348</xdr:colOff>
      <xdr:row>15</xdr:row>
      <xdr:rowOff>109231</xdr:rowOff>
    </xdr:to>
    <mc:AlternateContent xmlns:mc="http://schemas.openxmlformats.org/markup-compatibility/2006" xmlns:a14="http://schemas.microsoft.com/office/drawing/2010/main">
      <mc:Choice Requires="a14">
        <xdr:graphicFrame macro="">
          <xdr:nvGraphicFramePr>
            <xdr:cNvPr id="8" name="MaleWtKg">
              <a:extLst>
                <a:ext uri="{FF2B5EF4-FFF2-40B4-BE49-F238E27FC236}">
                  <a16:creationId xmlns:a16="http://schemas.microsoft.com/office/drawing/2014/main" id="{1D870DE1-9BE3-076C-EC6B-7DBE5A0F599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aleWtKg"/>
            </a:graphicData>
          </a:graphic>
        </xdr:graphicFrame>
      </mc:Choice>
      <mc:Fallback xmlns="">
        <xdr:sp macro="" textlink="">
          <xdr:nvSpPr>
            <xdr:cNvPr id="0" name=""/>
            <xdr:cNvSpPr>
              <a:spLocks noTextEdit="1"/>
            </xdr:cNvSpPr>
          </xdr:nvSpPr>
          <xdr:spPr>
            <a:xfrm>
              <a:off x="1609723" y="1906906"/>
              <a:ext cx="3492000" cy="93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186690</xdr:colOff>
      <xdr:row>1</xdr:row>
      <xdr:rowOff>169546</xdr:rowOff>
    </xdr:from>
    <xdr:to>
      <xdr:col>17</xdr:col>
      <xdr:colOff>186690</xdr:colOff>
      <xdr:row>10</xdr:row>
      <xdr:rowOff>152401</xdr:rowOff>
    </xdr:to>
    <mc:AlternateContent xmlns:mc="http://schemas.openxmlformats.org/markup-compatibility/2006" xmlns:a14="http://schemas.microsoft.com/office/drawing/2010/main">
      <mc:Choice Requires="a14">
        <xdr:graphicFrame macro="">
          <xdr:nvGraphicFramePr>
            <xdr:cNvPr id="6" name="LapCat 1">
              <a:extLst>
                <a:ext uri="{FF2B5EF4-FFF2-40B4-BE49-F238E27FC236}">
                  <a16:creationId xmlns:a16="http://schemas.microsoft.com/office/drawing/2014/main" id="{0E7B7588-7ACD-24A0-94FF-5A948CE8005E}"/>
                </a:ext>
              </a:extLst>
            </xdr:cNvPr>
            <xdr:cNvGraphicFramePr/>
          </xdr:nvGraphicFramePr>
          <xdr:xfrm>
            <a:off x="0" y="0"/>
            <a:ext cx="0" cy="0"/>
          </xdr:xfrm>
          <a:graphic>
            <a:graphicData uri="http://schemas.microsoft.com/office/drawing/2010/slicer">
              <sle:slicer xmlns:sle="http://schemas.microsoft.com/office/drawing/2010/slicer" name="LapCat 1"/>
            </a:graphicData>
          </a:graphic>
        </xdr:graphicFrame>
      </mc:Choice>
      <mc:Fallback xmlns="">
        <xdr:sp macro="" textlink="">
          <xdr:nvSpPr>
            <xdr:cNvPr id="0" name=""/>
            <xdr:cNvSpPr>
              <a:spLocks noTextEdit="1"/>
            </xdr:cNvSpPr>
          </xdr:nvSpPr>
          <xdr:spPr>
            <a:xfrm>
              <a:off x="9587865" y="350521"/>
              <a:ext cx="1828800" cy="16497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180975</xdr:colOff>
      <xdr:row>12</xdr:row>
      <xdr:rowOff>97155</xdr:rowOff>
    </xdr:from>
    <xdr:to>
      <xdr:col>17</xdr:col>
      <xdr:colOff>180975</xdr:colOff>
      <xdr:row>22</xdr:row>
      <xdr:rowOff>57150</xdr:rowOff>
    </xdr:to>
    <mc:AlternateContent xmlns:mc="http://schemas.openxmlformats.org/markup-compatibility/2006" xmlns:a14="http://schemas.microsoft.com/office/drawing/2010/main">
      <mc:Choice Requires="a14">
        <xdr:graphicFrame macro="">
          <xdr:nvGraphicFramePr>
            <xdr:cNvPr id="7" name="Fur">
              <a:extLst>
                <a:ext uri="{FF2B5EF4-FFF2-40B4-BE49-F238E27FC236}">
                  <a16:creationId xmlns:a16="http://schemas.microsoft.com/office/drawing/2014/main" id="{70592581-CEFD-D48F-FA3D-A8F145A07572}"/>
                </a:ext>
              </a:extLst>
            </xdr:cNvPr>
            <xdr:cNvGraphicFramePr/>
          </xdr:nvGraphicFramePr>
          <xdr:xfrm>
            <a:off x="0" y="0"/>
            <a:ext cx="0" cy="0"/>
          </xdr:xfrm>
          <a:graphic>
            <a:graphicData uri="http://schemas.microsoft.com/office/drawing/2010/slicer">
              <sle:slicer xmlns:sle="http://schemas.microsoft.com/office/drawing/2010/slicer" name="Fur"/>
            </a:graphicData>
          </a:graphic>
        </xdr:graphicFrame>
      </mc:Choice>
      <mc:Fallback xmlns="">
        <xdr:sp macro="" textlink="">
          <xdr:nvSpPr>
            <xdr:cNvPr id="0" name=""/>
            <xdr:cNvSpPr>
              <a:spLocks noTextEdit="1"/>
            </xdr:cNvSpPr>
          </xdr:nvSpPr>
          <xdr:spPr>
            <a:xfrm>
              <a:off x="9582150" y="2287905"/>
              <a:ext cx="1828800" cy="1769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428</xdr:colOff>
      <xdr:row>21</xdr:row>
      <xdr:rowOff>11545</xdr:rowOff>
    </xdr:from>
    <xdr:to>
      <xdr:col>7</xdr:col>
      <xdr:colOff>427180</xdr:colOff>
      <xdr:row>36</xdr:row>
      <xdr:rowOff>120553</xdr:rowOff>
    </xdr:to>
    <xdr:graphicFrame macro="">
      <xdr:nvGraphicFramePr>
        <xdr:cNvPr id="2" name="Chart 1">
          <a:extLst>
            <a:ext uri="{FF2B5EF4-FFF2-40B4-BE49-F238E27FC236}">
              <a16:creationId xmlns:a16="http://schemas.microsoft.com/office/drawing/2014/main" id="{CC986C1F-0216-4600-52E6-74E3ADDC6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547078</xdr:colOff>
      <xdr:row>0</xdr:row>
      <xdr:rowOff>87923</xdr:rowOff>
    </xdr:from>
    <xdr:to>
      <xdr:col>18</xdr:col>
      <xdr:colOff>57728</xdr:colOff>
      <xdr:row>15</xdr:row>
      <xdr:rowOff>84666</xdr:rowOff>
    </xdr:to>
    <xdr:graphicFrame macro="">
      <xdr:nvGraphicFramePr>
        <xdr:cNvPr id="3" name="Chart 2">
          <a:extLst>
            <a:ext uri="{FF2B5EF4-FFF2-40B4-BE49-F238E27FC236}">
              <a16:creationId xmlns:a16="http://schemas.microsoft.com/office/drawing/2014/main" id="{EED2A1D3-BDA3-1296-EAAF-5AEC7E3D4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483132</xdr:colOff>
      <xdr:row>19</xdr:row>
      <xdr:rowOff>11545</xdr:rowOff>
    </xdr:from>
    <xdr:to>
      <xdr:col>20</xdr:col>
      <xdr:colOff>623455</xdr:colOff>
      <xdr:row>34</xdr:row>
      <xdr:rowOff>90438</xdr:rowOff>
    </xdr:to>
    <xdr:graphicFrame macro="">
      <xdr:nvGraphicFramePr>
        <xdr:cNvPr id="4" name="Chart 3">
          <a:extLst>
            <a:ext uri="{FF2B5EF4-FFF2-40B4-BE49-F238E27FC236}">
              <a16:creationId xmlns:a16="http://schemas.microsoft.com/office/drawing/2014/main" id="{1255F749-62C5-B514-E94B-A872E10A0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335750</xdr:colOff>
      <xdr:row>2</xdr:row>
      <xdr:rowOff>3668</xdr:rowOff>
    </xdr:from>
    <xdr:to>
      <xdr:col>5</xdr:col>
      <xdr:colOff>330107</xdr:colOff>
      <xdr:row>14</xdr:row>
      <xdr:rowOff>47037</xdr:rowOff>
    </xdr:to>
    <mc:AlternateContent xmlns:mc="http://schemas.openxmlformats.org/markup-compatibility/2006" xmlns:a14="http://schemas.microsoft.com/office/drawing/2010/main">
      <mc:Choice Requires="a14">
        <xdr:graphicFrame macro="">
          <xdr:nvGraphicFramePr>
            <xdr:cNvPr id="5" name="Group1">
              <a:extLst>
                <a:ext uri="{FF2B5EF4-FFF2-40B4-BE49-F238E27FC236}">
                  <a16:creationId xmlns:a16="http://schemas.microsoft.com/office/drawing/2014/main" id="{FE7C6861-32E2-D511-2D6A-2FEF52F36038}"/>
                </a:ext>
              </a:extLst>
            </xdr:cNvPr>
            <xdr:cNvGraphicFramePr/>
          </xdr:nvGraphicFramePr>
          <xdr:xfrm>
            <a:off x="0" y="0"/>
            <a:ext cx="0" cy="0"/>
          </xdr:xfrm>
          <a:graphic>
            <a:graphicData uri="http://schemas.microsoft.com/office/drawing/2010/slicer">
              <sle:slicer xmlns:sle="http://schemas.microsoft.com/office/drawing/2010/slicer" name="Group1"/>
            </a:graphicData>
          </a:graphic>
        </xdr:graphicFrame>
      </mc:Choice>
      <mc:Fallback xmlns="">
        <xdr:sp macro="" textlink="">
          <xdr:nvSpPr>
            <xdr:cNvPr id="0" name=""/>
            <xdr:cNvSpPr>
              <a:spLocks noTextEdit="1"/>
            </xdr:cNvSpPr>
          </xdr:nvSpPr>
          <xdr:spPr>
            <a:xfrm>
              <a:off x="2397058" y="384668"/>
              <a:ext cx="1811433" cy="22805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736188</xdr:colOff>
      <xdr:row>16</xdr:row>
      <xdr:rowOff>116031</xdr:rowOff>
    </xdr:from>
    <xdr:to>
      <xdr:col>7</xdr:col>
      <xdr:colOff>184727</xdr:colOff>
      <xdr:row>20</xdr:row>
      <xdr:rowOff>103909</xdr:rowOff>
    </xdr:to>
    <mc:AlternateContent xmlns:mc="http://schemas.openxmlformats.org/markup-compatibility/2006" xmlns:a14="http://schemas.microsoft.com/office/drawing/2010/main">
      <mc:Choice Requires="a14">
        <xdr:graphicFrame macro="">
          <xdr:nvGraphicFramePr>
            <xdr:cNvPr id="8" name="Watchdog">
              <a:extLst>
                <a:ext uri="{FF2B5EF4-FFF2-40B4-BE49-F238E27FC236}">
                  <a16:creationId xmlns:a16="http://schemas.microsoft.com/office/drawing/2014/main" id="{5FEF2BD7-36E5-B8BA-29FD-4A3D3D1857DD}"/>
                </a:ext>
              </a:extLst>
            </xdr:cNvPr>
            <xdr:cNvGraphicFramePr/>
          </xdr:nvGraphicFramePr>
          <xdr:xfrm>
            <a:off x="0" y="0"/>
            <a:ext cx="0" cy="0"/>
          </xdr:xfrm>
          <a:graphic>
            <a:graphicData uri="http://schemas.microsoft.com/office/drawing/2010/slicer">
              <sle:slicer xmlns:sle="http://schemas.microsoft.com/office/drawing/2010/slicer" name="Watchdog"/>
            </a:graphicData>
          </a:graphic>
        </xdr:graphicFrame>
      </mc:Choice>
      <mc:Fallback xmlns="">
        <xdr:sp macro="" textlink="">
          <xdr:nvSpPr>
            <xdr:cNvPr id="0" name=""/>
            <xdr:cNvSpPr>
              <a:spLocks noTextEdit="1"/>
            </xdr:cNvSpPr>
          </xdr:nvSpPr>
          <xdr:spPr>
            <a:xfrm>
              <a:off x="736188" y="3094758"/>
              <a:ext cx="4620903" cy="7267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310572</xdr:colOff>
      <xdr:row>1</xdr:row>
      <xdr:rowOff>103216</xdr:rowOff>
    </xdr:from>
    <xdr:to>
      <xdr:col>20</xdr:col>
      <xdr:colOff>915554</xdr:colOff>
      <xdr:row>14</xdr:row>
      <xdr:rowOff>145645</xdr:rowOff>
    </xdr:to>
    <mc:AlternateContent xmlns:mc="http://schemas.openxmlformats.org/markup-compatibility/2006" xmlns:a14="http://schemas.microsoft.com/office/drawing/2010/main">
      <mc:Choice Requires="a14">
        <xdr:graphicFrame macro="">
          <xdr:nvGraphicFramePr>
            <xdr:cNvPr id="6" name="Intelligence">
              <a:extLst>
                <a:ext uri="{FF2B5EF4-FFF2-40B4-BE49-F238E27FC236}">
                  <a16:creationId xmlns:a16="http://schemas.microsoft.com/office/drawing/2014/main" id="{DF66A76C-98A7-7A67-3504-17E53203B5FD}"/>
                </a:ext>
              </a:extLst>
            </xdr:cNvPr>
            <xdr:cNvGraphicFramePr/>
          </xdr:nvGraphicFramePr>
          <xdr:xfrm>
            <a:off x="0" y="0"/>
            <a:ext cx="0" cy="0"/>
          </xdr:xfrm>
          <a:graphic>
            <a:graphicData uri="http://schemas.microsoft.com/office/drawing/2010/slicer">
              <sle:slicer xmlns:sle="http://schemas.microsoft.com/office/drawing/2010/slicer" name="Intelligence"/>
            </a:graphicData>
          </a:graphic>
        </xdr:graphicFrame>
      </mc:Choice>
      <mc:Fallback xmlns="">
        <xdr:sp macro="" textlink="">
          <xdr:nvSpPr>
            <xdr:cNvPr id="0" name=""/>
            <xdr:cNvSpPr>
              <a:spLocks noTextEdit="1"/>
            </xdr:cNvSpPr>
          </xdr:nvSpPr>
          <xdr:spPr>
            <a:xfrm>
              <a:off x="12213936" y="28794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16.884199768516" createdVersion="8" refreshedVersion="8" minRefreshableVersion="3" recordCount="251" xr:uid="{2DDD8CF7-9614-4C0B-A25E-AA34E4E37DA6}">
  <cacheSource type="worksheet">
    <worksheetSource ref="A1:O1048576" sheet="Dogs"/>
  </cacheSource>
  <cacheFields count="15">
    <cacheField name="BreedName" numFmtId="0">
      <sharedItems containsBlank="1" count="250">
        <s v="Affenpinscher"/>
        <s v="Afghan Hound"/>
        <s v="African Hunting Dog"/>
        <s v="Airedale Terrier"/>
        <s v="Akbash"/>
        <s v="Akita"/>
        <s v="Alaskan Malamute"/>
        <s v="American Bulldog"/>
        <s v="American Eskimo Dog"/>
        <s v="American Hairless Terrier"/>
        <s v="American Staffordshire Terrier"/>
        <s v="American Water Spaniel"/>
        <s v="Anatolian Shepherd"/>
        <s v="Appenzell Mountain Dog"/>
        <s v="Australian Cattle Dog/Blue Heeler"/>
        <s v="Australian Kelpie"/>
        <s v="Australian Shepherd"/>
        <s v="Australian Terrier"/>
        <s v="Basenji"/>
        <s v="Basset Hound"/>
        <s v="Beagle"/>
        <s v="Bearded Collie"/>
        <s v="Beauceron"/>
        <s v="Bedlington Terrier"/>
        <s v="Belgian Shepherd Dog Sheepdog"/>
        <s v="Belgian Shepherd Laekenois"/>
        <s v="Belgian Shepherd Malinois"/>
        <s v="Belgian Shepherd Tervuren"/>
        <s v="Bernese Mountain Dog"/>
        <s v="Bichon Frise"/>
        <s v="Black and Tan Coonhound"/>
        <s v="Black Labrador Retriever"/>
        <s v="Black Mouth Cur"/>
        <s v="Black Russian Terrier"/>
        <s v="Bloodhound"/>
        <s v="Blue Lacy"/>
        <s v="Bluetick Coonhound"/>
        <s v="Boerboel"/>
        <s v="Bolognese"/>
        <s v="Border Collie"/>
        <s v="Border Terrier"/>
        <s v="Borzoi"/>
        <s v="Boston Terrier"/>
        <s v="Bouvier des Flanders"/>
        <s v="Boxer"/>
        <s v="Boykin Spaniel"/>
        <s v="Briard"/>
        <s v="Brittany Spaniel"/>
        <s v="Brussels Griffon"/>
        <s v="Bull Terrier"/>
        <s v="Bullmastiff"/>
        <s v="Cairn Terrier"/>
        <s v="Canaan Dog"/>
        <s v="Cane Corso Mastiff"/>
        <s v="Carolina Dog"/>
        <s v="Catahoula Leopard Dog"/>
        <s v="Cattle Dog"/>
        <s v="Caucasian Sheepdog (Caucasian Ovtcharka)"/>
        <s v="Cavalier King Charles Spaniel"/>
        <s v="Chesapeake Bay Retriever"/>
        <s v="Chihuahua"/>
        <s v="Chinese Crested Dog"/>
        <s v="Chinese Foo Dog"/>
        <s v="Chinook"/>
        <s v="Chocolate Labrador Retriever"/>
        <s v="Chow Chow"/>
        <s v="Cirneco dell'Etna"/>
        <s v="Clumber Spaniel"/>
        <s v="Cockapoo"/>
        <s v="Cocker Spaniel"/>
        <s v="Collie"/>
        <s v="Coonhound"/>
        <s v="Corgi"/>
        <s v="Coton de Tulear"/>
        <s v="Curly-Coated Retriever"/>
        <s v="Dachshund"/>
        <s v="Dalmatian"/>
        <s v="Dandi Dinmont Terrier"/>
        <s v="Dhole"/>
        <s v="Dingo"/>
        <s v="Doberman Pinscher"/>
        <s v="Dogo Argentino"/>
        <s v="Dogue de Bordeaux"/>
        <s v="Dutch Shepherd"/>
        <s v="English Bulldog"/>
        <s v="English Cocker Spaniel"/>
        <s v="English Coonhound"/>
        <s v="English Pointer"/>
        <s v="English Setter"/>
        <s v="English Shepherd"/>
        <s v="English Springer Spaniel"/>
        <s v="English Toy Spaniel"/>
        <s v="Entlebucher"/>
        <s v="Eskimo Dog"/>
        <s v="Feist"/>
        <s v="Field Spaniel"/>
        <s v="Fila Brasileiro"/>
        <s v="Finnish Lapphund"/>
        <s v="Finnish Spitz"/>
        <s v="Flat-coated Retriever"/>
        <s v="Fox Terrier"/>
        <s v="Foxhound"/>
        <s v="French Bulldog"/>
        <s v="Galgo Spanish Greyhound"/>
        <s v="German Pinscher"/>
        <s v="German Shepherd Dog"/>
        <s v="German Shorthaired Pointer"/>
        <s v="German Spitz"/>
        <s v="German Wirehaired Pointer"/>
        <s v="Giant Schnauzer"/>
        <s v="Glen of Imaal Terrier"/>
        <s v="Golden Retriever"/>
        <s v="Gordon Setter"/>
        <s v="Great Dane"/>
        <s v="Great Pyrenees"/>
        <s v="Greater Swiss Mountain Dog"/>
        <s v="Greyhound"/>
        <s v="Harrier"/>
        <s v="Havanese"/>
        <s v="Hound"/>
        <s v="Hovawart"/>
        <s v="Husky"/>
        <s v="Ibizan Hound"/>
        <s v="Illyrian Sheepdog"/>
        <s v="Irish Setter"/>
        <s v="Irish Terrier"/>
        <s v="Irish Water Spaniel"/>
        <s v="Irish Wolfhound"/>
        <s v="Italian Greyhound"/>
        <s v="Italian Spinone"/>
        <s v="Jack Russell Terrier"/>
        <s v="Jack Russell Terrier (Parson Russell Terrier)"/>
        <s v="Japanese Chin"/>
        <s v="Jindo"/>
        <s v="Kai Dog"/>
        <s v="Karelian Bear Dog"/>
        <s v="Keeshond"/>
        <s v="Kerry Blue Terrier"/>
        <s v="Kishu"/>
        <s v="Klee Kai"/>
        <s v="Komondor"/>
        <s v="Kuvasz"/>
        <s v="Kyi Leo"/>
        <s v="Labrador Retriever"/>
        <s v="Lakeland Terrier"/>
        <s v="Lancashire Heeler"/>
        <s v="Leonberger"/>
        <s v="Lhasa Apso"/>
        <s v="Lowchen"/>
        <s v="Maltese"/>
        <s v="Manchester Terrier"/>
        <s v="Maremma Sheepdog"/>
        <s v="Mastiff"/>
        <s v="McNab"/>
        <s v="Miniature Pinscher"/>
        <s v="Mountain Cur"/>
        <s v="Mountain Dog"/>
        <s v="Munsterlander"/>
        <s v="Neapolitan Mastiff"/>
        <s v="New Guinea Singing Dog"/>
        <s v="Newfoundland Dog"/>
        <s v="Norfolk Terrier"/>
        <s v="Norwegian Buhund"/>
        <s v="Norwegian Elkhound"/>
        <s v="Norwegian Lundehund"/>
        <s v="Norwich Terrier"/>
        <s v="Nova Scotia Duck-Tolling Retriever"/>
        <s v="Old English Sheepdog"/>
        <s v="Otterhound"/>
        <s v="Papillon"/>
        <s v="Patterdale Terrier (Fell Terrier)"/>
        <s v="Pekingese"/>
        <s v="Peruvian Inca Orchid"/>
        <s v="Petit Basset Griffon Vendeen"/>
        <s v="Pharaoh Hound"/>
        <s v="Pit Bull Terrier"/>
        <s v="Plott Hound"/>
        <s v="Podengo Portugueso"/>
        <s v="Pointer"/>
        <s v="Polish Lowland Sheepdog"/>
        <s v="Pomeranian"/>
        <s v="Poodle"/>
        <s v="Standard Poodle"/>
        <s v="Miniature Poodle"/>
        <s v="Toy Poodle"/>
        <s v="Portuguese Water Dog"/>
        <s v="Presa Canario"/>
        <s v="Pug"/>
        <s v="Puli"/>
        <s v="Pumi"/>
        <s v="Rat Terrier"/>
        <s v="Redbone Coonhound"/>
        <s v="Retriever"/>
        <s v="Rhodesian Ridgeback"/>
        <s v="Rottweiler"/>
        <s v="Saint Bernard"/>
        <s v="Saluki"/>
        <s v="Samoyed"/>
        <s v="Sarplaninac"/>
        <s v="Schipperke"/>
        <s v="Miniature Schnauzer"/>
        <s v="Schnauzer"/>
        <s v="Scottish Deerhound"/>
        <s v="Scottish Terrier Scottie"/>
        <s v="Sealyham Terrier"/>
        <s v="Setter"/>
        <s v="Shar Pei"/>
        <s v="Sheep Dog"/>
        <s v="Shepherd"/>
        <s v="Shetland Sheepdog Sheltie"/>
        <s v="Shiba Inu"/>
        <s v="Shih Tzu"/>
        <s v="Siberian Husky"/>
        <s v="Silky Terrier"/>
        <s v="Skye Terrier"/>
        <s v="Sloughi"/>
        <s v="Smooth Fox Terrier"/>
        <s v="South Russian Ovtcharka"/>
        <s v="Spaniel"/>
        <s v="Spitz"/>
        <s v="Staffordshire Bull Terrier"/>
        <s v="Sussex Spaniel"/>
        <s v="Swedish Vallhund"/>
        <s v="Terrier"/>
        <s v="Thai Ridgeback"/>
        <s v="Tibetan Mastiff"/>
        <s v="Tibetan Spaniel"/>
        <s v="Tibetan Terrier"/>
        <s v="Tosa Inu"/>
        <s v="Toy Fox Terrier"/>
        <s v="Treeing Walker Coonhound"/>
        <s v="Vizsla"/>
        <s v="Weimaraner"/>
        <s v="Welsh Corgi"/>
        <s v="Cardigan"/>
        <s v="Pembroke"/>
        <s v="Welsh Springer Spaniel"/>
        <s v="Welsh Terrier"/>
        <s v="West Highland White Terrier Westie"/>
        <s v="Wheaten Terrier"/>
        <s v="Whippet"/>
        <s v="White German Shepherd"/>
        <s v="Wire Fox Terrier"/>
        <s v="Wire-haired Pointing Griffon"/>
        <s v="Wirehaired Terrier"/>
        <s v="Xoloitzcuintle/Mexican Hairless"/>
        <s v="Yellow Labrador Retriever"/>
        <s v="Yorkshire Terrier Yorkie"/>
        <s v="Mixed Breed"/>
        <m/>
      </sharedItems>
    </cacheField>
    <cacheField name="AltBreedName" numFmtId="0">
      <sharedItems containsBlank="1"/>
    </cacheField>
    <cacheField name="Group1" numFmtId="0">
      <sharedItems containsBlank="1" count="10">
        <s v="Toy"/>
        <s v="Sporting"/>
        <s v="Unknown"/>
        <s v="Terrier"/>
        <s v="Working"/>
        <s v="Non Sporting"/>
        <s v="Herding"/>
        <s v="Hound"/>
        <s v="Southern"/>
        <m/>
      </sharedItems>
    </cacheField>
    <cacheField name="Group2" numFmtId="0">
      <sharedItems containsBlank="1"/>
    </cacheField>
    <cacheField name="MaleWtKg" numFmtId="0">
      <sharedItems containsString="0" containsBlank="1" containsNumber="1" containsInteger="1" minValue="0" maxValue="90"/>
    </cacheField>
    <cacheField name="Temperment" numFmtId="0">
      <sharedItems containsBlank="1"/>
    </cacheField>
    <cacheField name="AvgPupPrice" numFmtId="0">
      <sharedItems containsString="0" containsBlank="1" containsNumber="1" containsInteger="1" minValue="0" maxValue="39000"/>
    </cacheField>
    <cacheField name="Intelligence" numFmtId="0">
      <sharedItems containsString="0" containsBlank="1" containsNumber="1" containsInteger="1" minValue="0" maxValue="79"/>
    </cacheField>
    <cacheField name="Watchdog" numFmtId="0">
      <sharedItems containsString="0" containsBlank="1" containsNumber="1" containsInteger="1" minValue="0" maxValue="6"/>
    </cacheField>
    <cacheField name="MalaysiaGuardedDog" numFmtId="0">
      <sharedItems containsString="0" containsBlank="1" containsNumber="1" containsInteger="1" minValue="0" maxValue="1"/>
    </cacheField>
    <cacheField name="MalaysiaProhibitedDog" numFmtId="0">
      <sharedItems containsString="0" containsBlank="1" containsNumber="1" containsInteger="1" minValue="0" maxValue="1"/>
    </cacheField>
    <cacheField name="MalaysiaPopularity" numFmtId="0">
      <sharedItems containsString="0" containsBlank="1" containsNumber="1" containsInteger="1" minValue="0" maxValue="8"/>
    </cacheField>
    <cacheField name="PopularityUS2017" numFmtId="0">
      <sharedItems containsString="0" containsBlank="1" containsNumber="1" containsInteger="1" minValue="0" maxValue="190"/>
    </cacheField>
    <cacheField name="Qty Sold" numFmtId="0">
      <sharedItems containsString="0" containsBlank="1" containsNumber="1" containsInteger="1" minValue="4" maxValue="74172"/>
    </cacheField>
    <cacheField name="Average Sales" numFmtId="0">
      <sharedItems containsString="0" containsBlank="1" containsNumber="1" minValue="1.6E-2" maxValue="296.6879999999999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28.86630509259" createdVersion="8" refreshedVersion="8" minRefreshableVersion="3" recordCount="68" xr:uid="{02F4935E-CA99-451D-A430-23E87FFEB6A7}">
  <cacheSource type="worksheet">
    <worksheetSource ref="A1:K1048576" sheet="Cats"/>
  </cacheSource>
  <cacheFields count="11">
    <cacheField name="BreedName" numFmtId="0">
      <sharedItems containsBlank="1" count="68">
        <s v="Sphynx (hairless cat)"/>
        <s v="Siberian"/>
        <s v="Snowshoe"/>
        <s v="Balinese"/>
        <s v="Bengal"/>
        <s v="American Wirehair"/>
        <s v="Applehead Siamese"/>
        <s v="Singapura"/>
        <s v="Silver"/>
        <s v="Oriental Long Hair"/>
        <s v="British Shorthair"/>
        <s v="Bombay"/>
        <s v="Tonkinese"/>
        <s v="Canadian Hairless"/>
        <s v="Domestic Short Hair"/>
        <s v="Tabby"/>
        <s v="Japanese Bobtail"/>
        <s v="Nebelung"/>
        <s v="Oriental Short Hair"/>
        <s v="Egyptian Mau"/>
        <s v="Bobtail"/>
        <s v="Chartreux"/>
        <s v="Somali"/>
        <s v="Calico"/>
        <s v="Exotic Shorthair"/>
        <s v="Ocicat"/>
        <s v="Burmilla"/>
        <s v="Javanese"/>
        <s v="Norwegian Forest Cat"/>
        <s v="Ragdoll"/>
        <s v="Extra-Toes Cat (Hemingway Polydactyl)"/>
        <s v="Havana"/>
        <s v="Himalayan"/>
        <s v="Domestic Long Hair"/>
        <s v="Tiger"/>
        <s v="Burmese"/>
        <s v="Ragamuffin"/>
        <s v="Korat"/>
        <s v="Abyssinian"/>
        <s v="Siamese"/>
        <s v="Chausie"/>
        <s v="LaPerm"/>
        <s v="Chinchilla"/>
        <s v="Birman"/>
        <s v="American Curl"/>
        <s v="Domestic Medium Hair"/>
        <s v="Russian Blue"/>
        <s v="Maine Coon"/>
        <s v="Cornish Rex"/>
        <s v="Oriental Tabby"/>
        <s v="Scottish Fold"/>
        <s v="Manx"/>
        <s v="Persian"/>
        <s v="Devon Rex"/>
        <s v="Selkirk Rex"/>
        <s v="American Shorthair"/>
        <s v="Cymric"/>
        <s v="Torbie"/>
        <s v="Turkish Angora"/>
        <s v="Dilute Calico"/>
        <s v="Turkish Van"/>
        <s v="Munchkin"/>
        <s v="Tuxedo"/>
        <s v="Dilute Tortoiseshell"/>
        <s v="Tortoiseshell"/>
        <s v="Mixed Breed"/>
        <s v="Pixie-Bob"/>
        <m/>
      </sharedItems>
    </cacheField>
    <cacheField name="AltBreedName" numFmtId="0">
      <sharedItems containsBlank="1"/>
    </cacheField>
    <cacheField name="LapCat" numFmtId="0">
      <sharedItems containsBlank="1"/>
    </cacheField>
    <cacheField name="Fur" numFmtId="0">
      <sharedItems containsBlank="1" count="6">
        <s v="Bald"/>
        <s v="Long"/>
        <s v="Short"/>
        <s v="Medium"/>
        <s v="Unknown"/>
        <m/>
      </sharedItems>
    </cacheField>
    <cacheField name="MaleWtKg" numFmtId="0">
      <sharedItems containsString="0" containsBlank="1" containsNumber="1" containsInteger="1" minValue="0" maxValue="7"/>
    </cacheField>
    <cacheField name="Temperment" numFmtId="0">
      <sharedItems containsBlank="1" count="54">
        <s v="Active, Energetic, Independent, Intelligent, Gentle"/>
        <s v="Affectionate, Curious, Intelligent, Interactive, Lively, Playful, Social"/>
        <s v="Active, Curious, Easygoing, Playful, Calm"/>
        <s v="Affectionate, Curious, Gentle, Intelligent, Interactive, Lively, Loyal, Playful, Sensible, Social"/>
        <s v="Active, Agile, Clever, Sociable, Loving, Energetic"/>
        <s v="Affectionate, Intelligent, Playful"/>
        <s v="Active, Agile, Lively, Affectionate, Energetic, Rambunctious"/>
        <s v="Affectionate, Active, Gentle, Social"/>
        <s v="Intelligent, Interactive, Lively, Playful, Sensitive"/>
        <s v="Affectionate, Dependent, Gentle, Intelligent, Playful"/>
        <s v="Affectionate, Easygoing, Gentle, Loyal, Patient, Calm"/>
        <s v="Curious, Intelligent, Gentle, Social, Interactive, Playful, Lively"/>
        <s v="Easygoing, Friendly, Intelligent, Lively, Playful, Social"/>
        <s v="Loyal, Inquisitive, Friendly, Quiet, Gentle"/>
        <s v="Affectionate, Loyal, Intelligent, Social, Lively, Playful"/>
        <s v="Affectionate, Intelligent, Playful, Social"/>
        <s v="Active, Playful"/>
        <s v="Affectionate, Intelligent, Active, Curious, Playful"/>
        <s v="Gentle, Loyal, Intelligent, Playful"/>
        <s v="Intelligent, Active, Mischevious, Playful"/>
        <s v="Agile, Dependent, Gentle, Intelligent, Lively, Loyal, Playful"/>
        <s v="Affectionate, Sweet, Loyal, Quiet, Peaceful"/>
        <s v="Six-Toed"/>
        <s v="Affectionate, Curious, Demanding, Friendly, Intelligent, Playful"/>
        <s v="Dependent, Gentle, Intelligent, Quiet, Social"/>
        <s v="Active, Agile, Clever, Easygoing, Intelligent, Lively, Loyal, Playful, Social"/>
        <s v="Active, Devoted, Intelligent, Playful"/>
        <s v="Affectionate, Friendly, Gentle, Intelligent, Playful, Quiet"/>
        <s v="Intelligent, Clever, Active, Genlte"/>
        <s v="Adaptable, Intelligent, Loving, Gentle, Independent"/>
        <s v="Easygoing, Intelligent, Loyal, Playful, Social"/>
        <s v="Agile, Easygoing, Intelligent, Playful"/>
        <s v="Gentle, Quiet, Shy, Playful"/>
        <s v="Sweet, Active, Intelligent, Social, Playful, Lively, Curious"/>
        <s v="Active, Agile, Curious, Demanding, Friendly, Gentle, Lively, Playful, Social"/>
        <s v="Energetic, Affectionate, Intelligent, Social, Playful, Curious"/>
        <s v="Affectionate, Loyal, Sedate, Quiet"/>
        <s v="Affectionate, Social, Intelligent, Loyal"/>
        <s v="Affectionate, Friendly, Gentle, Calm"/>
        <s v="Affectioante, Friendly, Gentle, Quiet, Easygoing"/>
        <s v="Active, Dependent, Easygoing, Gentle, Intelligent, Loyal, Playful, Quiet"/>
        <s v="Affectionate, Intelligent, Loyal, Playful, Social, Sweet, Loving"/>
        <s v="Active, Affectionate, Dependent, Gentle, Patient, Playful, Quiet, Social"/>
        <s v="Intelligent, Loyal, Quiet, Active"/>
        <s v="Affectionate, Curious, Easygoing, Intelligent, Interactive, Lively, Loyal"/>
        <s v="Affectionate, Social, Intelligent, Sweet-tempered"/>
        <s v="Mischevious, Tenacious, Intelligent, Affectionate, Gentle, Interactive, Loyal"/>
        <s v="Playful, Social, Intelligent"/>
        <s v="Curious, Intelligent, Social, Lively, Outgoing, Playful, Affectionate"/>
        <s v="Affectionate, Agile, Clever, Gentle, Intelligent, Playful, Social"/>
        <s v="Agile, Intelligent, Loyal, Playful, Energetic"/>
        <s v="None"/>
        <m/>
        <s v="Unknown" u="1"/>
      </sharedItems>
    </cacheField>
    <cacheField name="AvgKittenPrice" numFmtId="0">
      <sharedItems containsString="0" containsBlank="1" containsNumber="1" containsInteger="1" minValue="0" maxValue="2000"/>
    </cacheField>
    <cacheField name="MalaysiaPopularity" numFmtId="0">
      <sharedItems containsString="0" containsBlank="1" containsNumber="1" containsInteger="1" minValue="0" maxValue="10"/>
    </cacheField>
    <cacheField name="PopularityUS2017" numFmtId="0">
      <sharedItems containsBlank="1" containsMixedTypes="1" containsNumber="1" containsInteger="1" minValue="1" maxValue="41" count="40">
        <n v="8"/>
        <s v="None"/>
        <n v="31"/>
        <n v="41"/>
        <n v="22"/>
        <n v="13"/>
        <n v="5"/>
        <n v="34"/>
        <n v="18"/>
        <n v="24"/>
        <n v="20"/>
        <n v="36"/>
        <n v="27"/>
        <n v="28"/>
        <n v="1"/>
        <n v="21"/>
        <n v="38"/>
        <n v="14"/>
        <n v="4"/>
        <n v="35"/>
        <n v="16"/>
        <n v="32"/>
        <n v="40"/>
        <n v="7"/>
        <n v="9"/>
        <n v="39"/>
        <n v="15"/>
        <n v="26"/>
        <n v="19"/>
        <n v="3"/>
        <n v="11"/>
        <n v="10"/>
        <n v="23"/>
        <n v="2"/>
        <n v="12"/>
        <n v="25"/>
        <n v="6"/>
        <n v="29"/>
        <n v="37"/>
        <m/>
      </sharedItems>
    </cacheField>
    <cacheField name="Qty Sold" numFmtId="0">
      <sharedItems containsString="0" containsBlank="1" containsNumber="1" containsInteger="1" minValue="4" maxValue="309" count="47">
        <n v="4"/>
        <n v="5"/>
        <n v="10"/>
        <n v="11"/>
        <n v="15"/>
        <n v="20"/>
        <n v="23"/>
        <n v="26"/>
        <n v="29"/>
        <n v="32"/>
        <n v="35"/>
        <n v="39"/>
        <n v="43"/>
        <n v="45"/>
        <n v="47"/>
        <n v="49"/>
        <n v="54"/>
        <n v="55"/>
        <n v="57"/>
        <n v="59"/>
        <n v="63"/>
        <n v="67"/>
        <n v="71"/>
        <n v="72"/>
        <n v="76"/>
        <n v="77"/>
        <n v="78"/>
        <n v="79"/>
        <n v="84"/>
        <n v="89"/>
        <n v="93"/>
        <n v="95"/>
        <n v="99"/>
        <n v="101"/>
        <n v="103"/>
        <n v="110"/>
        <n v="115"/>
        <n v="121"/>
        <n v="125"/>
        <n v="132"/>
        <n v="154"/>
        <n v="155"/>
        <n v="158"/>
        <n v="198"/>
        <n v="210"/>
        <n v="309"/>
        <m/>
      </sharedItems>
    </cacheField>
    <cacheField name="Average Sales" numFmtId="0">
      <sharedItems containsString="0" containsBlank="1" containsNumber="1" minValue="5.9701492537313432E-2" maxValue="4.611940298507462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32.737907870367" createdVersion="8" refreshedVersion="8" minRefreshableVersion="3" recordCount="67" xr:uid="{BCA10A27-259F-454E-80CA-DA12054924F1}">
  <cacheSource type="worksheet">
    <worksheetSource ref="A1:K68" sheet="Cats"/>
  </cacheSource>
  <cacheFields count="11">
    <cacheField name="BreedName" numFmtId="0">
      <sharedItems count="67">
        <s v="Sphynx (hairless cat)"/>
        <s v="Siberian"/>
        <s v="Snowshoe"/>
        <s v="Balinese"/>
        <s v="Bengal"/>
        <s v="American Wirehair"/>
        <s v="Applehead Siamese"/>
        <s v="Singapura"/>
        <s v="Silver"/>
        <s v="Oriental Long Hair"/>
        <s v="British Shorthair"/>
        <s v="Bombay"/>
        <s v="Tonkinese"/>
        <s v="Canadian Hairless"/>
        <s v="Domestic Short Hair"/>
        <s v="Tabby"/>
        <s v="Japanese Bobtail"/>
        <s v="Nebelung"/>
        <s v="Oriental Short Hair"/>
        <s v="Egyptian Mau"/>
        <s v="Bobtail"/>
        <s v="Chartreux"/>
        <s v="Somali"/>
        <s v="Calico"/>
        <s v="Exotic Shorthair"/>
        <s v="Ocicat"/>
        <s v="Burmilla"/>
        <s v="Javanese"/>
        <s v="Norwegian Forest Cat"/>
        <s v="Ragdoll"/>
        <s v="Extra-Toes Cat (Hemingway Polydactyl)"/>
        <s v="Havana"/>
        <s v="Himalayan"/>
        <s v="Domestic Long Hair"/>
        <s v="Tiger"/>
        <s v="Burmese"/>
        <s v="Ragamuffin"/>
        <s v="Korat"/>
        <s v="Abyssinian"/>
        <s v="Siamese"/>
        <s v="Chausie"/>
        <s v="LaPerm"/>
        <s v="Chinchilla"/>
        <s v="Birman"/>
        <s v="American Curl"/>
        <s v="Domestic Medium Hair"/>
        <s v="Russian Blue"/>
        <s v="Maine Coon"/>
        <s v="Cornish Rex"/>
        <s v="Oriental Tabby"/>
        <s v="Scottish Fold"/>
        <s v="Manx"/>
        <s v="Persian"/>
        <s v="Devon Rex"/>
        <s v="Selkirk Rex"/>
        <s v="American Shorthair"/>
        <s v="Cymric"/>
        <s v="Torbie"/>
        <s v="Turkish Angora"/>
        <s v="Dilute Calico"/>
        <s v="Turkish Van"/>
        <s v="Munchkin"/>
        <s v="Tuxedo"/>
        <s v="Dilute Tortoiseshell"/>
        <s v="Tortoiseshell"/>
        <s v="Mixed Breed"/>
        <s v="Pixie-Bob"/>
      </sharedItems>
    </cacheField>
    <cacheField name="AltBreedName" numFmtId="0">
      <sharedItems count="2">
        <s v="Sphynx"/>
        <s v="None"/>
      </sharedItems>
    </cacheField>
    <cacheField name="LapCat" numFmtId="0">
      <sharedItems count="5">
        <s v="Lap"/>
        <s v="Non Lap"/>
        <s v="Generic"/>
        <s v="Rodent"/>
        <s v="Unknown"/>
      </sharedItems>
    </cacheField>
    <cacheField name="Fur" numFmtId="0">
      <sharedItems count="5">
        <s v="Bald"/>
        <s v="Long"/>
        <s v="Short"/>
        <s v="Medium"/>
        <s v="Unknown"/>
      </sharedItems>
    </cacheField>
    <cacheField name="MaleWtKg" numFmtId="0">
      <sharedItems containsSemiMixedTypes="0" containsString="0" containsNumber="1" containsInteger="1" minValue="0" maxValue="7" count="7">
        <n v="5"/>
        <n v="6"/>
        <n v="4"/>
        <n v="3"/>
        <n v="7"/>
        <n v="1"/>
        <n v="0"/>
      </sharedItems>
    </cacheField>
    <cacheField name="Temperment" numFmtId="0">
      <sharedItems count="52">
        <s v="Active, Energetic, Independent, Intelligent, Gentle"/>
        <s v="Affectionate, Curious, Intelligent, Interactive, Lively, Playful, Social"/>
        <s v="Active, Curious, Easygoing, Playful, Calm"/>
        <s v="Affectionate, Curious, Gentle, Intelligent, Interactive, Lively, Loyal, Playful, Sensible, Social"/>
        <s v="Active, Agile, Clever, Sociable, Loving, Energetic"/>
        <s v="Affectionate, Intelligent, Playful"/>
        <s v="Active, Agile, Lively, Affectionate, Energetic, Rambunctious"/>
        <s v="Affectionate, Active, Gentle, Social"/>
        <s v="Intelligent, Interactive, Lively, Playful, Sensitive"/>
        <s v="Affectionate, Dependent, Gentle, Intelligent, Playful"/>
        <s v="Affectionate, Easygoing, Gentle, Loyal, Patient, Calm"/>
        <s v="Curious, Intelligent, Gentle, Social, Interactive, Playful, Lively"/>
        <s v="Easygoing, Friendly, Intelligent, Lively, Playful, Social"/>
        <s v="Loyal, Inquisitive, Friendly, Quiet, Gentle"/>
        <s v="Affectionate, Loyal, Intelligent, Social, Lively, Playful"/>
        <s v="Affectionate, Intelligent, Playful, Social"/>
        <s v="Active, Playful"/>
        <s v="Affectionate, Intelligent, Active, Curious, Playful"/>
        <s v="Gentle, Loyal, Intelligent, Playful"/>
        <s v="Intelligent, Active, Mischevious, Playful"/>
        <s v="Agile, Dependent, Gentle, Intelligent, Lively, Loyal, Playful"/>
        <s v="Affectionate, Sweet, Loyal, Quiet, Peaceful"/>
        <s v="Six-Toed"/>
        <s v="Affectionate, Curious, Demanding, Friendly, Intelligent, Playful"/>
        <s v="Dependent, Gentle, Intelligent, Quiet, Social"/>
        <s v="Active, Agile, Clever, Easygoing, Intelligent, Lively, Loyal, Playful, Social"/>
        <s v="Active, Devoted, Intelligent, Playful"/>
        <s v="Affectionate, Friendly, Gentle, Intelligent, Playful, Quiet"/>
        <s v="Intelligent, Clever, Active, Genlte"/>
        <s v="Adaptable, Intelligent, Loving, Gentle, Independent"/>
        <s v="Easygoing, Intelligent, Loyal, Playful, Social"/>
        <s v="Agile, Easygoing, Intelligent, Playful"/>
        <s v="Gentle, Quiet, Shy, Playful"/>
        <s v="Sweet, Active, Intelligent, Social, Playful, Lively, Curious"/>
        <s v="Active, Agile, Curious, Demanding, Friendly, Gentle, Lively, Playful, Social"/>
        <s v="Energetic, Affectionate, Intelligent, Social, Playful, Curious"/>
        <s v="Affectionate, Loyal, Sedate, Quiet"/>
        <s v="Affectionate, Social, Intelligent, Loyal"/>
        <s v="Affectionate, Friendly, Gentle, Calm"/>
        <s v="Affectioante, Friendly, Gentle, Quiet, Easygoing"/>
        <s v="Active, Dependent, Easygoing, Gentle, Intelligent, Loyal, Playful, Quiet"/>
        <s v="Affectionate, Intelligent, Loyal, Playful, Social, Sweet, Loving"/>
        <s v="Active, Affectionate, Dependent, Gentle, Patient, Playful, Quiet, Social"/>
        <s v="Intelligent, Loyal, Quiet, Active"/>
        <s v="Affectionate, Curious, Easygoing, Intelligent, Interactive, Lively, Loyal"/>
        <s v="Affectionate, Social, Intelligent, Sweet-tempered"/>
        <s v="Mischevious, Tenacious, Intelligent, Affectionate, Gentle, Interactive, Loyal"/>
        <s v="Playful, Social, Intelligent"/>
        <s v="Curious, Intelligent, Social, Lively, Outgoing, Playful, Affectionate"/>
        <s v="Affectionate, Agile, Clever, Gentle, Intelligent, Playful, Social"/>
        <s v="Agile, Intelligent, Loyal, Playful, Energetic"/>
        <s v="None"/>
      </sharedItems>
    </cacheField>
    <cacheField name="AvgKittenPrice" numFmtId="0">
      <sharedItems containsSemiMixedTypes="0" containsString="0" containsNumber="1" containsInteger="1" minValue="0" maxValue="2000"/>
    </cacheField>
    <cacheField name="MalaysiaPopularity" numFmtId="0">
      <sharedItems containsSemiMixedTypes="0" containsString="0" containsNumber="1" containsInteger="1" minValue="0" maxValue="10"/>
    </cacheField>
    <cacheField name="PopularityUS2017" numFmtId="0">
      <sharedItems containsMixedTypes="1" containsNumber="1" containsInteger="1" minValue="1" maxValue="41" count="39">
        <n v="8"/>
        <s v="None"/>
        <n v="31"/>
        <n v="41"/>
        <n v="22"/>
        <n v="13"/>
        <n v="5"/>
        <n v="34"/>
        <n v="18"/>
        <n v="24"/>
        <n v="20"/>
        <n v="36"/>
        <n v="27"/>
        <n v="28"/>
        <n v="1"/>
        <n v="21"/>
        <n v="38"/>
        <n v="14"/>
        <n v="4"/>
        <n v="35"/>
        <n v="16"/>
        <n v="32"/>
        <n v="40"/>
        <n v="7"/>
        <n v="9"/>
        <n v="39"/>
        <n v="15"/>
        <n v="26"/>
        <n v="19"/>
        <n v="3"/>
        <n v="11"/>
        <n v="10"/>
        <n v="23"/>
        <n v="2"/>
        <n v="12"/>
        <n v="25"/>
        <n v="6"/>
        <n v="29"/>
        <n v="37"/>
      </sharedItems>
    </cacheField>
    <cacheField name="Qty Sold" numFmtId="0">
      <sharedItems containsSemiMixedTypes="0" containsString="0" containsNumber="1" containsInteger="1" minValue="4" maxValue="309"/>
    </cacheField>
    <cacheField name="Average Sales" numFmtId="0">
      <sharedItems containsSemiMixedTypes="0" containsString="0" containsNumber="1" minValue="5.9701492537313432E-2" maxValue="4.6119402985074629"/>
    </cacheField>
  </cacheFields>
  <extLst>
    <ext xmlns:x14="http://schemas.microsoft.com/office/spreadsheetml/2009/9/main" uri="{725AE2AE-9491-48be-B2B4-4EB974FC3084}">
      <x14:pivotCacheDefinition pivotCacheId="165078693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32.818180555558" createdVersion="8" refreshedVersion="8" minRefreshableVersion="3" recordCount="250" xr:uid="{B74AFB02-7A16-43AC-99FF-A5841DA2C88C}">
  <cacheSource type="worksheet">
    <worksheetSource ref="A1:O251" sheet="Dogs"/>
  </cacheSource>
  <cacheFields count="15">
    <cacheField name="BreedName" numFmtId="0">
      <sharedItems/>
    </cacheField>
    <cacheField name="AltBreedName" numFmtId="0">
      <sharedItems count="36">
        <s v="None"/>
        <s v="Chow"/>
        <s v="Basset"/>
        <s v="Bull Mastiff"/>
        <s v="American Pit Bull Terrier"/>
        <s v="Scotch Terrier"/>
        <s v="Dandie Dinmont"/>
        <s v="Japanese Spaniel"/>
        <s v="Maltese Dog"/>
        <s v="Boston Bull"/>
        <s v="Wire Haired Fox Terrier"/>
        <s v="Malamute"/>
        <s v="Staffordshire Bullterrier"/>
        <s v="West Highland White Terrier"/>
        <s v="Soft Coated Wheaten Terrier"/>
        <s v="Clumber"/>
        <s v="Cairn"/>
        <s v="Newfoundland"/>
        <s v="Airedale"/>
        <s v="Yorkshire Terrier"/>
        <s v="Standard Schnauzer"/>
        <s v="German Short Haired Pointer"/>
        <s v="Groenendael"/>
        <s v="Shetland Sheepdog"/>
        <s v="Doberman"/>
        <s v="German Shepherd"/>
        <s v="Appenzeller"/>
        <s v="Brabancon Griffon"/>
        <s v="Bluetick"/>
        <s v="Walker Hound"/>
        <s v="Toy Terrier"/>
        <s v="Kelpie"/>
        <s v="Mexican Hairless"/>
        <s v="Malinois"/>
        <s v="Blenheim Spaniel"/>
        <s v="Redbone"/>
      </sharedItems>
    </cacheField>
    <cacheField name="Group1" numFmtId="0">
      <sharedItems count="9">
        <s v="Sporting"/>
        <s v="Hound"/>
        <s v="Non Sporting"/>
        <s v="Toy"/>
        <s v="Working"/>
        <s v="Terrier"/>
        <s v="Herding"/>
        <s v="Unknown"/>
        <s v="Southern"/>
      </sharedItems>
    </cacheField>
    <cacheField name="Group2" numFmtId="0">
      <sharedItems count="11">
        <s v="Sight"/>
        <s v="Companion"/>
        <s v="Northern"/>
        <s v="Scenthound"/>
        <s v="Guardian"/>
        <s v="Terrier"/>
        <s v="Herding"/>
        <s v="Gun"/>
        <s v="Unknown"/>
        <s v="Gun Dogs"/>
        <s v="Southern"/>
      </sharedItems>
    </cacheField>
    <cacheField name="MaleWtKg" numFmtId="0">
      <sharedItems containsSemiMixedTypes="0" containsString="0" containsNumber="1" containsInteger="1" minValue="0" maxValue="90"/>
    </cacheField>
    <cacheField name="Temperment" numFmtId="0">
      <sharedItems count="219">
        <s v="Aloof, Clownish, Dignified, Happy, Independent"/>
        <s v="Affectionate, Alert, Curious, Energetic, Playful, Intelligent"/>
        <s v="Aggressive, Courageous, Friendly, Loving, Social, Sweet"/>
        <s v="Aloof, Independent, Loyal, Quiet, Intelligent, Protective, Detached"/>
        <s v="Athletic, Gentle, Independent, Intelligent, Quiet, Respectful"/>
        <s v="Affectionate, Even-tempered, Gentle, Stubborn, Independent"/>
        <s v="Affectionate, Aggressive, Good-natured, Intelligent, Opinionated, Stubborn"/>
        <s v="Affectionate, Alert, Cheerful, Courageous, Intelligent, Loyal, Protective"/>
        <s v="Friendly, Gentle, Independent, Intelligent, Lively, Loving, Sweet"/>
        <s v="Affectionate, Devoted, Friendly, Gentle, Sweet-tempered, Tenacious"/>
        <s v="Active, Courageous, Friendly, Gentle, Happy, Intelligent, Lively, Outgoing, Playful"/>
        <s v="Alert, Calm, Courageous, Devoted, Docile, Powerful, Loyal, Protective, Reliable"/>
        <s v="Alert, Assertive, Devoted, Friendly, Intelligent, Lively, Obedient, Playful, Spirited, Steady"/>
        <s v="Alert, Courageous, Devoted, Lively, Intelligent, Quick"/>
        <s v="Active, Keen, Protective, Sweet-tempered, Trainable"/>
        <s v="Friendly, Gentle, Independent, Intelligent, Outgoing, Quiet, Social"/>
        <s v="Independent, Fiesty, Alert, Playful, Quick, Self-assured"/>
        <s v="Affectionate, Confident, Fearless, Gentle, Patient, Strong-willed"/>
        <s v="Adaptable, Bubbly, Intelligent, Loving, Playful, Sociable, Protective"/>
        <s v="Affectionate, Companionable, Determined, Fun-loving, Independent, Lively, Intelligent"/>
        <s v="Affectionate, Amiable, Energetic, Gentle, Reserved, Sensitive, Intelligent"/>
        <s v="Independent, Bold, Confident, Friendly, Intelligent, Trainable"/>
        <s v="Alert, Cat-like, Independent, Intelligent, Loving, Loyal, Playful"/>
        <s v="Active, Extroverted, Friendly, Happy, Independent, Lively, Intelligent"/>
        <s v="Affectionate, Alert, Happy, Lively, Playful, Sweet-tempered"/>
        <s v="Affectionate, Agile, Athletic, Companionable, Intelligent, Mischevious"/>
        <s v="Active, Docile, Easygoing, Gentle, Intelligent, Playful, Responsive, Sweet-tempered"/>
        <s v="Affectionate, Playful, Alert, Athletic, Bright, Easygoing, Keen, Lively, Patient"/>
        <s v="Affectionate, Cheerful, Courageous, Gentle, Intelligent, Friendly, Outgoing, Playful, Loyal"/>
        <s v="Alert, Calm, Even-tempered, Fearless, Friendly, Intelligent"/>
        <s v="Companionable, Fearless, Happy, Lovable, Self-confident, Spirited, Intelligent"/>
        <s v="Loyal, Fearless, Friendly, Good-tempered, Intelligent"/>
        <s v="Alert, Courageous, Dignified, Docile, Friendly, Intelligent, Responsive"/>
        <s v="Affectionate, Aggressive, Friendly, Gentle, Intelligent, Lively, Playful"/>
        <s v="Alert, Friendly, Intelligent, Spirited, Independent, Loving"/>
        <s v="Dominant, Intelligent, Lively, Protective, Respectful, Trainable"/>
        <s v="Active, Clownish, Engaging, Independent, Intelligent, Stubborn"/>
        <s v="Dignified, Intelligent, Loyal, Mischevious, Sensitive, Strong-willed"/>
        <s v="Affectionate, Friendly, Gentle, Intelligent, Lively, Quiet"/>
        <s v="Alert, Bold, Fearless, Friendly, Keen, Quick, Intelligent"/>
        <s v="Affectionate, Devoted, Independent, Loving, Reserved, Suspicious"/>
        <s v="Affectionate, Devoted, Dignified, Friendly, Loyal, Playful"/>
        <s v="Clever, Courageous, Devoted, Lively, Playful, Stubborn"/>
        <s v="Affectionate, Bold, Courageous, Fearless, Intelligent, Reliable"/>
        <s v="Brave, Bright, Confident, Energetic, Fearless, Friendly, Intelligent, Loyal, Playful"/>
        <s v="Friendly, Confident, Devoted, Intelligent, Gentle, Loving, Reserved"/>
        <s v="Affectionate, Alert, Courageous, Intelligent, Friendly, Hardy, Independent"/>
        <s v="Dignified, Docile, Friendly, Gentle, Polite, Quiet"/>
        <s v="Independent, Intelligent, Kind, Loving, Loyal, Sweet-tempered"/>
        <s v="Intelligent, Assertive, Aloof, Happy, Independent, Willful"/>
        <s v="Intelligent, Gentle, Affectionate, Athletic, Even-tempered, Quiet"/>
        <s v="Amiable, Boisterous, Even-tempered"/>
        <s v="Gentle, Loyal, Proud, Trainable, Vigilant, Intelligent"/>
        <s v="Alert, Friendly, Gentle, Intelligent, Outgoing"/>
        <s v="Affectionate, Cheerful, Feisty, Gentle, Playful, Intelligent, Sensitive"/>
        <s v="Adaptable, Easygoing, Even-tempered, Gentle, Lovable, Trusting, Intelligent"/>
        <s v="Active, Affectionate, Friendly, Intelligent, Loyal, Willful, Responsive"/>
        <s v="Energetic, Friendly, Intelligent, Obedient, Protective, Trainable"/>
        <s v="Affectionate, Cheerful, Courageous, Gentle, Intelligent, Social"/>
        <s v="Aloof, Intelligent, Quiet, Reserverd, Loyal"/>
        <s v="Active, Affectionate, Amiable, Even-tempered, Kind, Loyal, Intelligent"/>
        <s v="Happy, Independent, Intelligent, Loyal, Playful, Vocal"/>
        <s v="Clownish, Independent, Intelligent, Loyal, Patient, Protective"/>
        <s v="Active, Affectionate, Friendly, Good-natured, Intelligent, Protective, Loving"/>
        <s v="Dignified, Generous, Loyal, Patient, Sweet-tempered, Thoughtful, Intelligent"/>
        <s v="Clever, Independent, Intelligent, Lively, Sensitive, Trainable"/>
        <s v="Active, Affectionate, Alert, Fearless, Intelligent, Playful"/>
        <s v="Affectionate, Energetic, Faithful, Intelligent, Playful, Spirited"/>
        <s v="Affectionate, Devoted, Energetic, Loyal, Playful, Reliable, Intelligent"/>
        <s v="Active, Energetic, Friendly, Intelligent, Outgoing, Playful, Sensitive"/>
        <s v="Affectionate, Energetic, Hardy, Intelligent, Sensitive"/>
        <s v="Alert, Friendly, Inquisitive, Joyful, Quick, Responsive, Intelligent"/>
        <s v="Active, Affectionate, Intelligent, Playful, Sociable, Trainable"/>
        <s v="Active, Adventurous, Curious, Fun-loving, Playful, Stubborn"/>
        <s v="Clever, Energetic, Friendly, Outgoing, Playful, Responsive, Intelligent"/>
        <s v="Strong-willed, Mischevious, Gentle, Energetic, Intelligent"/>
        <s v="Gentle, Loyal, Affectionate, Dignified, Aloof"/>
        <s v="Alert, Bold, Hardy, Loyal, Playful, Strong-willed, Intelligent"/>
        <s v="Active, Assertive, Courageous, Fearless, Hardy, Intelligent"/>
        <s v="Affectionate, Alert, Gentle, Loyal, Spirited, Strong-willed, Intelligent"/>
        <s v="Affectionate, Companionable, Energetic, Independent, Lively, Playful, Intelligent"/>
        <s v="Alert, Confident, Eager, Fearless, Loyal, Intelligent"/>
        <s v="Attentive, Courageous, Devoted, Friendly, Loyal, Tenacious, Intelligent"/>
        <s v="Adaptable, Cautious, Docile, Familial, Sensitive, Sociable"/>
        <s v="Alert, Compassionate, Courageous, Even Tempered, Loyal, Spirited, Intelligent"/>
        <s v="Active, Alert, Hardy, Intelligent, Lively, Self-confident"/>
        <s v="Cheerful, Courageous, Intelligent, Loyal, Social, Sweet, Gentle"/>
        <s v="Alert, Lively, Friendly, Intelligent, Playful, Sociable, Stubborn"/>
        <s v="Active, Alert, Devoted, Discerning, Quiet, Loyal, Intelligent"/>
        <s v="Affectionate, Loyal, Active, Friendly, Playful, Stubborn, Intelligent"/>
        <s v="Affectionate, Alert, Even-tempered, Fearless, Intelligent, Obedient"/>
        <s v="Faithful, Fearless, Intelligent, Loyal, Obedient, Protective"/>
        <s v="Alert, Confident, Courageous, Friendly, Intelligent, Outgoing"/>
        <s v="Familial, Gentle, Intelligent, Loyal, Protective, Rational"/>
        <s v="Dominant, Intelligent, Kind, Loyal, Powerful, Strong-willed"/>
        <s v="Agile, Energetic, Faithful, Intelligent, Loyal, Obedient"/>
        <s v="Happy, Affectionate, Dominant, Intelligent, Protective, Quiet"/>
        <s v="Alert, Courageous, Energetic, Independent, Intelligent, Loyal, Playful"/>
        <s v="Active, Affectionate, Alert, Companionable, Devoted, Gentle, Intelligent"/>
        <s v="Active, Alert, Clownish, Inquisitive, Intelligent, Quick"/>
        <s v="Active, Extroverted, Friendly, Intelligent, Lively, Playful, Sociable"/>
        <s v="Affectionate, Faithful, Intelligent, Loyal"/>
        <s v="Alert, Aloof, Energetic, Fast, Intelligent, Powerful, Steady, Stubborn, Social"/>
        <s v="Even Tempered, Joyful, Merry, Outgoing, Intelligent, Sociable, Trusting"/>
        <s v="Alert, Independent, Intelligent, Responsive, Social"/>
        <s v="Devoted, Good-natured, Intelligent, Lively, Playful, Trainable"/>
        <s v="Affectionate, Faithful, Friendly, Intelligent, Playful, Quiet, Trainable"/>
        <s v="Friendly, Confident, Devoted, Optimistic, Outgoing, Intelligent"/>
        <s v="Affectionate, Boisterous, Bold, Cooperative, Intelligent, Trainable"/>
        <s v="Agile, Bright, Obedient, Playful, Quick, Sturdy, Intelligent"/>
        <s v="Friendly, Gentle, Intelligent, Loyal, Protective, Responsive, Social"/>
        <s v="Agile, Confident, Curious, Faithful, Fearless, Independent, Intelligent"/>
        <s v="Active, Alert, Confident, Friendly, Hard-working, Protective, Stubborn, Watchful, Intelligent"/>
        <s v="Alert, Attentive, Energetic, Intelligent, Loyal, Protective"/>
        <s v="Affectionate, Alert, Cheerful, Energetic, Intelligent, Playful, Social"/>
        <s v="Aggressive, Alert, Energetic, Intelligent, Loyal, Protective, Responsive"/>
        <s v="Alert, Courageous, Fearless, Good-natured, Independent, Intelligent, Loyal, Protective"/>
        <s v="Alert, Energetic, Friendly, Happy, Hardy, Intelligent"/>
        <s v="Affectionate, Alert, Cheerful, Energetic, Friendly, Gentle, Intelligent, Loving, Loyal, Outgoing, Playful, Responsive, Social"/>
        <s v="Affectionate, Friendly, Gentle, Intelligent, Lively, Playful, Responsive"/>
        <s v="Alert, Energetic, Fearless, Intelligent, Loyal, Obedient"/>
        <s v="Confident, Friendly, Intelligent, Kind, Reliable, Trustworthy"/>
        <s v="Alert, Confident, Courageous, Curious, Intelligent, Loyal, Obedient, Watchful"/>
        <s v="Active, Alert, Faithful, Instinctual, Intelligent, Trainable"/>
        <s v="Intelligent, Energetic, Alert, Responsive, Tenacious, Loyal, Protective"/>
        <s v="Energetic, Fearless, Lively, Reliable, Self-assured, Social"/>
        <s v="Alert, Companionable, Inquisitive, Self-important, Sensitive, Watchful"/>
        <s v="Bold, Confident, Independent, Intelligent, Proud, Steady"/>
        <s v="Active, Calm, Forgiving, Obedient, Playful, Quiet"/>
        <s v="Friendly, Active, Gentle"/>
        <s v="Alert, Faithful, Intelligent, Sensitive, Independent, Playful, Sweet"/>
        <s v="Friendly, Loyal, Affectionate, Docile, Gentle, Patient"/>
        <s v="Brave, Docile, Impetuous, Intelligent, Obedient, Quarrelsome"/>
        <s v="Affectionate, Companionable, Gentle, Intelligent, Playful, Responsive"/>
        <s v="Wild"/>
        <s v="Active, Alert, Bold, Devoted, Intelligent, Intense"/>
        <s v="Confident, Dominant, Intelligent, Obedient, Territorial"/>
        <s v="Active, Companionable, Friendly, Hardy, Lively, Loyal"/>
        <s v="Intelligent, Trainable, Attentive, Mischevious"/>
        <s v="Alert, Cheerful, Courageous, Energetic, Independent"/>
        <s v="Alert, Calm, Dominant, Powerful, Quick,Strong"/>
        <s v="Aggressive, Brave, Fearless, Intelligent, Sensitive, Suspicious"/>
        <s v="Affectionate, Calm, Fearless, Gentle, Independent, Steady"/>
        <s v="Affectionate, Clever, Confident, Loving, Trainable"/>
        <s v="Affectionate, Alert, Courageous, Independent, Intelligent, Loyal"/>
        <s v="Affectionate, Cheerful, Energetic, Gentle, Intelligent, Playful, Protective, Quiet"/>
        <s v="Alert, Friendly, Intelligent, Loyal, Playful, Spirited"/>
        <s v="Active, Agile, Curious, Intelligent, Loyal, Quick, Territorial"/>
        <s v="Alert, Dignified, Docile, Faithful, Noble"/>
        <s v="Docile, Enterprising, Loyal, Reserved, Serious"/>
        <s v="Active, Balanced, Courageous, Lively, Nervous"/>
        <s v="Alert, Calm, Dignified, Friendly, Responsive"/>
        <s v="Affectionate, Aggressive, Clownish, Courageous, Friendly, Intelligent, Loyal, Obedient, Strong-willed, Stubborn"/>
        <s v="Active, Cheerful, Friendly, Outgoing, Sweet-tempered, Tolerant"/>
        <s v="Alert, Courageous, Energetic, Gentle, Independent, Intelligent, Loving, Loyal, Protective"/>
        <s v="Alert, Energetic, Loyal, Protective"/>
        <s v="Intelligent, Protective"/>
        <s v="Active, Familial, Friendly, Happy, Playful"/>
        <s v="Alert, Charming, Confident, Faithful, Fearless, Keen, Outgoing"/>
        <s v="Affectionate, Alert, Cheerful, Friendly, Intelligent, Loving, Loyal, Outgoing, Playful, Responsive, Social"/>
        <s v="Agile, Alert, Lovable, Spirited, Swift"/>
        <s v="Active, Agile, Courageous, Gentle, Loyal, Spirited"/>
        <s v="Watchful, Even-tempered, Reserved, Active, Devoted"/>
        <s v="Alert, Energetic, Friendly, Independent, Intelligent, Protective"/>
        <s v="Alert, Cautious, Devoted, Quick, Vigilant"/>
        <s v="Brave, Confident, Energetic, Hardy, Lively, Stable"/>
        <s v="Active, Fearless, Kind, Loyal, Protective, Trainable"/>
        <s v="Adaptable, Gentle, Loyal, Primitive, Reserved"/>
        <s v="Alert, Eager, Energetic, Friendly, Intelligent, Loyal, Robust"/>
        <s v="Alert, Devoted, Fearless, Good-natured, Protective, Self-confident"/>
        <s v="Companionable, Eager, Energetic, Friendly, Intelligent, Trainable"/>
        <s v="Adaptable, Alert, Courageous, Energetic, Friendly, Independent, Intelligent, Playful, Responsibe"/>
        <s v="Friendly, Hard-working, Obedient, Protective, Sociable, Well-mannered"/>
        <s v="Unknown"/>
        <s v="Agile, Devoted, Independent, Loyal, Self-confident"/>
        <s v="Affectionate, Alert, Courageous, Energetic, Gentle, Loving, Out-going, Social"/>
        <s v="Aleret, Calm, Cheerful, Companionable, Loyal, Protective"/>
        <s v="Active, Alert, Confident, Friendly, Hard-working, Protective, Stubborn, Watchful"/>
        <s v="Calm, Cheerful, Companionable, Devoted, Friendly, Sociable"/>
        <s v="Agile, Even-tempered, Lively, Perceptive, Self-confident"/>
        <s v="Affectionate, Calm, Quiet, Gentle"/>
        <s v="Affectionate, Alert, Courageous, Energetic, Gentle, Playful, Responsive"/>
        <s v="Alert, Lively, Loving, Intelligent, Inquisitive, Playful"/>
        <s v="Alert, Bold, Courageous, Loyal"/>
        <s v="Alert, Clever, Friendly, Intelligent"/>
        <s v="Protective, Dominant, Fearless, Obedient, Stubborn, Trainable"/>
        <s v="Calm, Dominant, Gentle, Strong-willed, Suspicious"/>
        <s v="Brave, Cautious, Loyal, Independent, Tenacious, Territorial"/>
        <s v="Active, Intelligent, Lively, Protective, Reserved, Vocal"/>
        <s v="Friendly, Devoted, Courageous"/>
        <s v="Affectionate, Gentle, Happy, Loving, Playful, Reserved"/>
        <s v="Intelligent, Agile, Alert, Brave"/>
        <s v="Active, Energetic, High-strung, Loyal"/>
        <s v="Active, Alert, Energetic, Lively, Protective, Watchful"/>
        <s v="Active, Bold, Brave, Faithful, Intelligent, Loyal"/>
        <s v="Active, Affectionate, Alert, Gentle, Lively"/>
        <s v="Alert, Energetic, Fearless, Friendly, Watchful"/>
        <s v="Aloof, Protective, Strong-willed, Stubborn, Courageous, Loyal"/>
        <s v="Affectionate, Gentle, Lively"/>
        <s v="Alert, Determined, Dignified, Friendly, Intelligent, Loyal"/>
        <s v="Adaptable, Companionable, Fearless, Loving, Loyal, Obedient"/>
        <s v="Even-tempered, Familial, Courageous, Lively, Loving, Spirited"/>
        <s v="Bold, Confident, Energetic, Friendly, Inquisitive, Intelligent"/>
        <s v="Independent, Calm, Devoted, Intelligent, Protective, Reliable"/>
        <s v="Independent, Reliable, Devoted, Protective"/>
        <s v="Familial, Independent, Loving, Loyal, Protective"/>
        <s v="Affectionate, Intelligent, Lively, Playful, Trainable, Vocal"/>
        <s v="Courageous, Obedient, Loyal, Protective, Loving"/>
        <s v="Affectionate, Cheerful, Friendly, Loyal, Protective, Tolerant, Social"/>
        <s v="Companionable, Courageous, Devoted, Even-tempered, Loyal, Vigiliant"/>
        <s v="Calm, Courageous, Faithful, Friendly, Keen"/>
        <s v="Affectionate, Companionable, Energetic, Familial, Independent, Unflappable"/>
        <s v="Affectionate, Alert, Loyal, Obedient, Reliable, Trainable"/>
        <s v="Affectionate, Alert, Intelligent, Lively, Noble, Protective"/>
        <s v="Affectioante, Alert, Inquisitive, Lively, Loving"/>
        <s v="Agile, Courageous, Energetic, Friendly, Fun-loving"/>
        <s v="Cheerful, Courageous, Loyal, Quiet, Social"/>
        <s v="Energetic, Bold, Eager, Happy, Intelligent, Obedient"/>
        <s v="Brave, Courageous, Determined, Docile, Loyal, Obedient"/>
      </sharedItems>
    </cacheField>
    <cacheField name="AvgPupPrice" numFmtId="0">
      <sharedItems containsSemiMixedTypes="0" containsString="0" containsNumber="1" containsInteger="1" minValue="0" maxValue="39000"/>
    </cacheField>
    <cacheField name="Intelligence" numFmtId="0">
      <sharedItems containsSemiMixedTypes="0" containsString="0" containsNumber="1" containsInteger="1" minValue="0" maxValue="79" count="77">
        <n v="79"/>
        <n v="78"/>
        <n v="77"/>
        <n v="76"/>
        <n v="75"/>
        <n v="74"/>
        <n v="73"/>
        <n v="72"/>
        <n v="71"/>
        <n v="70"/>
        <n v="69"/>
        <n v="68"/>
        <n v="67"/>
        <n v="66"/>
        <n v="65"/>
        <n v="64"/>
        <n v="63"/>
        <n v="62"/>
        <n v="61"/>
        <n v="60"/>
        <n v="59"/>
        <n v="58"/>
        <n v="57"/>
        <n v="56"/>
        <n v="55"/>
        <n v="54"/>
        <n v="53"/>
        <n v="52"/>
        <n v="51"/>
        <n v="50"/>
        <n v="49"/>
        <n v="48"/>
        <n v="47"/>
        <n v="46"/>
        <n v="45"/>
        <n v="44"/>
        <n v="43"/>
        <n v="42"/>
        <n v="41"/>
        <n v="40"/>
        <n v="39"/>
        <n v="38"/>
        <n v="37"/>
        <n v="36"/>
        <n v="35"/>
        <n v="34"/>
        <n v="33"/>
        <n v="32"/>
        <n v="31"/>
        <n v="30"/>
        <n v="29"/>
        <n v="28"/>
        <n v="27"/>
        <n v="26"/>
        <n v="24"/>
        <n v="23"/>
        <n v="22"/>
        <n v="21"/>
        <n v="20"/>
        <n v="19"/>
        <n v="18"/>
        <n v="17"/>
        <n v="16"/>
        <n v="15"/>
        <n v="14"/>
        <n v="13"/>
        <n v="10"/>
        <n v="9"/>
        <n v="8"/>
        <n v="7"/>
        <n v="6"/>
        <n v="5"/>
        <n v="4"/>
        <n v="3"/>
        <n v="2"/>
        <n v="1"/>
        <n v="0"/>
      </sharedItems>
    </cacheField>
    <cacheField name="Watchdog" numFmtId="0">
      <sharedItems containsSemiMixedTypes="0" containsString="0" containsNumber="1" containsInteger="1" minValue="0" maxValue="6" count="7">
        <n v="1"/>
        <n v="5"/>
        <n v="3"/>
        <n v="6"/>
        <n v="2"/>
        <n v="4"/>
        <n v="0"/>
      </sharedItems>
    </cacheField>
    <cacheField name="MalaysiaGuardedDog" numFmtId="0">
      <sharedItems containsSemiMixedTypes="0" containsString="0" containsNumber="1" containsInteger="1" minValue="0" maxValue="1"/>
    </cacheField>
    <cacheField name="MalaysiaProhibitedDog" numFmtId="0">
      <sharedItems containsSemiMixedTypes="0" containsString="0" containsNumber="1" containsInteger="1" minValue="0" maxValue="1"/>
    </cacheField>
    <cacheField name="MalaysiaPopularity" numFmtId="0">
      <sharedItems containsSemiMixedTypes="0" containsString="0" containsNumber="1" containsInteger="1" minValue="0" maxValue="8"/>
    </cacheField>
    <cacheField name="PopularityUS2017" numFmtId="0">
      <sharedItems containsMixedTypes="1" containsNumber="1" containsInteger="1" minValue="1" maxValue="190" count="178">
        <n v="93"/>
        <n v="84"/>
        <n v="5"/>
        <n v="76"/>
        <n v="102"/>
        <n v="50"/>
        <n v="88"/>
        <n v="28"/>
        <n v="6"/>
        <n v="39"/>
        <n v="20"/>
        <n v="51"/>
        <n v="77"/>
        <n v="32"/>
        <n v="60"/>
        <n v="48"/>
        <n v="58"/>
        <n v="66"/>
        <n v="70"/>
        <n v="182"/>
        <n v="101"/>
        <n v="138"/>
        <n v="108"/>
        <n v="160"/>
        <n v="79"/>
        <n v="74"/>
        <n v="33"/>
        <n v="4"/>
        <n v="31"/>
        <n v="150"/>
        <n v="128"/>
        <n v="172"/>
        <n v="47"/>
        <n v="21"/>
        <n v="109"/>
        <n v="114"/>
        <n v="165"/>
        <n v="41"/>
        <n v="61"/>
        <n v="99"/>
        <n v="64"/>
        <n v="59"/>
        <n v="13"/>
        <n v="82"/>
        <n v="11"/>
        <n v="14"/>
        <n v="42"/>
        <n v="168"/>
        <n v="187"/>
        <n v="121"/>
        <n v="156"/>
        <n v="186"/>
        <n v="65"/>
        <n v="12"/>
        <n v="46"/>
        <n v="130"/>
        <n v="62"/>
        <n v="167"/>
        <n v="19"/>
        <n v="123"/>
        <n v="113"/>
        <n v="177"/>
        <n v="157"/>
        <n v="17"/>
        <n v="73"/>
        <n v="171"/>
        <n v="122"/>
        <n v="49"/>
        <n v="151"/>
        <n v="63"/>
        <n v="105"/>
        <n v="106"/>
        <n v="174"/>
        <n v="147"/>
        <n v="71"/>
        <n v="95"/>
        <n v="140"/>
        <n v="91"/>
        <n v="69"/>
        <n v="129"/>
        <n v="72"/>
        <n v="104"/>
        <n v="83"/>
        <n v="145"/>
        <n v="137"/>
        <n v="125"/>
        <n v="36"/>
        <n v="57"/>
        <n v="135"/>
        <n v="133"/>
        <n v="92"/>
        <n v="127"/>
        <n v="55"/>
        <n v="85"/>
        <n v="80"/>
        <n v="142"/>
        <n v="43"/>
        <n v="9"/>
        <n v="68"/>
        <n v="164"/>
        <n v="22"/>
        <n v="25"/>
        <n v="34"/>
        <n v="29"/>
        <n v="26"/>
        <n v="90"/>
        <n v="52"/>
        <n v="96"/>
        <n v="10"/>
        <n v="87"/>
        <n v="40"/>
        <n v="110"/>
        <n v="120"/>
        <n v="103"/>
        <n v="27"/>
        <n v="56"/>
        <n v="8"/>
        <n v="53"/>
        <n v="1"/>
        <n v="24"/>
        <n v="16"/>
        <n v="3"/>
        <n v="2"/>
        <s v="None"/>
        <n v="7"/>
        <n v="38"/>
        <n v="94"/>
        <n v="86"/>
        <n v="132"/>
        <n v="188"/>
        <n v="111"/>
        <n v="54"/>
        <n v="23"/>
        <n v="124"/>
        <n v="159"/>
        <n v="78"/>
        <n v="163"/>
        <n v="131"/>
        <n v="30"/>
        <n v="112"/>
        <n v="179"/>
        <n v="183"/>
        <n v="190"/>
        <n v="169"/>
        <n v="45"/>
        <n v="158"/>
        <n v="118"/>
        <n v="175"/>
        <n v="116"/>
        <n v="75"/>
        <n v="98"/>
        <n v="152"/>
        <n v="143"/>
        <n v="18"/>
        <n v="44"/>
        <n v="161"/>
        <n v="176"/>
        <n v="89"/>
        <n v="126"/>
        <n v="166"/>
        <n v="107"/>
        <n v="162"/>
        <n v="134"/>
        <n v="178"/>
        <n v="149"/>
        <n v="153"/>
        <n v="184"/>
        <n v="100"/>
        <n v="136"/>
        <n v="81"/>
        <n v="141"/>
        <n v="67"/>
        <n v="173"/>
        <n v="139"/>
        <n v="97"/>
        <n v="170"/>
        <n v="37"/>
        <n v="119"/>
      </sharedItems>
    </cacheField>
    <cacheField name="Qty Sold" numFmtId="0">
      <sharedItems containsSemiMixedTypes="0" containsString="0" containsNumber="1" containsInteger="1" minValue="4" maxValue="74172"/>
    </cacheField>
    <cacheField name="Average Sales" numFmtId="0">
      <sharedItems containsSemiMixedTypes="0" containsString="0" containsNumber="1" minValue="1.6E-2" maxValue="296.68799999999999"/>
    </cacheField>
  </cacheFields>
  <extLst>
    <ext xmlns:x14="http://schemas.microsoft.com/office/spreadsheetml/2009/9/main" uri="{725AE2AE-9491-48be-B2B4-4EB974FC3084}">
      <x14:pivotCacheDefinition pivotCacheId="1682226748"/>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40.879078587961" createdVersion="8" refreshedVersion="8" minRefreshableVersion="3" recordCount="67" xr:uid="{B65CF90A-0712-47B3-8963-B9FD5C6C02CD}">
  <cacheSource type="worksheet">
    <worksheetSource ref="A1:K68" sheet="Cats"/>
  </cacheSource>
  <cacheFields count="11">
    <cacheField name="BreedName" numFmtId="0">
      <sharedItems count="67">
        <s v="Pixie-Bob"/>
        <s v="Mixed Breed"/>
        <s v="Dilute Tortoiseshell"/>
        <s v="Tortoiseshell"/>
        <s v="Tuxedo"/>
        <s v="Munchkin"/>
        <s v="Dilute Calico"/>
        <s v="Turkish Van"/>
        <s v="Turkish Angora"/>
        <s v="Cymric"/>
        <s v="Torbie"/>
        <s v="American Shorthair"/>
        <s v="Persian"/>
        <s v="Devon Rex"/>
        <s v="Selkirk Rex"/>
        <s v="Manx"/>
        <s v="Scottish Fold"/>
        <s v="Cornish Rex"/>
        <s v="Oriental Tabby"/>
        <s v="Maine Coon"/>
        <s v="Domestic Medium Hair"/>
        <s v="Russian Blue"/>
        <s v="Chinchilla"/>
        <s v="Birman"/>
        <s v="American Curl"/>
        <s v="LaPerm"/>
        <s v="Chausie"/>
        <s v="Abyssinian"/>
        <s v="Siamese"/>
        <s v="Korat"/>
        <s v="Tiger"/>
        <s v="Burmese"/>
        <s v="Ragamuffin"/>
        <s v="Domestic Long Hair"/>
        <s v="Himalayan"/>
        <s v="Havana"/>
        <s v="Extra-Toes Cat (Hemingway Polydactyl)"/>
        <s v="Ragdoll"/>
        <s v="Norwegian Forest Cat"/>
        <s v="Javanese"/>
        <s v="Ocicat"/>
        <s v="Burmilla"/>
        <s v="Calico"/>
        <s v="Exotic Shorthair"/>
        <s v="Somali"/>
        <s v="Chartreux"/>
        <s v="Nebelung"/>
        <s v="Oriental Short Hair"/>
        <s v="Egyptian Mau"/>
        <s v="Bobtail"/>
        <s v="Japanese Bobtail"/>
        <s v="Domestic Short Hair"/>
        <s v="Tabby"/>
        <s v="Canadian Hairless"/>
        <s v="Tonkinese"/>
        <s v="Bombay"/>
        <s v="British Shorthair"/>
        <s v="Oriental Long Hair"/>
        <s v="Silver"/>
        <s v="Applehead Siamese"/>
        <s v="Singapura"/>
        <s v="American Wirehair"/>
        <s v="Bengal"/>
        <s v="Siberian"/>
        <s v="Snowshoe"/>
        <s v="Balinese"/>
        <s v="Sphynx (hairless cat)"/>
      </sharedItems>
    </cacheField>
    <cacheField name="AltBreedName" numFmtId="0">
      <sharedItems count="2">
        <s v="None"/>
        <s v="Sphynx"/>
      </sharedItems>
    </cacheField>
    <cacheField name="LapCat" numFmtId="0">
      <sharedItems count="5">
        <s v="Lap"/>
        <s v="Unknown"/>
        <s v="Generic"/>
        <s v="Non Lap"/>
        <s v="Rodent"/>
      </sharedItems>
    </cacheField>
    <cacheField name="Fur" numFmtId="0">
      <sharedItems count="5">
        <s v="Medium"/>
        <s v="Unknown"/>
        <s v="Short"/>
        <s v="Long"/>
        <s v="Bald"/>
      </sharedItems>
    </cacheField>
    <cacheField name="MaleWtKg" numFmtId="0">
      <sharedItems containsSemiMixedTypes="0" containsString="0" containsNumber="1" containsInteger="1" minValue="0" maxValue="7"/>
    </cacheField>
    <cacheField name="Temperment" numFmtId="0">
      <sharedItems count="52">
        <s v="None"/>
        <s v="Active, Curious, Easygoing, Playful, Calm"/>
        <s v="Affectionate, Agile, Clever, Gentle, Intelligent, Playful, Social"/>
        <s v="Agile, Intelligent, Loyal, Playful, Energetic"/>
        <s v="Playful, Social, Intelligent"/>
        <s v="Curious, Intelligent, Social, Lively, Outgoing, Playful, Affectionate"/>
        <s v="Mischevious, Tenacious, Intelligent, Affectionate, Gentle, Interactive, Loyal"/>
        <s v="Loyal, Inquisitive, Friendly, Quiet, Gentle"/>
        <s v="Affectionate, Social, Intelligent, Sweet-tempered"/>
        <s v="Intelligent, Loyal, Quiet, Active"/>
        <s v="Affectionate, Curious, Easygoing, Intelligent, Interactive, Lively, Loyal"/>
        <s v="Active, Agile, Clever, Sociable, Loving, Energetic"/>
        <s v="Active, Affectionate, Dependent, Gentle, Patient, Playful, Quiet, Social"/>
        <s v="Active, Dependent, Easygoing, Gentle, Intelligent, Loyal, Playful, Quiet"/>
        <s v="Affectionate, Intelligent, Loyal, Playful, Social, Sweet, Loving"/>
        <s v="Affectioante, Friendly, Gentle, Quiet, Easygoing"/>
        <s v="Affectionate, Social, Intelligent, Loyal"/>
        <s v="Affectionate, Friendly, Gentle, Calm"/>
        <s v="Energetic, Affectionate, Intelligent, Social, Playful, Curious"/>
        <s v="Affectionate, Loyal, Sedate, Quiet"/>
        <s v="Active, Agile, Curious, Demanding, Friendly, Gentle, Lively, Playful, Social"/>
        <s v="Gentle, Quiet, Shy, Playful"/>
        <s v="Sweet, Active, Intelligent, Social, Playful, Lively, Curious"/>
        <s v="Agile, Easygoing, Intelligent, Playful"/>
        <s v="Intelligent, Clever, Active, Genlte"/>
        <s v="Adaptable, Intelligent, Loving, Gentle, Independent"/>
        <s v="Easygoing, Intelligent, Loyal, Playful, Social"/>
        <s v="Affectionate, Friendly, Gentle, Intelligent, Playful, Quiet"/>
        <s v="Active, Devoted, Intelligent, Playful"/>
        <s v="Active, Agile, Clever, Easygoing, Intelligent, Lively, Loyal, Playful, Social"/>
        <s v="Dependent, Gentle, Intelligent, Quiet, Social"/>
        <s v="Affectionate, Curious, Demanding, Friendly, Intelligent, Playful"/>
        <s v="Six-Toed"/>
        <s v="Affectionate, Sweet, Loyal, Quiet, Peaceful"/>
        <s v="Agile, Dependent, Gentle, Intelligent, Lively, Loyal, Playful"/>
        <s v="Active, Playful"/>
        <s v="Affectionate, Intelligent, Active, Curious, Playful"/>
        <s v="Gentle, Loyal, Intelligent, Playful"/>
        <s v="Intelligent, Active, Mischevious, Playful"/>
        <s v="Affectionate, Intelligent, Playful, Social"/>
        <s v="Affectionate, Loyal, Intelligent, Social, Lively, Playful"/>
        <s v="Easygoing, Friendly, Intelligent, Lively, Playful, Social"/>
        <s v="Curious, Intelligent, Gentle, Social, Interactive, Playful, Lively"/>
        <s v="Affectionate, Easygoing, Gentle, Loyal, Patient, Calm"/>
        <s v="Affectionate, Dependent, Gentle, Intelligent, Playful"/>
        <s v="Intelligent, Interactive, Lively, Playful, Sensitive"/>
        <s v="Active, Agile, Lively, Affectionate, Energetic, Rambunctious"/>
        <s v="Affectionate, Active, Gentle, Social"/>
        <s v="Affectionate, Intelligent, Playful"/>
        <s v="Affectionate, Curious, Intelligent, Interactive, Lively, Playful, Social"/>
        <s v="Affectionate, Curious, Gentle, Intelligent, Interactive, Lively, Loyal, Playful, Sensible, Social"/>
        <s v="Active, Energetic, Independent, Intelligent, Gentle"/>
      </sharedItems>
    </cacheField>
    <cacheField name="AvgKittenPrice" numFmtId="0">
      <sharedItems containsSemiMixedTypes="0" containsString="0" containsNumber="1" containsInteger="1" minValue="0" maxValue="2000"/>
    </cacheField>
    <cacheField name="MalaysiaPopularity" numFmtId="0">
      <sharedItems containsSemiMixedTypes="0" containsString="0" containsNumber="1" containsInteger="1" minValue="0" maxValue="10"/>
    </cacheField>
    <cacheField name="PopularityUS2017" numFmtId="0">
      <sharedItems containsMixedTypes="1" containsNumber="1" containsInteger="1" minValue="1" maxValue="41" count="39">
        <s v="None"/>
        <n v="37"/>
        <n v="29"/>
        <n v="6"/>
        <n v="2"/>
        <n v="12"/>
        <n v="25"/>
        <n v="23"/>
        <n v="10"/>
        <n v="11"/>
        <n v="13"/>
        <n v="3"/>
        <n v="19"/>
        <n v="15"/>
        <n v="26"/>
        <n v="39"/>
        <n v="7"/>
        <n v="9"/>
        <n v="40"/>
        <n v="16"/>
        <n v="32"/>
        <n v="35"/>
        <n v="4"/>
        <n v="14"/>
        <n v="21"/>
        <n v="38"/>
        <n v="1"/>
        <n v="28"/>
        <n v="27"/>
        <n v="20"/>
        <n v="36"/>
        <n v="24"/>
        <n v="8"/>
        <n v="18"/>
        <n v="34"/>
        <n v="5"/>
        <n v="22"/>
        <n v="41"/>
        <n v="31"/>
      </sharedItems>
    </cacheField>
    <cacheField name="Qty Sold" numFmtId="0">
      <sharedItems containsSemiMixedTypes="0" containsString="0" containsNumber="1" containsInteger="1" minValue="4" maxValue="309" count="46">
        <n v="309"/>
        <n v="210"/>
        <n v="198"/>
        <n v="158"/>
        <n v="155"/>
        <n v="154"/>
        <n v="132"/>
        <n v="125"/>
        <n v="121"/>
        <n v="115"/>
        <n v="110"/>
        <n v="103"/>
        <n v="101"/>
        <n v="99"/>
        <n v="95"/>
        <n v="93"/>
        <n v="89"/>
        <n v="84"/>
        <n v="79"/>
        <n v="78"/>
        <n v="77"/>
        <n v="76"/>
        <n v="72"/>
        <n v="71"/>
        <n v="67"/>
        <n v="63"/>
        <n v="59"/>
        <n v="57"/>
        <n v="55"/>
        <n v="54"/>
        <n v="49"/>
        <n v="47"/>
        <n v="45"/>
        <n v="43"/>
        <n v="39"/>
        <n v="35"/>
        <n v="32"/>
        <n v="29"/>
        <n v="26"/>
        <n v="23"/>
        <n v="20"/>
        <n v="15"/>
        <n v="11"/>
        <n v="10"/>
        <n v="5"/>
        <n v="4"/>
      </sharedItems>
    </cacheField>
    <cacheField name="Average Sales" numFmtId="0">
      <sharedItems containsSemiMixedTypes="0" containsString="0" containsNumber="1" minValue="5.9701492537313432E-2" maxValue="4.6119402985074629"/>
    </cacheField>
  </cacheFields>
  <extLst>
    <ext xmlns:x14="http://schemas.microsoft.com/office/spreadsheetml/2009/9/main" uri="{725AE2AE-9491-48be-B2B4-4EB974FC3084}">
      <x14:pivotCacheDefinition pivotCacheId="1090846582"/>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tanawade" refreshedDate="45740.885655787039" createdVersion="8" refreshedVersion="8" minRefreshableVersion="3" recordCount="250" xr:uid="{6840B434-57EE-4C3E-8046-99B26BF2C1D2}">
  <cacheSource type="worksheet">
    <worksheetSource ref="A1:O251" sheet="Dogs"/>
  </cacheSource>
  <cacheFields count="15">
    <cacheField name="BreedName" numFmtId="0">
      <sharedItems count="249">
        <s v="Afghan Hound"/>
        <s v="Basenji"/>
        <s v="English Bulldog"/>
        <s v="Chow Chow"/>
        <s v="Borzoi"/>
        <s v="Bloodhound"/>
        <s v="Pekingese"/>
        <s v="Mastiff"/>
        <s v="Beagle"/>
        <s v="Basset Hound"/>
        <s v="Shih Tzu"/>
        <s v="Bullmastiff"/>
        <s v="Lhasa Apso"/>
        <s v="Chihuahua"/>
        <s v="Bull Terrier"/>
        <s v="Saint Bernard"/>
        <s v="Scottish Terrier Scottie"/>
        <s v="Great Pyrenees"/>
        <s v="Sheep Dog"/>
        <s v="Old English Sheepdog"/>
        <s v="Dandi Dinmont Terrier"/>
        <s v="Tibetan Terrier"/>
        <s v="Lakeland Terrier"/>
        <s v="Japanese Chin"/>
        <s v="Petit Basset Griffon Vendeen"/>
        <s v="Chinese Crested Dog"/>
        <s v="Italian Greyhound"/>
        <s v="Maltese"/>
        <s v="French Bulldog"/>
        <s v="Pug"/>
        <s v="Sealyham Terrier"/>
        <s v="Norfolk Terrier"/>
        <s v="Skye Terrier"/>
        <s v="Akita"/>
        <s v="Boston Terrier"/>
        <s v="Welsh Terrier"/>
        <s v="Irish Terrier"/>
        <s v="Ibizan Hound"/>
        <s v="Rhodesian Ridgeback"/>
        <s v="Whippet"/>
        <s v="Wire Fox Terrier"/>
        <s v="Wirehaired Terrier"/>
        <s v="Shar Pei"/>
        <s v="Alaskan Malamute"/>
        <s v="Dachshund"/>
        <s v="Staffordshire Bull Terrier"/>
        <s v="Boxer"/>
        <s v="Great Dane"/>
        <s v="West Highland White Terrier Westie"/>
        <s v="Scottish Deerhound"/>
        <s v="Terrier"/>
        <s v="Hound"/>
        <s v="Tibetan Spaniel"/>
        <s v="Greyhound"/>
        <s v="Otterhound"/>
        <s v="Wire-haired Pointing Griffon"/>
        <s v="Foxhound"/>
        <s v="Siberian Husky"/>
        <s v="Bichon Frise"/>
        <s v="Husky"/>
        <s v="Black and Tan Coonhound"/>
        <s v="German Wirehaired Pointer"/>
        <s v="Coonhound"/>
        <s v="American Water Spaniel"/>
        <s v="Cavalier King Charles Spaniel"/>
        <s v="Saluki"/>
        <s v="Pointer"/>
        <s v="English Pointer"/>
        <s v="Finnish Spitz"/>
        <s v="Kuvasz"/>
        <s v="Australian Shepherd"/>
        <s v="Irish Wolfhound"/>
        <s v="Curly-Coated Retriever"/>
        <s v="Smooth Fox Terrier"/>
        <s v="Wheaten Terrier"/>
        <s v="Fox Terrier"/>
        <s v="Bedlington Terrier"/>
        <s v="Dalmatian"/>
        <s v="Norwich Terrier"/>
        <s v="Silky Terrier"/>
        <s v="Pharaoh Hound"/>
        <s v="Affenpinscher"/>
        <s v="Miniature Pinscher"/>
        <s v="Setter"/>
        <s v="English Setter"/>
        <s v="Clumber Spaniel"/>
        <s v="Norwegian Elkhound"/>
        <s v="Cairn Terrier"/>
        <s v="Kerry Blue Terrier"/>
        <s v="Irish Setter"/>
        <s v="Gordon Setter"/>
        <s v="American Staffordshire Terrier"/>
        <s v="Field Spaniel"/>
        <s v="Australian Terrier"/>
        <s v="Bearded Collie"/>
        <s v="Newfoundland Dog"/>
        <s v="Samoyed"/>
        <s v="Manchester Terrier"/>
        <s v="Welsh Springer Spaniel"/>
        <s v="Border Terrier"/>
        <s v="Briard"/>
        <s v="Airedale Terrier"/>
        <s v="Bouvier des Flanders"/>
        <s v="Giant Schnauzer"/>
        <s v="Puli"/>
        <s v="Chesapeake Bay Retriever"/>
        <s v="Yorkshire Terrier Yorkie"/>
        <s v="Corgi"/>
        <s v="Welsh Corgi"/>
        <s v="Cardigan"/>
        <s v="Pembroke"/>
        <s v="Irish Water Spaniel"/>
        <s v="Pomeranian"/>
        <s v="Bernese Mountain Dog"/>
        <s v="Mountain Dog"/>
        <s v="Weimaraner"/>
        <s v="Cocker Spaniel"/>
        <s v="Spaniel"/>
        <s v="Brittany Spaniel"/>
        <s v="Schnauzer"/>
        <s v="English Cocker Spaniel"/>
        <s v="Flat-coated Retriever"/>
        <s v="German Shorthaired Pointer"/>
        <s v="Keeshond"/>
        <s v="Collie"/>
        <s v="Schipperke"/>
        <s v="Belgian Shepherd Dog Sheepdog"/>
        <s v="Belgian Shepherd Tervuren"/>
        <s v="English Springer Spaniel"/>
        <s v="Cattle Dog"/>
        <s v="Australian Cattle Dog/Blue Heeler"/>
        <s v="Rottweiler"/>
        <s v="Papillon"/>
        <s v="Labrador Retriever"/>
        <s v="Black Labrador Retriever"/>
        <s v="Yellow Labrador Retriever"/>
        <s v="Chocolate Labrador Retriever"/>
        <s v="Shetland Sheepdog Sheltie"/>
        <s v="Doberman Pinscher"/>
        <s v="Golden Retriever"/>
        <s v="Retriever"/>
        <s v="Shepherd"/>
        <s v="German Shepherd Dog"/>
        <s v="White German Shepherd"/>
        <s v="Toy Poodle"/>
        <s v="Miniature Poodle"/>
        <s v="Standard Poodle"/>
        <s v="Poodle"/>
        <s v="Border Collie"/>
        <s v="Appenzell Mountain Dog"/>
        <s v="Brussels Griffon"/>
        <s v="Anatolian Shepherd"/>
        <s v="Kyi Leo"/>
        <s v="Bluetick Coonhound"/>
        <s v="Sloughi"/>
        <s v="Italian Spinone"/>
        <s v="Portuguese Water Dog"/>
        <s v="Havanese"/>
        <s v="African Hunting Dog"/>
        <s v="Blue Lacy"/>
        <s v="Boerboel"/>
        <s v="Podengo Portugueso"/>
        <s v="Munsterlander"/>
        <s v="Jack Russell Terrier"/>
        <s v="Caucasian Sheepdog (Caucasian Ovtcharka)"/>
        <s v="Tosa Inu"/>
        <s v="Komondor"/>
        <s v="Dingo"/>
        <s v="Treeing Walker Coonhound"/>
        <s v="Akbash"/>
        <s v="Vizsla"/>
        <s v="Dhole"/>
        <s v="Toy Fox Terrier"/>
        <s v="Klee Kai"/>
        <s v="Kishu"/>
        <s v="Bolognese"/>
        <s v="South Russian Ovtcharka"/>
        <s v="Chinook"/>
        <s v="Pit Bull Terrier"/>
        <s v="Harrier"/>
        <s v="Catahoula Leopard Dog"/>
        <s v="Norwegian Lundehund"/>
        <s v="Mountain Cur"/>
        <s v="Lowchen"/>
        <s v="Shiba Inu"/>
        <s v="Cockapoo"/>
        <s v="Feist"/>
        <s v="Glen of Imaal Terrier"/>
        <s v="Hovawart"/>
        <s v="Spitz"/>
        <s v="Canaan Dog"/>
        <s v="Black Russian Terrier"/>
        <s v="Black Mouth Cur"/>
        <s v="Carolina Dog"/>
        <s v="Eskimo Dog"/>
        <s v="Australian Kelpie"/>
        <s v="Greater Swiss Mountain Dog"/>
        <s v="Boykin Spaniel"/>
        <s v="English Shepherd"/>
        <s v="McNab"/>
        <s v="Mixed Breed"/>
        <s v="Entlebucher"/>
        <s v="American Bulldog"/>
        <s v="Xoloitzcuintle/Mexican Hairless"/>
        <s v="Miniature Schnauzer"/>
        <s v="Belgian Shepherd Malinois"/>
        <s v="Sussex Spaniel"/>
        <s v="Polish Lowland Sheepdog"/>
        <s v="Galgo Spanish Greyhound"/>
        <s v="Nova Scotia Duck-Tolling Retriever"/>
        <s v="American Hairless Terrier"/>
        <s v="Plott Hound"/>
        <s v="Lancashire Heeler"/>
        <s v="Neapolitan Mastiff"/>
        <s v="Presa Canario"/>
        <s v="Karelian Bear Dog"/>
        <s v="Pumi"/>
        <s v="Chinese Foo Dog"/>
        <s v="English Toy Spaniel"/>
        <s v="German Spitz"/>
        <s v="Kai Dog"/>
        <s v="English Coonhound"/>
        <s v="Belgian Shepherd Laekenois"/>
        <s v="Jindo"/>
        <s v="New Guinea Singing Dog"/>
        <s v="Swedish Vallhund"/>
        <s v="Tibetan Mastiff"/>
        <s v="Cirneco dell'Etna"/>
        <s v="Maremma Sheepdog"/>
        <s v="Leonberger"/>
        <s v="German Pinscher"/>
        <s v="Patterdale Terrier (Fell Terrier)"/>
        <s v="Sarplaninac"/>
        <s v="Illyrian Sheepdog"/>
        <s v="American Eskimo Dog"/>
        <s v="Thai Ridgeback"/>
        <s v="Coton de Tulear"/>
        <s v="Beauceron"/>
        <s v="Dogo Argentino"/>
        <s v="Dogue de Bordeaux"/>
        <s v="Finnish Lapphund"/>
        <s v="Redbone Coonhound"/>
        <s v="Dutch Shepherd"/>
        <s v="Peruvian Inca Orchid"/>
        <s v="Rat Terrier"/>
        <s v="Norwegian Buhund"/>
        <s v="Cane Corso Mastiff"/>
        <s v="Jack Russell Terrier (Parson Russell Terrier)"/>
        <s v="Fila Brasileiro"/>
      </sharedItems>
    </cacheField>
    <cacheField name="AltBreedName" numFmtId="0">
      <sharedItems/>
    </cacheField>
    <cacheField name="Group1" numFmtId="0">
      <sharedItems count="9">
        <s v="Sporting"/>
        <s v="Hound"/>
        <s v="Non Sporting"/>
        <s v="Toy"/>
        <s v="Working"/>
        <s v="Terrier"/>
        <s v="Herding"/>
        <s v="Unknown"/>
        <s v="Southern"/>
      </sharedItems>
    </cacheField>
    <cacheField name="Group2" numFmtId="0">
      <sharedItems count="11">
        <s v="Sight"/>
        <s v="Companion"/>
        <s v="Northern"/>
        <s v="Scenthound"/>
        <s v="Guardian"/>
        <s v="Terrier"/>
        <s v="Herding"/>
        <s v="Gun"/>
        <s v="Unknown"/>
        <s v="Gun Dogs"/>
        <s v="Southern"/>
      </sharedItems>
    </cacheField>
    <cacheField name="MaleWtKg" numFmtId="0">
      <sharedItems containsSemiMixedTypes="0" containsString="0" containsNumber="1" containsInteger="1" minValue="0" maxValue="90"/>
    </cacheField>
    <cacheField name="Temperment" numFmtId="0">
      <sharedItems/>
    </cacheField>
    <cacheField name="AvgPupPrice" numFmtId="0">
      <sharedItems containsSemiMixedTypes="0" containsString="0" containsNumber="1" containsInteger="1" minValue="0" maxValue="39000"/>
    </cacheField>
    <cacheField name="Intelligence" numFmtId="0">
      <sharedItems containsSemiMixedTypes="0" containsString="0" containsNumber="1" containsInteger="1" minValue="0" maxValue="79" count="77">
        <n v="79"/>
        <n v="78"/>
        <n v="77"/>
        <n v="76"/>
        <n v="75"/>
        <n v="74"/>
        <n v="73"/>
        <n v="72"/>
        <n v="71"/>
        <n v="70"/>
        <n v="69"/>
        <n v="68"/>
        <n v="67"/>
        <n v="66"/>
        <n v="65"/>
        <n v="64"/>
        <n v="63"/>
        <n v="62"/>
        <n v="61"/>
        <n v="60"/>
        <n v="59"/>
        <n v="58"/>
        <n v="57"/>
        <n v="56"/>
        <n v="55"/>
        <n v="54"/>
        <n v="53"/>
        <n v="52"/>
        <n v="51"/>
        <n v="50"/>
        <n v="49"/>
        <n v="48"/>
        <n v="47"/>
        <n v="46"/>
        <n v="45"/>
        <n v="44"/>
        <n v="43"/>
        <n v="42"/>
        <n v="41"/>
        <n v="40"/>
        <n v="39"/>
        <n v="38"/>
        <n v="37"/>
        <n v="36"/>
        <n v="35"/>
        <n v="34"/>
        <n v="33"/>
        <n v="32"/>
        <n v="31"/>
        <n v="30"/>
        <n v="29"/>
        <n v="28"/>
        <n v="27"/>
        <n v="26"/>
        <n v="24"/>
        <n v="23"/>
        <n v="22"/>
        <n v="21"/>
        <n v="20"/>
        <n v="19"/>
        <n v="18"/>
        <n v="17"/>
        <n v="16"/>
        <n v="15"/>
        <n v="14"/>
        <n v="13"/>
        <n v="10"/>
        <n v="9"/>
        <n v="8"/>
        <n v="7"/>
        <n v="6"/>
        <n v="5"/>
        <n v="4"/>
        <n v="3"/>
        <n v="2"/>
        <n v="1"/>
        <n v="0"/>
      </sharedItems>
    </cacheField>
    <cacheField name="Watchdog" numFmtId="0">
      <sharedItems containsSemiMixedTypes="0" containsString="0" containsNumber="1" containsInteger="1" minValue="0" maxValue="6" count="7">
        <n v="1"/>
        <n v="5"/>
        <n v="3"/>
        <n v="6"/>
        <n v="2"/>
        <n v="4"/>
        <n v="0"/>
      </sharedItems>
    </cacheField>
    <cacheField name="MalaysiaGuardedDog" numFmtId="0">
      <sharedItems containsSemiMixedTypes="0" containsString="0" containsNumber="1" containsInteger="1" minValue="0" maxValue="1"/>
    </cacheField>
    <cacheField name="MalaysiaProhibitedDog" numFmtId="0">
      <sharedItems containsSemiMixedTypes="0" containsString="0" containsNumber="1" containsInteger="1" minValue="0" maxValue="1"/>
    </cacheField>
    <cacheField name="MalaysiaPopularity" numFmtId="0">
      <sharedItems containsSemiMixedTypes="0" containsString="0" containsNumber="1" containsInteger="1" minValue="0" maxValue="8"/>
    </cacheField>
    <cacheField name="PopularityUS2017" numFmtId="0">
      <sharedItems containsMixedTypes="1" containsNumber="1" containsInteger="1" minValue="1" maxValue="190"/>
    </cacheField>
    <cacheField name="Qty Sold" numFmtId="0">
      <sharedItems containsSemiMixedTypes="0" containsString="0" containsNumber="1" containsInteger="1" minValue="4" maxValue="74172"/>
    </cacheField>
    <cacheField name="Average Sales" numFmtId="0">
      <sharedItems containsSemiMixedTypes="0" containsString="0" containsNumber="1" minValue="1.6E-2" maxValue="296.6879999999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1">
  <r>
    <x v="0"/>
    <s v="None"/>
    <x v="0"/>
    <s v="Companion"/>
    <n v="4"/>
    <s v="Active, Adventurous, Curious, Fun-loving, Playful, Stubborn"/>
    <n v="1000"/>
    <n v="37"/>
    <n v="1"/>
    <n v="0"/>
    <n v="0"/>
    <n v="0"/>
    <n v="147"/>
    <n v="300"/>
    <n v="1.2"/>
  </r>
  <r>
    <x v="1"/>
    <s v="None"/>
    <x v="1"/>
    <s v="Sight"/>
    <n v="28"/>
    <s v="Aloof, Clownish, Dignified, Happy, Independent"/>
    <n v="2250"/>
    <n v="79"/>
    <n v="1"/>
    <n v="0"/>
    <n v="0"/>
    <n v="0"/>
    <n v="93"/>
    <n v="250"/>
    <n v="1"/>
  </r>
  <r>
    <x v="2"/>
    <s v="None"/>
    <x v="2"/>
    <s v="Unknown"/>
    <n v="23"/>
    <s v="Wild"/>
    <n v="0"/>
    <n v="0"/>
    <m/>
    <n v="0"/>
    <n v="0"/>
    <n v="0"/>
    <n v="0"/>
    <n v="500"/>
    <n v="2"/>
  </r>
  <r>
    <x v="3"/>
    <s v="Airedale"/>
    <x v="3"/>
    <s v="Terrier"/>
    <n v="26"/>
    <s v="Alert, Confident, Courageous, Friendly, Intelligent, Outgoing"/>
    <n v="700"/>
    <n v="29"/>
    <n v="4"/>
    <n v="0"/>
    <n v="0"/>
    <n v="0"/>
    <n v="55"/>
    <n v="670"/>
    <n v="2.68"/>
  </r>
  <r>
    <x v="4"/>
    <s v="None"/>
    <x v="4"/>
    <s v="Guardian"/>
    <n v="53"/>
    <s v="Affectionate, Alert, Courageous, Independent, Intelligent, Loyal"/>
    <n v="600"/>
    <n v="0"/>
    <n v="5"/>
    <n v="0"/>
    <n v="0"/>
    <n v="0"/>
    <n v="0"/>
    <n v="293"/>
    <n v="1.1719999999999999"/>
  </r>
  <r>
    <x v="5"/>
    <s v="None"/>
    <x v="4"/>
    <s v="Herding"/>
    <n v="44"/>
    <s v="Alert, Courageous, Dignified, Docile, Friendly, Intelligent, Responsive"/>
    <n v="1000"/>
    <n v="54"/>
    <n v="5"/>
    <n v="0"/>
    <n v="1"/>
    <n v="0"/>
    <n v="47"/>
    <n v="457"/>
    <n v="1.8280000000000001"/>
  </r>
  <r>
    <x v="6"/>
    <s v="Malamute"/>
    <x v="4"/>
    <s v="Northern"/>
    <n v="40"/>
    <s v="Affectionate, Devoted, Dignified, Friendly, Loyal, Playful"/>
    <n v="1350"/>
    <n v="50"/>
    <n v="5"/>
    <n v="0"/>
    <n v="0"/>
    <n v="0"/>
    <n v="59"/>
    <n v="890"/>
    <n v="3.56"/>
  </r>
  <r>
    <x v="7"/>
    <s v="None"/>
    <x v="4"/>
    <s v="Guardian"/>
    <n v="38"/>
    <s v="Affectionate, Alert, Courageous, Energetic, Gentle, Loving, Out-going, Social"/>
    <n v="800"/>
    <n v="0"/>
    <n v="6"/>
    <n v="0"/>
    <n v="1"/>
    <n v="0"/>
    <n v="0"/>
    <n v="91"/>
    <n v="0.36399999999999999"/>
  </r>
  <r>
    <x v="8"/>
    <s v="None"/>
    <x v="5"/>
    <s v="Northern"/>
    <n v="8"/>
    <s v="Alert, Energetic, Friendly, Independent, Intelligent, Protective"/>
    <n v="700"/>
    <n v="0"/>
    <n v="4"/>
    <n v="0"/>
    <n v="0"/>
    <n v="0"/>
    <n v="118"/>
    <n v="25"/>
    <n v="0.1"/>
  </r>
  <r>
    <x v="9"/>
    <s v="None"/>
    <x v="3"/>
    <s v="Terrier"/>
    <n v="5"/>
    <s v="Alert, Lively, Loving, Intelligent, Inquisitive, Playful"/>
    <n v="400"/>
    <n v="0"/>
    <n v="3"/>
    <n v="0"/>
    <n v="0"/>
    <n v="0"/>
    <n v="126"/>
    <n v="76"/>
    <n v="0.30399999999999999"/>
  </r>
  <r>
    <x v="10"/>
    <s v="None"/>
    <x v="3"/>
    <s v="Terrier"/>
    <n v="28"/>
    <s v="Attentive, Courageous, Devoted, Friendly, Loyal, Tenacious, Intelligent"/>
    <n v="900"/>
    <n v="34"/>
    <n v="3"/>
    <n v="0"/>
    <n v="1"/>
    <n v="0"/>
    <n v="83"/>
    <n v="94"/>
    <n v="0.376"/>
  </r>
  <r>
    <x v="11"/>
    <s v="None"/>
    <x v="1"/>
    <s v="Gun"/>
    <n v="16"/>
    <s v="Energetic, Friendly, Intelligent, Obedient, Protective, Trainable"/>
    <n v="900"/>
    <n v="44"/>
    <n v="4"/>
    <n v="0"/>
    <n v="0"/>
    <n v="0"/>
    <n v="167"/>
    <n v="56"/>
    <n v="0.224"/>
  </r>
  <r>
    <x v="12"/>
    <s v="None"/>
    <x v="4"/>
    <s v="Guardian"/>
    <n v="52"/>
    <s v="Bold, Confident, Independent, Intelligent, Proud, Steady"/>
    <n v="800"/>
    <n v="0"/>
    <n v="6"/>
    <n v="0"/>
    <n v="0"/>
    <n v="0"/>
    <n v="86"/>
    <n v="780"/>
    <n v="3.12"/>
  </r>
  <r>
    <x v="13"/>
    <s v="Appenzeller"/>
    <x v="4"/>
    <s v="Guardian"/>
    <n v="27"/>
    <s v="Energetic, Fearless, Lively, Reliable, Self-assured, Social"/>
    <n v="700"/>
    <n v="0"/>
    <n v="5"/>
    <n v="0"/>
    <n v="0"/>
    <n v="0"/>
    <n v="0"/>
    <n v="909"/>
    <n v="3.6360000000000001"/>
  </r>
  <r>
    <x v="14"/>
    <s v="None"/>
    <x v="6"/>
    <s v="Herding"/>
    <n v="21"/>
    <s v="Aggressive, Alert, Energetic, Intelligent, Loyal, Protective, Responsive"/>
    <n v="600"/>
    <n v="10"/>
    <n v="6"/>
    <n v="0"/>
    <n v="0"/>
    <n v="0"/>
    <n v="56"/>
    <n v="101"/>
    <n v="0.40400000000000003"/>
  </r>
  <r>
    <x v="15"/>
    <s v="Kelpie"/>
    <x v="4"/>
    <s v="Herding"/>
    <n v="16"/>
    <s v="Alert, Eager, Energetic, Friendly, Intelligent, Loyal, Robust"/>
    <n v="600"/>
    <n v="0"/>
    <n v="5"/>
    <n v="0"/>
    <n v="0"/>
    <n v="0"/>
    <n v="0"/>
    <n v="102"/>
    <n v="0.40799999999999997"/>
  </r>
  <r>
    <x v="16"/>
    <s v="None"/>
    <x v="3"/>
    <s v="Terrier"/>
    <n v="27"/>
    <s v="Active, Affectionate, Friendly, Good-natured, Intelligent, Protective, Loving"/>
    <n v="700"/>
    <n v="42"/>
    <n v="5"/>
    <n v="0"/>
    <n v="0"/>
    <n v="0"/>
    <n v="17"/>
    <n v="39"/>
    <n v="0.156"/>
  </r>
  <r>
    <x v="17"/>
    <s v="None"/>
    <x v="3"/>
    <s v="Terrier"/>
    <n v="5"/>
    <s v="Alert, Compassionate, Courageous, Even Tempered, Loyal, Spirited, Intelligent"/>
    <n v="1250"/>
    <n v="34"/>
    <n v="3"/>
    <n v="0"/>
    <n v="0"/>
    <n v="0"/>
    <n v="137"/>
    <n v="55"/>
    <n v="0.22"/>
  </r>
  <r>
    <x v="18"/>
    <s v="None"/>
    <x v="7"/>
    <s v="Sight"/>
    <n v="11"/>
    <s v="Affectionate, Alert, Curious, Energetic, Playful, Intelligent"/>
    <n v="1100"/>
    <n v="78"/>
    <n v="5"/>
    <n v="0"/>
    <n v="0"/>
    <n v="0"/>
    <n v="84"/>
    <n v="49"/>
    <n v="0.19600000000000001"/>
  </r>
  <r>
    <x v="19"/>
    <s v="Basset"/>
    <x v="7"/>
    <s v="Scenthound"/>
    <n v="26"/>
    <s v="Affectionate, Devoted, Friendly, Gentle, Sweet-tempered, Tenacious"/>
    <n v="400"/>
    <n v="71"/>
    <n v="1"/>
    <n v="0"/>
    <n v="0"/>
    <n v="0"/>
    <n v="39"/>
    <n v="76"/>
    <n v="0.30399999999999999"/>
  </r>
  <r>
    <x v="20"/>
    <s v="None"/>
    <x v="7"/>
    <s v="Scenthound"/>
    <n v="11"/>
    <s v="Friendly, Gentle, Independent, Intelligent, Lively, Loving, Sweet"/>
    <n v="650"/>
    <n v="72"/>
    <n v="1"/>
    <n v="0"/>
    <n v="0"/>
    <n v="0"/>
    <n v="6"/>
    <n v="34"/>
    <n v="0.13600000000000001"/>
  </r>
  <r>
    <x v="21"/>
    <s v="None"/>
    <x v="6"/>
    <s v="Herding"/>
    <n v="23"/>
    <s v="Active, Alert, Hardy, Intelligent, Lively, Self-confident"/>
    <n v="1300"/>
    <n v="34"/>
    <n v="4"/>
    <n v="0"/>
    <n v="0"/>
    <n v="0"/>
    <n v="125"/>
    <n v="50"/>
    <n v="0.2"/>
  </r>
  <r>
    <x v="22"/>
    <s v="None"/>
    <x v="6"/>
    <s v="Herding"/>
    <n v="50"/>
    <s v="Courageous, Obedient, Loyal, Protective, Loving"/>
    <n v="1350"/>
    <n v="0"/>
    <n v="5"/>
    <n v="0"/>
    <n v="0"/>
    <n v="0"/>
    <n v="141"/>
    <n v="23"/>
    <n v="9.1999999999999998E-2"/>
  </r>
  <r>
    <x v="23"/>
    <s v="None"/>
    <x v="3"/>
    <s v="Terrier"/>
    <n v="9"/>
    <s v="Affectionate, Devoted, Energetic, Loyal, Playful, Reliable, Intelligent"/>
    <n v="1900"/>
    <n v="40"/>
    <n v="3"/>
    <n v="0"/>
    <n v="0"/>
    <n v="0"/>
    <n v="151"/>
    <n v="45"/>
    <n v="0.18"/>
  </r>
  <r>
    <x v="24"/>
    <s v="Groenendael"/>
    <x v="6"/>
    <s v="Herding"/>
    <n v="32"/>
    <s v="Active, Alert, Confident, Friendly, Hard-working, Protective, Stubborn, Watchful, Intelligent"/>
    <n v="1300"/>
    <n v="15"/>
    <n v="6"/>
    <n v="0"/>
    <n v="0"/>
    <n v="0"/>
    <n v="120"/>
    <n v="33"/>
    <n v="0.13200000000000001"/>
  </r>
  <r>
    <x v="25"/>
    <s v="None"/>
    <x v="6"/>
    <s v="Herding"/>
    <n v="28"/>
    <s v="Active, Alert, Energetic, Lively, Protective, Watchful"/>
    <n v="650"/>
    <n v="0"/>
    <n v="5"/>
    <n v="0"/>
    <n v="0"/>
    <n v="0"/>
    <n v="0"/>
    <n v="53"/>
    <n v="0.21199999999999999"/>
  </r>
  <r>
    <x v="26"/>
    <s v="Malinois"/>
    <x v="6"/>
    <s v="Herding"/>
    <n v="27"/>
    <s v="Active, Alert, Confident, Friendly, Hard-working, Protective, Stubborn, Watchful"/>
    <n v="700"/>
    <n v="0"/>
    <n v="6"/>
    <n v="0"/>
    <n v="0"/>
    <n v="0"/>
    <n v="44"/>
    <n v="87"/>
    <n v="0.34799999999999998"/>
  </r>
  <r>
    <x v="27"/>
    <s v="None"/>
    <x v="6"/>
    <s v="Herding"/>
    <n v="34"/>
    <s v="Alert, Attentive, Energetic, Intelligent, Loyal, Protective"/>
    <n v="1350"/>
    <n v="14"/>
    <n v="6"/>
    <n v="0"/>
    <n v="0"/>
    <n v="0"/>
    <n v="103"/>
    <n v="67"/>
    <n v="0.26800000000000002"/>
  </r>
  <r>
    <x v="28"/>
    <s v="None"/>
    <x v="4"/>
    <s v="Guardian"/>
    <n v="44"/>
    <s v="Affectionate, Faithful, Intelligent, Loyal"/>
    <n v="900"/>
    <n v="22"/>
    <n v="5"/>
    <n v="0"/>
    <n v="0"/>
    <n v="0"/>
    <n v="25"/>
    <n v="98"/>
    <n v="0.39200000000000002"/>
  </r>
  <r>
    <x v="29"/>
    <s v="None"/>
    <x v="5"/>
    <s v="Companion"/>
    <n v="4"/>
    <s v="Affectionate, Cheerful, Feisty, Gentle, Playful, Intelligent, Sensitive"/>
    <n v="850"/>
    <n v="45"/>
    <n v="3"/>
    <n v="0"/>
    <n v="0"/>
    <n v="0"/>
    <n v="46"/>
    <n v="104"/>
    <n v="0.41599999999999998"/>
  </r>
  <r>
    <x v="30"/>
    <s v="None"/>
    <x v="7"/>
    <s v="Scenthound"/>
    <n v="55"/>
    <s v="Adaptable, Easygoing, Even-tempered, Gentle, Lovable, Trusting, Intelligent"/>
    <n v="350"/>
    <n v="44"/>
    <n v="3"/>
    <n v="0"/>
    <n v="0"/>
    <n v="0"/>
    <n v="130"/>
    <n v="542"/>
    <n v="2.1680000000000001"/>
  </r>
  <r>
    <x v="31"/>
    <s v="None"/>
    <x v="1"/>
    <s v="Gun"/>
    <n v="32"/>
    <s v="Affectionate, Alert, Cheerful, Energetic, Friendly, Gentle, Intelligent, Loving, Loyal, Outgoing, Playful, Responsive, Social"/>
    <n v="1500"/>
    <n v="7"/>
    <n v="3"/>
    <n v="0"/>
    <n v="0"/>
    <n v="0"/>
    <n v="1"/>
    <n v="123"/>
    <n v="0.49199999999999999"/>
  </r>
  <r>
    <x v="32"/>
    <s v="None"/>
    <x v="7"/>
    <s v="Scenthound"/>
    <n v="32"/>
    <s v="Active, Fearless, Kind, Loyal, Protective, Trainable"/>
    <n v="400"/>
    <n v="0"/>
    <n v="3"/>
    <n v="0"/>
    <n v="0"/>
    <n v="0"/>
    <n v="0"/>
    <n v="105"/>
    <n v="0.42"/>
  </r>
  <r>
    <x v="33"/>
    <s v="None"/>
    <x v="4"/>
    <s v="Guardian"/>
    <n v="51"/>
    <s v="Brave, Confident, Energetic, Hardy, Lively, Stable"/>
    <n v="2150"/>
    <n v="0"/>
    <n v="6"/>
    <n v="0"/>
    <n v="0"/>
    <n v="0"/>
    <n v="116"/>
    <n v="107"/>
    <n v="0.42799999999999999"/>
  </r>
  <r>
    <x v="34"/>
    <s v="None"/>
    <x v="7"/>
    <s v="Scenthound"/>
    <n v="46"/>
    <s v="Affectionate, Even-tempered, Gentle, Stubborn, Independent"/>
    <n v="1000"/>
    <n v="74"/>
    <n v="1"/>
    <n v="0"/>
    <n v="0"/>
    <n v="0"/>
    <n v="50"/>
    <n v="891"/>
    <n v="3.5640000000000001"/>
  </r>
  <r>
    <x v="35"/>
    <s v="None"/>
    <x v="1"/>
    <s v="Gun"/>
    <n v="18"/>
    <s v="Active, Alert, Bold, Devoted, Intelligent, Intense"/>
    <n v="700"/>
    <n v="0"/>
    <n v="4"/>
    <n v="0"/>
    <n v="0"/>
    <n v="0"/>
    <n v="0"/>
    <n v="397"/>
    <n v="1.5880000000000001"/>
  </r>
  <r>
    <x v="36"/>
    <s v="Bluetick"/>
    <x v="7"/>
    <s v="Scenthound"/>
    <n v="28"/>
    <s v="Friendly, Active, Gentle"/>
    <n v="550"/>
    <n v="0"/>
    <n v="1"/>
    <n v="0"/>
    <n v="0"/>
    <n v="0"/>
    <n v="132"/>
    <n v="675"/>
    <n v="2.7"/>
  </r>
  <r>
    <x v="37"/>
    <s v="None"/>
    <x v="4"/>
    <s v="Guardian"/>
    <n v="80"/>
    <s v="Confident, Dominant, Intelligent, Obedient, Territorial"/>
    <n v="1750"/>
    <n v="0"/>
    <n v="6"/>
    <n v="0"/>
    <n v="0"/>
    <n v="0"/>
    <n v="124"/>
    <n v="393"/>
    <n v="1.5720000000000001"/>
  </r>
  <r>
    <x v="38"/>
    <s v="None"/>
    <x v="4"/>
    <s v="Companion"/>
    <n v="3"/>
    <s v="Docile, Enterprising, Loyal, Reserved, Serious"/>
    <n v="1350"/>
    <n v="0"/>
    <n v="2"/>
    <n v="0"/>
    <n v="0"/>
    <n v="0"/>
    <n v="0"/>
    <n v="215"/>
    <n v="0.86"/>
  </r>
  <r>
    <x v="39"/>
    <s v="None"/>
    <x v="6"/>
    <s v="Herding"/>
    <n v="17"/>
    <s v="Intelligent, Energetic, Alert, Responsive, Tenacious, Loyal, Protective"/>
    <n v="700"/>
    <n v="1"/>
    <n v="6"/>
    <n v="0"/>
    <n v="0"/>
    <n v="0"/>
    <n v="38"/>
    <n v="107"/>
    <n v="0.42799999999999999"/>
  </r>
  <r>
    <x v="40"/>
    <s v="None"/>
    <x v="3"/>
    <s v="Terrier"/>
    <n v="7"/>
    <s v="Affectionate, Alert, Even-tempered, Fearless, Intelligent, Obedient"/>
    <n v="1300"/>
    <n v="30"/>
    <n v="4"/>
    <n v="0"/>
    <n v="0"/>
    <n v="0"/>
    <n v="92"/>
    <n v="110"/>
    <n v="0.44"/>
  </r>
  <r>
    <x v="41"/>
    <s v="None"/>
    <x v="7"/>
    <s v="Sight"/>
    <n v="41"/>
    <s v="Athletic, Gentle, Independent, Intelligent, Quiet, Respectful"/>
    <n v="1100"/>
    <n v="75"/>
    <n v="1"/>
    <n v="0"/>
    <n v="0"/>
    <n v="0"/>
    <n v="102"/>
    <n v="25"/>
    <n v="0.1"/>
  </r>
  <r>
    <x v="42"/>
    <s v="Boston Bull"/>
    <x v="5"/>
    <s v="Companion"/>
    <n v="9"/>
    <s v="Affectionate, Aggressive, Friendly, Gentle, Intelligent, Lively, Playful"/>
    <n v="750"/>
    <n v="54"/>
    <n v="3"/>
    <n v="0"/>
    <n v="0"/>
    <n v="0"/>
    <n v="21"/>
    <n v="35"/>
    <n v="0.14000000000000001"/>
  </r>
  <r>
    <x v="43"/>
    <s v="None"/>
    <x v="6"/>
    <s v="Herding"/>
    <n v="42"/>
    <s v="Familial, Gentle, Intelligent, Loyal, Protective, Rational"/>
    <n v="1750"/>
    <n v="29"/>
    <n v="5"/>
    <n v="0"/>
    <n v="0"/>
    <n v="0"/>
    <n v="85"/>
    <n v="15"/>
    <n v="0.06"/>
  </r>
  <r>
    <x v="44"/>
    <s v="None"/>
    <x v="4"/>
    <s v="Guardian"/>
    <n v="30"/>
    <s v="Brave, Bright, Confident, Energetic, Fearless, Friendly, Intelligent, Loyal, Playful"/>
    <n v="900"/>
    <n v="49"/>
    <n v="5"/>
    <n v="0"/>
    <n v="0"/>
    <n v="0"/>
    <n v="11"/>
    <n v="5"/>
    <n v="0.02"/>
  </r>
  <r>
    <x v="45"/>
    <s v="None"/>
    <x v="1"/>
    <s v="Gun"/>
    <n v="15"/>
    <s v="Companionable, Eager, Energetic, Friendly, Intelligent, Trainable"/>
    <n v="900"/>
    <n v="0"/>
    <n v="3"/>
    <n v="0"/>
    <n v="0"/>
    <n v="0"/>
    <n v="98"/>
    <n v="100"/>
    <n v="0.4"/>
  </r>
  <r>
    <x v="46"/>
    <s v="None"/>
    <x v="6"/>
    <s v="Gun"/>
    <n v="35"/>
    <s v="Faithful, Fearless, Intelligent, Loyal, Obedient, Protective"/>
    <n v="1100"/>
    <n v="30"/>
    <n v="6"/>
    <n v="0"/>
    <n v="0"/>
    <n v="0"/>
    <n v="127"/>
    <n v="107"/>
    <n v="0.42799999999999999"/>
  </r>
  <r>
    <x v="47"/>
    <s v="None"/>
    <x v="1"/>
    <s v="Gun"/>
    <n v="17"/>
    <s v="Alert, Independent, Intelligent, Responsive, Social"/>
    <n v="750"/>
    <n v="19"/>
    <n v="3"/>
    <n v="0"/>
    <n v="0"/>
    <n v="0"/>
    <n v="26"/>
    <n v="109"/>
    <n v="0.436"/>
  </r>
  <r>
    <x v="48"/>
    <s v="Brabancon Griffon"/>
    <x v="0"/>
    <s v="Companion"/>
    <n v="4"/>
    <s v="Alert, Companionable, Inquisitive, Self-important, Sensitive, Watchful"/>
    <n v="900"/>
    <n v="0"/>
    <n v="3"/>
    <n v="0"/>
    <n v="0"/>
    <n v="0"/>
    <n v="94"/>
    <n v="895"/>
    <n v="3.58"/>
  </r>
  <r>
    <x v="49"/>
    <s v="American Pit Bull Terrier"/>
    <x v="3"/>
    <s v="Terrier"/>
    <n v="28"/>
    <s v="Active, Keen, Protective, Sweet-tempered, Trainable"/>
    <n v="1350"/>
    <n v="66"/>
    <n v="6"/>
    <n v="0"/>
    <n v="0"/>
    <n v="0"/>
    <n v="60"/>
    <n v="576"/>
    <n v="2.3039999999999998"/>
  </r>
  <r>
    <x v="50"/>
    <s v="Bull Mastiff"/>
    <x v="4"/>
    <s v="Guardian"/>
    <n v="55"/>
    <s v="Alert, Calm, Courageous, Devoted, Docile, Powerful, Loyal, Protective, Reliable"/>
    <n v="1350"/>
    <n v="69"/>
    <n v="6"/>
    <n v="1"/>
    <n v="0"/>
    <n v="0"/>
    <n v="51"/>
    <n v="300"/>
    <n v="1.2"/>
  </r>
  <r>
    <x v="51"/>
    <s v="Cairn"/>
    <x v="3"/>
    <s v="Terrier"/>
    <n v="7"/>
    <s v="Active, Assertive, Courageous, Fearless, Hardy, Intelligent"/>
    <n v="850"/>
    <n v="35"/>
    <n v="4"/>
    <n v="0"/>
    <n v="0"/>
    <n v="0"/>
    <n v="69"/>
    <n v="115"/>
    <n v="0.46"/>
  </r>
  <r>
    <x v="52"/>
    <s v="None"/>
    <x v="6"/>
    <s v="Sight"/>
    <n v="21"/>
    <s v="Alert, Cautious, Devoted, Quick, Vigilant"/>
    <n v="1000"/>
    <n v="0"/>
    <n v="3"/>
    <n v="0"/>
    <n v="0"/>
    <n v="0"/>
    <n v="175"/>
    <n v="110"/>
    <n v="0.44"/>
  </r>
  <r>
    <x v="53"/>
    <s v="None"/>
    <x v="4"/>
    <s v="Guardian"/>
    <n v="47"/>
    <s v="Cheerful, Courageous, Loyal, Quiet, Social"/>
    <n v="1750"/>
    <n v="0"/>
    <n v="6"/>
    <n v="0"/>
    <n v="0"/>
    <n v="0"/>
    <n v="37"/>
    <n v="11"/>
    <n v="4.3999999999999997E-2"/>
  </r>
  <r>
    <x v="54"/>
    <s v="None"/>
    <x v="2"/>
    <s v="Sight"/>
    <n v="18"/>
    <s v="Adaptable, Gentle, Loyal, Primitive, Reserved"/>
    <n v="900"/>
    <n v="0"/>
    <n v="3"/>
    <n v="0"/>
    <n v="0"/>
    <n v="0"/>
    <n v="0"/>
    <n v="103"/>
    <n v="0.41199999999999998"/>
  </r>
  <r>
    <x v="55"/>
    <s v="None"/>
    <x v="6"/>
    <s v="Herding"/>
    <n v="27"/>
    <s v="Alert, Courageous, Energetic, Gentle, Independent, Intelligent, Loving, Loyal, Protective"/>
    <n v="400"/>
    <n v="0"/>
    <n v="6"/>
    <n v="0"/>
    <n v="0"/>
    <n v="0"/>
    <n v="0"/>
    <n v="178"/>
    <n v="0.71199999999999997"/>
  </r>
  <r>
    <x v="56"/>
    <s v="None"/>
    <x v="6"/>
    <s v="Herding"/>
    <n v="21"/>
    <s v="Aggressive, Alert, Energetic, Intelligent, Loyal, Protective, Responsive"/>
    <n v="600"/>
    <n v="10"/>
    <n v="6"/>
    <n v="0"/>
    <n v="0"/>
    <n v="0"/>
    <n v="56"/>
    <n v="209"/>
    <n v="0.83599999999999997"/>
  </r>
  <r>
    <x v="57"/>
    <s v="None"/>
    <x v="4"/>
    <s v="Guardian"/>
    <n v="63"/>
    <s v="Alert, Calm, Dominant, Powerful, Quick,Strong"/>
    <n v="1750"/>
    <n v="0"/>
    <n v="6"/>
    <n v="0"/>
    <n v="0"/>
    <n v="0"/>
    <n v="0"/>
    <n v="315"/>
    <n v="1.26"/>
  </r>
  <r>
    <x v="58"/>
    <s v="None"/>
    <x v="0"/>
    <s v="Companion"/>
    <n v="7"/>
    <s v="Affectionate, Cheerful, Courageous, Gentle, Intelligent, Social"/>
    <n v="1350"/>
    <n v="44"/>
    <n v="2"/>
    <n v="0"/>
    <n v="0"/>
    <n v="0"/>
    <n v="19"/>
    <n v="25"/>
    <n v="0.1"/>
  </r>
  <r>
    <x v="59"/>
    <s v="None"/>
    <x v="1"/>
    <s v="Gun"/>
    <n v="33"/>
    <s v="Happy, Affectionate, Dominant, Intelligent, Protective, Quiet"/>
    <n v="800"/>
    <n v="27"/>
    <n v="3"/>
    <n v="0"/>
    <n v="0"/>
    <n v="0"/>
    <n v="43"/>
    <n v="89"/>
    <n v="0.35599999999999998"/>
  </r>
  <r>
    <x v="60"/>
    <s v="None"/>
    <x v="0"/>
    <s v="Companion"/>
    <n v="2"/>
    <s v="Alert, Courageous, Devoted, Lively, Intelligent, Quick"/>
    <n v="700"/>
    <n v="67"/>
    <n v="2"/>
    <n v="0"/>
    <n v="0"/>
    <n v="0"/>
    <n v="32"/>
    <n v="72"/>
    <n v="0.28799999999999998"/>
  </r>
  <r>
    <x v="61"/>
    <s v="None"/>
    <x v="0"/>
    <s v="Companion"/>
    <n v="4"/>
    <s v="Affectionate, Alert, Happy, Lively, Playful, Sweet-tempered"/>
    <n v="900"/>
    <n v="61"/>
    <n v="2"/>
    <n v="0"/>
    <n v="0"/>
    <n v="0"/>
    <n v="79"/>
    <n v="81"/>
    <n v="0.32400000000000001"/>
  </r>
  <r>
    <x v="62"/>
    <s v="None"/>
    <x v="4"/>
    <s v="Northern"/>
    <n v="25"/>
    <s v="Friendly, Devoted, Courageous"/>
    <n v="2000"/>
    <n v="0"/>
    <n v="5"/>
    <n v="0"/>
    <n v="0"/>
    <n v="0"/>
    <n v="0"/>
    <n v="64"/>
    <n v="0.25600000000000001"/>
  </r>
  <r>
    <x v="63"/>
    <s v="None"/>
    <x v="4"/>
    <s v="Northern"/>
    <n v="32"/>
    <s v="Alert, Calm, Dignified, Friendly, Responsive"/>
    <n v="900"/>
    <n v="0"/>
    <n v="4"/>
    <n v="0"/>
    <n v="0"/>
    <n v="0"/>
    <n v="179"/>
    <n v="210"/>
    <n v="0.84"/>
  </r>
  <r>
    <x v="64"/>
    <s v="None"/>
    <x v="1"/>
    <s v="Gun"/>
    <n v="32"/>
    <s v="Affectionate, Alert, Cheerful, Energetic, Friendly, Gentle, Intelligent, Loving, Loyal, Outgoing, Playful, Responsive, Social"/>
    <n v="1500"/>
    <n v="7"/>
    <n v="3"/>
    <n v="0"/>
    <n v="0"/>
    <n v="0"/>
    <n v="1"/>
    <n v="111"/>
    <n v="0.44400000000000001"/>
  </r>
  <r>
    <x v="65"/>
    <s v="Chow"/>
    <x v="5"/>
    <s v="Northern"/>
    <n v="26"/>
    <s v="Aloof, Independent, Loyal, Quiet, Intelligent, Protective, Detached"/>
    <n v="700"/>
    <n v="76"/>
    <n v="3"/>
    <n v="0"/>
    <n v="0"/>
    <n v="0"/>
    <n v="76"/>
    <n v="204"/>
    <n v="0.81599999999999995"/>
  </r>
  <r>
    <x v="66"/>
    <s v="None"/>
    <x v="7"/>
    <s v="Sight"/>
    <n v="11"/>
    <s v="Affectionate, Gentle, Lively"/>
    <n v="900"/>
    <n v="0"/>
    <n v="3"/>
    <n v="0"/>
    <n v="0"/>
    <n v="0"/>
    <n v="184"/>
    <n v="35"/>
    <n v="0.14000000000000001"/>
  </r>
  <r>
    <x v="67"/>
    <s v="Clumber"/>
    <x v="1"/>
    <s v="Gun"/>
    <n v="32"/>
    <s v="Gentle, Loyal, Affectionate, Dignified, Aloof"/>
    <n v="1000"/>
    <n v="37"/>
    <n v="3"/>
    <n v="0"/>
    <n v="0"/>
    <n v="0"/>
    <n v="140"/>
    <n v="11"/>
    <n v="4.3999999999999997E-2"/>
  </r>
  <r>
    <x v="68"/>
    <s v="None"/>
    <x v="1"/>
    <s v="Gun"/>
    <n v="8"/>
    <s v="Affectionate, Alert, Cheerful, Friendly, Intelligent, Loving, Loyal, Outgoing, Playful, Responsive, Social"/>
    <n v="1000"/>
    <n v="0"/>
    <n v="3"/>
    <n v="0"/>
    <n v="0"/>
    <n v="0"/>
    <n v="0"/>
    <n v="115"/>
    <n v="0.46"/>
  </r>
  <r>
    <x v="69"/>
    <s v="None"/>
    <x v="1"/>
    <s v="Gun"/>
    <n v="10"/>
    <s v="Even Tempered, Joyful, Merry, Outgoing, Intelligent, Sociable, Trusting"/>
    <n v="700"/>
    <n v="20"/>
    <n v="3"/>
    <n v="0"/>
    <n v="0"/>
    <n v="0"/>
    <n v="29"/>
    <n v="203"/>
    <n v="0.81200000000000006"/>
  </r>
  <r>
    <x v="70"/>
    <s v="None"/>
    <x v="6"/>
    <s v="Herding"/>
    <n v="31"/>
    <s v="Friendly, Gentle, Intelligent, Loyal, Protective, Responsive, Social"/>
    <n v="500"/>
    <n v="16"/>
    <n v="5"/>
    <n v="0"/>
    <n v="0"/>
    <n v="0"/>
    <n v="40"/>
    <n v="45"/>
    <n v="0.18"/>
  </r>
  <r>
    <x v="71"/>
    <s v="None"/>
    <x v="7"/>
    <s v="Scenthound"/>
    <n v="55"/>
    <s v="Adaptable, Easygoing, Even-tempered, Gentle, Lovable, Trusting, Intelligent"/>
    <n v="350"/>
    <n v="44"/>
    <n v="3"/>
    <n v="0"/>
    <n v="0"/>
    <n v="0"/>
    <n v="130"/>
    <n v="59"/>
    <n v="0.23599999999999999"/>
  </r>
  <r>
    <x v="72"/>
    <s v="None"/>
    <x v="6"/>
    <s v="Herding"/>
    <n v="13"/>
    <s v="Active, Affectionate, Alert, Companionable, Devoted, Gentle, Intelligent"/>
    <n v="1100"/>
    <n v="26"/>
    <n v="4"/>
    <n v="0"/>
    <n v="0"/>
    <n v="0"/>
    <n v="68"/>
    <n v="55"/>
    <n v="0.22"/>
  </r>
  <r>
    <x v="73"/>
    <s v="None"/>
    <x v="5"/>
    <s v="Companion"/>
    <n v="6"/>
    <s v="Affectionate, Intelligent, Lively, Playful, Trainable, Vocal"/>
    <n v="2700"/>
    <n v="0"/>
    <n v="3"/>
    <n v="0"/>
    <n v="0"/>
    <n v="0"/>
    <n v="81"/>
    <n v="23"/>
    <n v="9.1999999999999998E-2"/>
  </r>
  <r>
    <x v="74"/>
    <s v="None"/>
    <x v="1"/>
    <s v="Gun"/>
    <n v="34"/>
    <s v="Clever, Independent, Intelligent, Lively, Sensitive, Trainable"/>
    <n v="700"/>
    <n v="41"/>
    <n v="3"/>
    <n v="0"/>
    <n v="0"/>
    <n v="0"/>
    <n v="171"/>
    <n v="45"/>
    <n v="0.18"/>
  </r>
  <r>
    <x v="75"/>
    <s v="None"/>
    <x v="7"/>
    <s v="Scenthound"/>
    <n v="7"/>
    <s v="Clever, Courageous, Devoted, Lively, Playful, Stubborn"/>
    <n v="600"/>
    <n v="49"/>
    <n v="3"/>
    <n v="0"/>
    <n v="0"/>
    <n v="0"/>
    <n v="13"/>
    <n v="101"/>
    <n v="0.40400000000000003"/>
  </r>
  <r>
    <x v="76"/>
    <s v="None"/>
    <x v="5"/>
    <s v="Companion"/>
    <n v="25"/>
    <s v="Active, Energetic, Friendly, Intelligent, Outgoing, Playful, Sensitive"/>
    <n v="800"/>
    <n v="39"/>
    <n v="3"/>
    <n v="0"/>
    <n v="0"/>
    <n v="0"/>
    <n v="63"/>
    <n v="115"/>
    <n v="0.46"/>
  </r>
  <r>
    <x v="77"/>
    <s v="Dandie Dinmont"/>
    <x v="3"/>
    <s v="Terrier"/>
    <n v="10"/>
    <s v="Affectionate, Companionable, Determined, Fun-loving, Independent, Lively, Intelligent"/>
    <n v="1500"/>
    <n v="62"/>
    <n v="3"/>
    <n v="0"/>
    <n v="0"/>
    <n v="0"/>
    <n v="182"/>
    <n v="309"/>
    <n v="1.236"/>
  </r>
  <r>
    <x v="78"/>
    <s v="None"/>
    <x v="2"/>
    <s v="Unknown"/>
    <n v="18"/>
    <s v="Wild"/>
    <n v="0"/>
    <n v="0"/>
    <m/>
    <n v="0"/>
    <n v="0"/>
    <n v="0"/>
    <n v="0"/>
    <n v="250"/>
    <n v="1"/>
  </r>
  <r>
    <x v="79"/>
    <s v="None"/>
    <x v="2"/>
    <s v="Unknown"/>
    <n v="16"/>
    <s v="Wild"/>
    <n v="0"/>
    <n v="0"/>
    <m/>
    <n v="0"/>
    <n v="0"/>
    <n v="0"/>
    <n v="0"/>
    <n v="301"/>
    <n v="1.204"/>
  </r>
  <r>
    <x v="80"/>
    <s v="Doberman"/>
    <x v="4"/>
    <s v="Guardian"/>
    <n v="43"/>
    <s v="Alert, Energetic, Fearless, Intelligent, Loyal, Obedient"/>
    <n v="900"/>
    <n v="5"/>
    <n v="6"/>
    <n v="1"/>
    <n v="0"/>
    <n v="0"/>
    <n v="16"/>
    <n v="256"/>
    <n v="1.024"/>
  </r>
  <r>
    <x v="81"/>
    <s v="None"/>
    <x v="4"/>
    <s v="Guardian"/>
    <n v="43"/>
    <s v="Affectionate, Cheerful, Friendly, Loyal, Protective, Tolerant, Social"/>
    <n v="39000"/>
    <n v="0"/>
    <n v="5"/>
    <n v="0"/>
    <n v="1"/>
    <n v="0"/>
    <n v="0"/>
    <n v="22"/>
    <n v="8.7999999999999995E-2"/>
  </r>
  <r>
    <x v="82"/>
    <s v="None"/>
    <x v="4"/>
    <s v="Guardian"/>
    <n v="60"/>
    <s v="Companionable, Courageous, Devoted, Even-tempered, Loyal, Vigiliant"/>
    <n v="1150"/>
    <n v="0"/>
    <n v="6"/>
    <n v="0"/>
    <n v="0"/>
    <n v="0"/>
    <n v="67"/>
    <n v="21"/>
    <n v="8.4000000000000005E-2"/>
  </r>
  <r>
    <x v="83"/>
    <s v="None"/>
    <x v="6"/>
    <s v="Herding"/>
    <n v="28"/>
    <s v="Affectionate, Alert, Loyal, Obedient, Reliable, Trainable"/>
    <n v="1100"/>
    <n v="0"/>
    <n v="5"/>
    <n v="0"/>
    <n v="0"/>
    <n v="0"/>
    <n v="0"/>
    <n v="14"/>
    <n v="5.6000000000000001E-2"/>
  </r>
  <r>
    <x v="84"/>
    <s v="None"/>
    <x v="5"/>
    <s v="Companion"/>
    <n v="25"/>
    <s v="Aggressive, Courageous, Friendly, Loving, Social, Sweet"/>
    <n v="1600"/>
    <n v="77"/>
    <n v="3"/>
    <n v="0"/>
    <n v="0"/>
    <n v="0"/>
    <n v="5"/>
    <n v="145"/>
    <n v="0.57999999999999996"/>
  </r>
  <r>
    <x v="85"/>
    <s v="None"/>
    <x v="1"/>
    <s v="Gun"/>
    <n v="14"/>
    <s v="Affectionate, Faithful, Friendly, Intelligent, Playful, Quiet, Trainable"/>
    <n v="1050"/>
    <n v="18"/>
    <n v="4"/>
    <n v="0"/>
    <n v="0"/>
    <n v="0"/>
    <n v="52"/>
    <n v="76"/>
    <n v="0.30399999999999999"/>
  </r>
  <r>
    <x v="86"/>
    <s v="None"/>
    <x v="7"/>
    <s v="Scenthound"/>
    <n v="26"/>
    <s v="Active, Energetic, High-strung, Loyal"/>
    <n v="1100"/>
    <n v="0"/>
    <n v="4"/>
    <n v="0"/>
    <n v="0"/>
    <n v="0"/>
    <n v="178"/>
    <n v="54"/>
    <n v="0.216"/>
  </r>
  <r>
    <x v="87"/>
    <s v="None"/>
    <x v="1"/>
    <s v="Gun"/>
    <n v="25"/>
    <s v="Active, Affectionate, Amiable, Even-tempered, Kind, Loyal, Intelligent"/>
    <n v="450"/>
    <n v="43"/>
    <n v="4"/>
    <n v="0"/>
    <n v="0"/>
    <n v="0"/>
    <n v="113"/>
    <n v="153"/>
    <n v="0.61199999999999999"/>
  </r>
  <r>
    <x v="88"/>
    <s v="None"/>
    <x v="1"/>
    <s v="Gun"/>
    <n v="30"/>
    <s v="Strong-willed, Mischevious, Gentle, Energetic, Intelligent"/>
    <n v="500"/>
    <n v="37"/>
    <n v="3"/>
    <n v="0"/>
    <n v="0"/>
    <n v="0"/>
    <n v="95"/>
    <n v="25"/>
    <n v="0.1"/>
  </r>
  <r>
    <x v="89"/>
    <s v="None"/>
    <x v="6"/>
    <s v="Herding"/>
    <n v="25"/>
    <s v="Adaptable, Alert, Courageous, Energetic, Friendly, Independent, Intelligent, Playful, Responsibe"/>
    <n v="900"/>
    <n v="0"/>
    <n v="4"/>
    <n v="0"/>
    <n v="0"/>
    <n v="0"/>
    <n v="0"/>
    <n v="96"/>
    <n v="0.38400000000000001"/>
  </r>
  <r>
    <x v="90"/>
    <s v="None"/>
    <x v="1"/>
    <s v="Gun"/>
    <n v="23"/>
    <s v="Affectionate, Alert, Cheerful, Energetic, Intelligent, Playful, Social"/>
    <n v="750"/>
    <n v="13"/>
    <n v="3"/>
    <n v="0"/>
    <n v="0"/>
    <n v="0"/>
    <n v="27"/>
    <n v="77"/>
    <n v="0.308"/>
  </r>
  <r>
    <x v="91"/>
    <s v="Blenheim Spaniel"/>
    <x v="0"/>
    <s v="Companion"/>
    <n v="5"/>
    <s v="Affectionate, Gentle, Happy, Loving, Playful, Reserved"/>
    <n v="1400"/>
    <n v="0"/>
    <n v="3"/>
    <n v="0"/>
    <n v="0"/>
    <n v="0"/>
    <n v="134"/>
    <n v="63"/>
    <n v="0.252"/>
  </r>
  <r>
    <x v="92"/>
    <s v="None"/>
    <x v="6"/>
    <s v="Guardian"/>
    <n v="27"/>
    <s v="Agile, Devoted, Independent, Loyal, Self-confident"/>
    <n v="0"/>
    <n v="0"/>
    <n v="6"/>
    <n v="0"/>
    <n v="0"/>
    <n v="0"/>
    <n v="152"/>
    <n v="95"/>
    <n v="0.38"/>
  </r>
  <r>
    <x v="93"/>
    <s v="None"/>
    <x v="5"/>
    <s v="Northern"/>
    <n v="8"/>
    <s v="Alert, Energetic, Friendly, Independent, Intelligent, Protective"/>
    <n v="700"/>
    <n v="0"/>
    <n v="4"/>
    <n v="0"/>
    <n v="0"/>
    <n v="0"/>
    <n v="118"/>
    <n v="103"/>
    <n v="0.41199999999999998"/>
  </r>
  <r>
    <x v="94"/>
    <s v="None"/>
    <x v="3"/>
    <s v="Terrier"/>
    <n v="15"/>
    <s v="Agile, Alert, Lovable, Spirited, Swift"/>
    <n v="350"/>
    <n v="0"/>
    <n v="4"/>
    <n v="0"/>
    <n v="0"/>
    <n v="0"/>
    <n v="0"/>
    <n v="115"/>
    <n v="0.46"/>
  </r>
  <r>
    <x v="95"/>
    <s v="None"/>
    <x v="1"/>
    <s v="Gun"/>
    <n v="19"/>
    <s v="Adaptable, Cautious, Docile, Familial, Sensitive, Sociable"/>
    <n v="900"/>
    <n v="34"/>
    <n v="3"/>
    <n v="0"/>
    <n v="0"/>
    <n v="0"/>
    <n v="145"/>
    <n v="79"/>
    <n v="0.316"/>
  </r>
  <r>
    <x v="96"/>
    <s v="None"/>
    <x v="4"/>
    <s v="Guardian"/>
    <n v="46"/>
    <s v="Brave, Courageous, Determined, Docile, Loyal, Obedient"/>
    <n v="1150"/>
    <n v="0"/>
    <n v="5"/>
    <n v="0"/>
    <n v="1"/>
    <n v="0"/>
    <n v="0"/>
    <n v="5"/>
    <n v="0.02"/>
  </r>
  <r>
    <x v="97"/>
    <s v="None"/>
    <x v="6"/>
    <s v="Northern"/>
    <n v="18"/>
    <s v="Calm, Courageous, Faithful, Friendly, Keen"/>
    <n v="700"/>
    <n v="0"/>
    <n v="5"/>
    <n v="0"/>
    <n v="0"/>
    <n v="0"/>
    <n v="173"/>
    <n v="20"/>
    <n v="0.08"/>
  </r>
  <r>
    <x v="98"/>
    <s v="None"/>
    <x v="5"/>
    <s v="Northern"/>
    <n v="15"/>
    <s v="Happy, Independent, Intelligent, Loyal, Playful, Vocal"/>
    <n v="600"/>
    <n v="43"/>
    <n v="3"/>
    <n v="0"/>
    <n v="0"/>
    <n v="0"/>
    <n v="177"/>
    <n v="15"/>
    <n v="0.06"/>
  </r>
  <r>
    <x v="99"/>
    <s v="None"/>
    <x v="1"/>
    <s v="Gun"/>
    <n v="30"/>
    <s v="Friendly, Confident, Devoted, Optimistic, Outgoing, Intelligent"/>
    <n v="1100"/>
    <n v="18"/>
    <n v="5"/>
    <n v="0"/>
    <n v="0"/>
    <n v="0"/>
    <n v="96"/>
    <n v="5"/>
    <n v="0.02"/>
  </r>
  <r>
    <x v="100"/>
    <s v="None"/>
    <x v="3"/>
    <s v="Terrier"/>
    <n v="8"/>
    <s v="Active, Affectionate, Alert, Fearless, Intelligent, Playful"/>
    <n v="850"/>
    <n v="40"/>
    <n v="3"/>
    <n v="0"/>
    <n v="0"/>
    <n v="0"/>
    <n v="122"/>
    <n v="49"/>
    <n v="0.19600000000000001"/>
  </r>
  <r>
    <x v="101"/>
    <s v="None"/>
    <x v="7"/>
    <s v="Scenthound"/>
    <n v="32"/>
    <s v="Independent, Intelligent, Kind, Loving, Loyal, Sweet-tempered"/>
    <n v="500"/>
    <n v="46"/>
    <n v="2"/>
    <n v="0"/>
    <n v="0"/>
    <n v="0"/>
    <n v="187"/>
    <n v="4"/>
    <n v="1.6E-2"/>
  </r>
  <r>
    <x v="102"/>
    <s v="None"/>
    <x v="5"/>
    <s v="Companion"/>
    <n v="12"/>
    <s v="Affectionate, Playful, Alert, Athletic, Bright, Easygoing, Keen, Lively, Patient"/>
    <n v="3000"/>
    <n v="58"/>
    <n v="3"/>
    <n v="0"/>
    <n v="0"/>
    <n v="0"/>
    <n v="4"/>
    <n v="39"/>
    <n v="0.156"/>
  </r>
  <r>
    <x v="103"/>
    <s v="None"/>
    <x v="7"/>
    <s v="Sight"/>
    <n v="25"/>
    <s v="Affectionate, Calm, Quiet, Gentle"/>
    <n v="700"/>
    <n v="0"/>
    <n v="3"/>
    <n v="0"/>
    <n v="0"/>
    <n v="0"/>
    <n v="0"/>
    <n v="77"/>
    <n v="0.308"/>
  </r>
  <r>
    <x v="104"/>
    <s v="None"/>
    <x v="4"/>
    <s v="Terrier"/>
    <n v="14"/>
    <s v="Even-tempered, Familial, Courageous, Lively, Loving, Spirited"/>
    <n v="1500"/>
    <n v="0"/>
    <n v="6"/>
    <n v="1"/>
    <n v="0"/>
    <n v="0"/>
    <n v="136"/>
    <n v="32"/>
    <n v="0.128"/>
  </r>
  <r>
    <x v="105"/>
    <s v="German Shepherd"/>
    <x v="6"/>
    <s v="Herding"/>
    <n v="35"/>
    <s v="Alert, Confident, Courageous, Curious, Intelligent, Loyal, Obedient, Watchful"/>
    <n v="1400"/>
    <n v="3"/>
    <n v="6"/>
    <n v="1"/>
    <n v="0"/>
    <n v="8"/>
    <n v="2"/>
    <n v="125"/>
    <n v="0.5"/>
  </r>
  <r>
    <x v="106"/>
    <s v="German Short Haired Pointer"/>
    <x v="4"/>
    <s v="Gun"/>
    <n v="29"/>
    <s v="Affectionate, Boisterous, Bold, Cooperative, Intelligent, Trainable"/>
    <n v="700"/>
    <n v="17"/>
    <n v="3"/>
    <n v="0"/>
    <n v="0"/>
    <n v="0"/>
    <n v="10"/>
    <n v="110"/>
    <n v="0.44"/>
  </r>
  <r>
    <x v="107"/>
    <s v="None"/>
    <x v="5"/>
    <s v="Northern"/>
    <n v="8"/>
    <s v="Alert, Energetic, Friendly, Independent, Intelligent, Protective"/>
    <n v="700"/>
    <n v="0"/>
    <n v="4"/>
    <n v="0"/>
    <n v="0"/>
    <n v="0"/>
    <n v="118"/>
    <n v="55"/>
    <n v="0.22"/>
  </r>
  <r>
    <x v="108"/>
    <s v="None"/>
    <x v="1"/>
    <s v="Gun"/>
    <n v="30"/>
    <s v="Active, Affectionate, Friendly, Intelligent, Loyal, Willful, Responsive"/>
    <n v="800"/>
    <n v="44"/>
    <n v="6"/>
    <n v="0"/>
    <n v="0"/>
    <n v="0"/>
    <n v="62"/>
    <n v="59"/>
    <n v="0.23599999999999999"/>
  </r>
  <r>
    <x v="109"/>
    <s v="None"/>
    <x v="4"/>
    <s v="Companion"/>
    <n v="38"/>
    <s v="Dominant, Intelligent, Kind, Loyal, Powerful, Strong-willed"/>
    <n v="1250"/>
    <n v="28"/>
    <n v="6"/>
    <n v="0"/>
    <n v="0"/>
    <n v="0"/>
    <n v="80"/>
    <n v="83"/>
    <n v="0.33200000000000002"/>
  </r>
  <r>
    <x v="110"/>
    <s v="None"/>
    <x v="3"/>
    <s v="Terrier"/>
    <n v="16"/>
    <s v="Active, Agile, Courageous, Gentle, Loyal, Spirited"/>
    <n v="900"/>
    <n v="0"/>
    <n v="3"/>
    <n v="0"/>
    <n v="0"/>
    <n v="0"/>
    <n v="158"/>
    <n v="112"/>
    <n v="0.44800000000000001"/>
  </r>
  <r>
    <x v="111"/>
    <s v="None"/>
    <x v="1"/>
    <s v="Gun"/>
    <n v="32"/>
    <s v="Confident, Friendly, Intelligent, Kind, Reliable, Trustworthy"/>
    <n v="1500"/>
    <n v="4"/>
    <n v="3"/>
    <n v="0"/>
    <n v="0"/>
    <n v="6"/>
    <n v="3"/>
    <n v="150"/>
    <n v="0.6"/>
  </r>
  <r>
    <x v="112"/>
    <s v="None"/>
    <x v="1"/>
    <s v="Gun"/>
    <n v="31"/>
    <s v="Alert, Confident, Eager, Fearless, Loyal, Intelligent"/>
    <n v="900"/>
    <n v="34"/>
    <n v="4"/>
    <n v="0"/>
    <n v="0"/>
    <n v="0"/>
    <n v="104"/>
    <n v="153"/>
    <n v="0.61199999999999999"/>
  </r>
  <r>
    <x v="113"/>
    <s v="None"/>
    <x v="4"/>
    <s v="Guardian"/>
    <n v="77"/>
    <s v="Friendly, Confident, Devoted, Intelligent, Gentle, Loving, Reserved"/>
    <n v="1000"/>
    <n v="48"/>
    <n v="5"/>
    <n v="0"/>
    <n v="0"/>
    <n v="0"/>
    <n v="14"/>
    <n v="149"/>
    <n v="0.59599999999999997"/>
  </r>
  <r>
    <x v="114"/>
    <s v="None"/>
    <x v="4"/>
    <s v="Guardian"/>
    <n v="45"/>
    <s v="Affectionate, Confident, Fearless, Gentle, Patient, Strong-willed"/>
    <n v="800"/>
    <n v="64"/>
    <n v="6"/>
    <n v="0"/>
    <n v="0"/>
    <n v="0"/>
    <n v="66"/>
    <n v="121"/>
    <n v="0.48399999999999999"/>
  </r>
  <r>
    <x v="115"/>
    <s v="None"/>
    <x v="4"/>
    <s v="Guardian"/>
    <n v="60"/>
    <s v="Alert, Devoted, Fearless, Good-natured, Protective, Self-confident"/>
    <n v="2250"/>
    <n v="0"/>
    <n v="5"/>
    <n v="0"/>
    <n v="0"/>
    <n v="0"/>
    <n v="75"/>
    <n v="101"/>
    <n v="0.40400000000000003"/>
  </r>
  <r>
    <x v="116"/>
    <s v="None"/>
    <x v="7"/>
    <s v="Sight"/>
    <n v="33"/>
    <s v="Intelligent, Gentle, Affectionate, Athletic, Even-tempered, Quiet"/>
    <n v="650"/>
    <n v="46"/>
    <n v="3"/>
    <n v="0"/>
    <n v="0"/>
    <n v="0"/>
    <n v="156"/>
    <n v="93"/>
    <n v="0.372"/>
  </r>
  <r>
    <x v="117"/>
    <s v="None"/>
    <x v="7"/>
    <s v="Scenthound"/>
    <n v="22"/>
    <s v="Active, Cheerful, Friendly, Outgoing, Sweet-tempered, Tolerant"/>
    <n v="350"/>
    <n v="0"/>
    <n v="2"/>
    <n v="0"/>
    <n v="0"/>
    <n v="0"/>
    <n v="183"/>
    <n v="204"/>
    <n v="0.81599999999999995"/>
  </r>
  <r>
    <x v="118"/>
    <s v="None"/>
    <x v="0"/>
    <s v="Companion"/>
    <n v="5"/>
    <s v="Affectionate, Companionable, Gentle, Intelligent, Playful, Responsive"/>
    <n v="1050"/>
    <n v="0"/>
    <n v="3"/>
    <n v="0"/>
    <n v="0"/>
    <n v="0"/>
    <n v="23"/>
    <n v="505"/>
    <n v="2.02"/>
  </r>
  <r>
    <x v="119"/>
    <s v="None"/>
    <x v="7"/>
    <s v="Scenthound"/>
    <n v="32"/>
    <s v="Independent, Intelligent, Kind, Loving, Loyal, Sweet-tempered"/>
    <n v="500"/>
    <n v="46"/>
    <n v="2"/>
    <n v="0"/>
    <n v="0"/>
    <n v="0"/>
    <n v="187"/>
    <n v="396"/>
    <n v="1.5840000000000001"/>
  </r>
  <r>
    <x v="120"/>
    <s v="None"/>
    <x v="4"/>
    <s v="Guardian"/>
    <n v="38"/>
    <s v="Watchful, Even-tempered, Reserved, Active, Devoted"/>
    <n v="1100"/>
    <n v="0"/>
    <n v="6"/>
    <n v="0"/>
    <n v="0"/>
    <n v="0"/>
    <n v="0"/>
    <n v="111"/>
    <n v="0.44400000000000001"/>
  </r>
  <r>
    <x v="121"/>
    <s v="None"/>
    <x v="4"/>
    <s v="Northern"/>
    <n v="24"/>
    <s v="Alert, Friendly, Gentle, Intelligent, Outgoing"/>
    <n v="950"/>
    <n v="45"/>
    <n v="1"/>
    <n v="0"/>
    <n v="0"/>
    <n v="0"/>
    <n v="12"/>
    <n v="14"/>
    <n v="5.6000000000000001E-2"/>
  </r>
  <r>
    <x v="122"/>
    <s v="None"/>
    <x v="7"/>
    <s v="Sight"/>
    <n v="22"/>
    <s v="Active, Clownish, Engaging, Independent, Intelligent, Stubborn"/>
    <n v="1000"/>
    <n v="53"/>
    <n v="3"/>
    <n v="0"/>
    <n v="0"/>
    <n v="0"/>
    <n v="165"/>
    <n v="20"/>
    <n v="0.08"/>
  </r>
  <r>
    <x v="123"/>
    <s v="None"/>
    <x v="6"/>
    <s v="Herding"/>
    <n v="40"/>
    <s v="Independent, Reliable, Devoted, Protective"/>
    <n v="1500"/>
    <n v="0"/>
    <n v="6"/>
    <n v="0"/>
    <n v="0"/>
    <n v="0"/>
    <n v="0"/>
    <n v="25"/>
    <n v="0.1"/>
  </r>
  <r>
    <x v="124"/>
    <s v="None"/>
    <x v="1"/>
    <s v="Gun"/>
    <n v="32"/>
    <s v="Affectionate, Companionable, Energetic, Independent, Lively, Playful, Intelligent"/>
    <n v="900"/>
    <n v="35"/>
    <n v="3"/>
    <n v="0"/>
    <n v="0"/>
    <n v="0"/>
    <n v="72"/>
    <n v="67"/>
    <n v="0.26800000000000002"/>
  </r>
  <r>
    <x v="125"/>
    <s v="None"/>
    <x v="3"/>
    <s v="Terrier"/>
    <n v="12"/>
    <s v="Dominant, Intelligent, Lively, Protective, Respectful, Trainable"/>
    <n v="700"/>
    <n v="53"/>
    <n v="5"/>
    <n v="0"/>
    <n v="0"/>
    <n v="0"/>
    <n v="114"/>
    <n v="77"/>
    <n v="0.308"/>
  </r>
  <r>
    <x v="126"/>
    <s v="None"/>
    <x v="1"/>
    <s v="Gun"/>
    <n v="25"/>
    <s v="Active, Alert, Clownish, Inquisitive, Intelligent, Quick"/>
    <n v="900"/>
    <n v="24"/>
    <n v="4"/>
    <n v="0"/>
    <n v="0"/>
    <n v="0"/>
    <n v="164"/>
    <n v="74172"/>
    <n v="296.68799999999999"/>
  </r>
  <r>
    <x v="127"/>
    <s v="None"/>
    <x v="7"/>
    <s v="Scenthound"/>
    <n v="55"/>
    <s v="Dignified, Generous, Loyal, Patient, Sweet-tempered, Thoughtful, Intelligent"/>
    <n v="1900"/>
    <n v="41"/>
    <n v="3"/>
    <n v="0"/>
    <n v="0"/>
    <n v="0"/>
    <n v="73"/>
    <n v="254"/>
    <n v="1.016"/>
  </r>
  <r>
    <x v="128"/>
    <s v="None"/>
    <x v="0"/>
    <s v="Companion"/>
    <n v="4"/>
    <s v="Affectionate, Agile, Athletic, Companionable, Intelligent, Mischevious"/>
    <n v="900"/>
    <n v="60"/>
    <n v="3"/>
    <n v="0"/>
    <n v="0"/>
    <n v="0"/>
    <n v="74"/>
    <n v="232"/>
    <n v="0.92800000000000005"/>
  </r>
  <r>
    <x v="129"/>
    <s v="None"/>
    <x v="1"/>
    <s v="Gun"/>
    <n v="33"/>
    <s v="Friendly, Loyal, Affectionate, Docile, Gentle, Patient"/>
    <n v="1750"/>
    <n v="0"/>
    <n v="3"/>
    <n v="0"/>
    <n v="0"/>
    <n v="0"/>
    <n v="111"/>
    <n v="597"/>
    <n v="2.3879999999999999"/>
  </r>
  <r>
    <x v="130"/>
    <s v="None"/>
    <x v="3"/>
    <s v="Terrier"/>
    <n v="7"/>
    <s v="Alert, Cheerful, Courageous, Energetic, Independent"/>
    <n v="850"/>
    <n v="0"/>
    <n v="4"/>
    <n v="0"/>
    <n v="0"/>
    <n v="0"/>
    <n v="78"/>
    <n v="321"/>
    <n v="1.284"/>
  </r>
  <r>
    <x v="131"/>
    <s v="None"/>
    <x v="3"/>
    <s v="Terrier"/>
    <n v="7"/>
    <s v="Energetic, Bold, Eager, Happy, Intelligent, Obedient"/>
    <n v="500"/>
    <n v="0"/>
    <n v="3"/>
    <n v="0"/>
    <n v="0"/>
    <n v="0"/>
    <n v="119"/>
    <n v="10"/>
    <n v="0.04"/>
  </r>
  <r>
    <x v="132"/>
    <s v="Japanese Spaniel"/>
    <x v="0"/>
    <s v="Companion"/>
    <n v="5"/>
    <s v="Alert, Cat-like, Independent, Intelligent, Loving, Loyal, Playful"/>
    <n v="400"/>
    <n v="62"/>
    <n v="3"/>
    <n v="0"/>
    <n v="0"/>
    <n v="0"/>
    <n v="108"/>
    <n v="28"/>
    <n v="0.112"/>
  </r>
  <r>
    <x v="133"/>
    <s v="None"/>
    <x v="1"/>
    <s v="Northern"/>
    <n v="20"/>
    <s v="Active, Bold, Brave, Faithful, Intelligent, Loyal"/>
    <n v="350"/>
    <n v="0"/>
    <n v="4"/>
    <n v="0"/>
    <n v="0"/>
    <n v="0"/>
    <n v="0"/>
    <n v="48"/>
    <n v="0.192"/>
  </r>
  <r>
    <x v="134"/>
    <s v="None"/>
    <x v="5"/>
    <s v="Northern"/>
    <n v="18"/>
    <s v="Intelligent, Agile, Alert, Brave"/>
    <n v="3000"/>
    <n v="0"/>
    <n v="5"/>
    <n v="0"/>
    <n v="0"/>
    <n v="0"/>
    <n v="0"/>
    <n v="54"/>
    <n v="0.216"/>
  </r>
  <r>
    <x v="135"/>
    <s v="None"/>
    <x v="1"/>
    <s v="Northern"/>
    <n v="22"/>
    <s v="Brave, Cautious, Loyal, Independent, Tenacious, Territorial"/>
    <n v="1100"/>
    <n v="0"/>
    <n v="4"/>
    <n v="0"/>
    <n v="0"/>
    <n v="0"/>
    <n v="0"/>
    <n v="71"/>
    <n v="0.28399999999999997"/>
  </r>
  <r>
    <x v="136"/>
    <s v="None"/>
    <x v="5"/>
    <s v="Northern"/>
    <n v="18"/>
    <s v="Agile, Bright, Obedient, Playful, Quick, Sturdy, Intelligent"/>
    <n v="900"/>
    <n v="16"/>
    <n v="4"/>
    <n v="0"/>
    <n v="0"/>
    <n v="0"/>
    <n v="87"/>
    <n v="95"/>
    <n v="0.38"/>
  </r>
  <r>
    <x v="137"/>
    <s v="None"/>
    <x v="3"/>
    <s v="Terrier"/>
    <n v="17"/>
    <s v="Affectionate, Alert, Gentle, Loyal, Spirited, Strong-willed, Intelligent"/>
    <n v="550"/>
    <n v="35"/>
    <n v="5"/>
    <n v="0"/>
    <n v="0"/>
    <n v="0"/>
    <n v="129"/>
    <n v="107"/>
    <n v="0.42799999999999999"/>
  </r>
  <r>
    <x v="138"/>
    <s v="None"/>
    <x v="1"/>
    <s v="Northern"/>
    <n v="20"/>
    <s v="Alert, Dignified, Docile, Faithful, Noble"/>
    <n v="400"/>
    <n v="0"/>
    <n v="4"/>
    <n v="0"/>
    <n v="0"/>
    <n v="0"/>
    <n v="0"/>
    <n v="220"/>
    <n v="0.88"/>
  </r>
  <r>
    <x v="139"/>
    <s v="None"/>
    <x v="5"/>
    <s v="Northern"/>
    <n v="7"/>
    <s v="Active, Agile, Curious, Intelligent, Loyal, Quick, Territorial"/>
    <n v="1250"/>
    <n v="0"/>
    <n v="5"/>
    <n v="0"/>
    <n v="0"/>
    <n v="0"/>
    <n v="0"/>
    <n v="225"/>
    <n v="0.9"/>
  </r>
  <r>
    <x v="140"/>
    <s v="None"/>
    <x v="4"/>
    <s v="Guardian"/>
    <n v="59"/>
    <s v="Affectionate, Calm, Fearless, Gentle, Independent, Steady"/>
    <n v="1000"/>
    <n v="0"/>
    <n v="6"/>
    <n v="0"/>
    <n v="0"/>
    <n v="0"/>
    <n v="163"/>
    <n v="309"/>
    <n v="1.236"/>
  </r>
  <r>
    <x v="141"/>
    <s v="None"/>
    <x v="4"/>
    <s v="Guardian"/>
    <n v="49"/>
    <s v="Clownish, Independent, Intelligent, Loyal, Patient, Protective"/>
    <n v="1350"/>
    <n v="42"/>
    <n v="6"/>
    <n v="0"/>
    <n v="0"/>
    <n v="0"/>
    <n v="157"/>
    <n v="457"/>
    <n v="1.8280000000000001"/>
  </r>
  <r>
    <x v="142"/>
    <s v="None"/>
    <x v="5"/>
    <s v="Companion"/>
    <n v="5"/>
    <s v="Active, Calm, Forgiving, Obedient, Playful, Quiet"/>
    <n v="700"/>
    <n v="0"/>
    <n v="3"/>
    <n v="0"/>
    <n v="0"/>
    <n v="0"/>
    <n v="0"/>
    <n v="689"/>
    <n v="2.7559999999999998"/>
  </r>
  <r>
    <x v="143"/>
    <s v="None"/>
    <x v="1"/>
    <s v="Gun"/>
    <n v="32"/>
    <s v="Affectionate, Alert, Cheerful, Energetic, Friendly, Gentle, Intelligent, Loving, Loyal, Outgoing, Playful, Responsive, Social"/>
    <n v="1500"/>
    <n v="7"/>
    <n v="3"/>
    <n v="0"/>
    <n v="0"/>
    <n v="0"/>
    <n v="1"/>
    <n v="351"/>
    <n v="1.4039999999999999"/>
  </r>
  <r>
    <x v="144"/>
    <s v="None"/>
    <x v="3"/>
    <s v="Terrier"/>
    <n v="8"/>
    <s v="Independent, Bold, Confident, Friendly, Intelligent, Trainable"/>
    <n v="1500"/>
    <n v="62"/>
    <n v="3"/>
    <n v="0"/>
    <n v="0"/>
    <n v="0"/>
    <n v="138"/>
    <n v="32"/>
    <n v="0.128"/>
  </r>
  <r>
    <x v="145"/>
    <s v="None"/>
    <x v="6"/>
    <s v="Herding"/>
    <n v="5"/>
    <s v="Alert, Clever, Friendly, Intelligent"/>
    <n v="700"/>
    <n v="0"/>
    <n v="3"/>
    <n v="0"/>
    <n v="0"/>
    <n v="0"/>
    <n v="0"/>
    <n v="75"/>
    <n v="0.3"/>
  </r>
  <r>
    <x v="146"/>
    <s v="None"/>
    <x v="4"/>
    <s v="Guardian"/>
    <n v="64"/>
    <s v="Adaptable, Companionable, Fearless, Loving, Loyal, Obedient"/>
    <n v="1750"/>
    <n v="0"/>
    <n v="5"/>
    <n v="0"/>
    <n v="0"/>
    <n v="0"/>
    <n v="100"/>
    <n v="33"/>
    <n v="0.13200000000000001"/>
  </r>
  <r>
    <x v="147"/>
    <s v="None"/>
    <x v="5"/>
    <s v="Companion"/>
    <n v="6"/>
    <s v="Alert, Assertive, Devoted, Friendly, Intelligent, Lively, Obedient, Playful, Spirited, Steady"/>
    <n v="600"/>
    <n v="68"/>
    <n v="3"/>
    <n v="0"/>
    <n v="0"/>
    <n v="0"/>
    <n v="77"/>
    <n v="5"/>
    <n v="0.02"/>
  </r>
  <r>
    <x v="148"/>
    <s v="None"/>
    <x v="5"/>
    <s v="Companion"/>
    <n v="6"/>
    <s v="Active, Familial, Friendly, Happy, Playful"/>
    <n v="400"/>
    <n v="0"/>
    <n v="3"/>
    <n v="0"/>
    <n v="0"/>
    <n v="0"/>
    <n v="169"/>
    <n v="125"/>
    <n v="0.5"/>
  </r>
  <r>
    <x v="149"/>
    <s v="Maltese Dog"/>
    <x v="0"/>
    <s v="Companion"/>
    <n v="4"/>
    <s v="Active, Docile, Easygoing, Gentle, Intelligent, Playful, Responsive, Sweet-tempered"/>
    <n v="700"/>
    <n v="59"/>
    <n v="3"/>
    <n v="0"/>
    <n v="0"/>
    <n v="0"/>
    <n v="33"/>
    <n v="79"/>
    <n v="0.316"/>
  </r>
  <r>
    <x v="150"/>
    <s v="None"/>
    <x v="3"/>
    <s v="Terrier"/>
    <n v="6"/>
    <s v="Active, Alert, Devoted, Discerning, Quiet, Loyal, Intelligent"/>
    <n v="800"/>
    <n v="32"/>
    <n v="3"/>
    <n v="0"/>
    <n v="0"/>
    <n v="0"/>
    <n v="135"/>
    <n v="16"/>
    <n v="6.4000000000000001E-2"/>
  </r>
  <r>
    <x v="151"/>
    <s v="None"/>
    <x v="4"/>
    <s v="Guardian"/>
    <n v="38"/>
    <s v="Alert, Determined, Dignified, Friendly, Intelligent, Loyal"/>
    <n v="700"/>
    <n v="0"/>
    <n v="4"/>
    <n v="0"/>
    <n v="0"/>
    <n v="0"/>
    <n v="0"/>
    <n v="33"/>
    <n v="0.13200000000000001"/>
  </r>
  <r>
    <x v="152"/>
    <s v="None"/>
    <x v="4"/>
    <s v="Guardian"/>
    <n v="90"/>
    <s v="Affectionate, Alert, Cheerful, Courageous, Intelligent, Loyal, Protective"/>
    <n v="1350"/>
    <n v="72"/>
    <n v="6"/>
    <n v="0"/>
    <n v="0"/>
    <n v="0"/>
    <n v="28"/>
    <n v="71"/>
    <n v="0.28399999999999997"/>
  </r>
  <r>
    <x v="153"/>
    <s v="None"/>
    <x v="6"/>
    <s v="Herding"/>
    <n v="23"/>
    <s v="Friendly, Hard-working, Obedient, Protective, Sociable, Well-mannered"/>
    <n v="400"/>
    <n v="0"/>
    <n v="3"/>
    <n v="0"/>
    <n v="0"/>
    <n v="0"/>
    <n v="0"/>
    <n v="96"/>
    <n v="0.38400000000000001"/>
  </r>
  <r>
    <x v="154"/>
    <s v="None"/>
    <x v="0"/>
    <s v="Companion"/>
    <n v="5"/>
    <s v="Clever, Energetic, Friendly, Outgoing, Playful, Responsive, Intelligent"/>
    <n v="500"/>
    <n v="37"/>
    <n v="3"/>
    <n v="0"/>
    <n v="0"/>
    <n v="0"/>
    <n v="71"/>
    <n v="80"/>
    <n v="0.32"/>
  </r>
  <r>
    <x v="155"/>
    <s v="None"/>
    <x v="4"/>
    <s v="Scenthound"/>
    <n v="20"/>
    <s v="Intelligent, Protective"/>
    <n v="400"/>
    <n v="0"/>
    <n v="6"/>
    <n v="0"/>
    <n v="0"/>
    <n v="0"/>
    <n v="0"/>
    <n v="134"/>
    <n v="0.53600000000000003"/>
  </r>
  <r>
    <x v="156"/>
    <s v="None"/>
    <x v="4"/>
    <s v="Guardian"/>
    <n v="44"/>
    <s v="Affectionate, Faithful, Intelligent, Loyal"/>
    <n v="900"/>
    <n v="22"/>
    <n v="5"/>
    <n v="0"/>
    <n v="0"/>
    <n v="0"/>
    <n v="25"/>
    <n v="75"/>
    <n v="0.3"/>
  </r>
  <r>
    <x v="157"/>
    <s v="None"/>
    <x v="1"/>
    <s v="Gun"/>
    <n v="20"/>
    <s v="Intelligent, Trainable, Attentive, Mischevious"/>
    <n v="1500"/>
    <n v="0"/>
    <n v="3"/>
    <n v="0"/>
    <n v="0"/>
    <n v="0"/>
    <n v="0"/>
    <n v="325"/>
    <n v="1.3"/>
  </r>
  <r>
    <x v="158"/>
    <s v="None"/>
    <x v="4"/>
    <s v="Guardian"/>
    <n v="60"/>
    <s v="Protective, Dominant, Fearless, Obedient, Stubborn, Trainable"/>
    <n v="1750"/>
    <n v="0"/>
    <n v="6"/>
    <n v="0"/>
    <n v="1"/>
    <n v="0"/>
    <n v="107"/>
    <n v="74"/>
    <n v="0.29599999999999999"/>
  </r>
  <r>
    <x v="159"/>
    <s v="None"/>
    <x v="8"/>
    <s v="Southern"/>
    <n v="11"/>
    <s v="Active, Affectionate, Alert, Gentle, Lively"/>
    <n v="3000"/>
    <n v="0"/>
    <n v="3"/>
    <n v="0"/>
    <n v="0"/>
    <n v="0"/>
    <n v="0"/>
    <n v="45"/>
    <n v="0.18"/>
  </r>
  <r>
    <x v="160"/>
    <s v="Newfoundland"/>
    <x v="4"/>
    <s v="Guardian"/>
    <n v="65"/>
    <s v="Cheerful, Courageous, Intelligent, Loyal, Social, Sweet, Gentle"/>
    <n v="1750"/>
    <n v="34"/>
    <n v="5"/>
    <n v="0"/>
    <n v="0"/>
    <n v="0"/>
    <n v="36"/>
    <n v="22"/>
    <n v="8.7999999999999995E-2"/>
  </r>
  <r>
    <x v="161"/>
    <s v="None"/>
    <x v="3"/>
    <s v="Terrier"/>
    <n v="5"/>
    <s v="Companionable, Fearless, Happy, Lovable, Self-confident, Spirited, Intelligent"/>
    <n v="2250"/>
    <n v="56"/>
    <n v="3"/>
    <n v="0"/>
    <n v="0"/>
    <n v="0"/>
    <n v="128"/>
    <n v="14"/>
    <n v="5.6000000000000001E-2"/>
  </r>
  <r>
    <x v="162"/>
    <s v="None"/>
    <x v="6"/>
    <s v="Northern"/>
    <n v="16"/>
    <s v="Agile, Courageous, Energetic, Friendly, Fun-loving"/>
    <n v="900"/>
    <n v="0"/>
    <n v="4"/>
    <n v="0"/>
    <n v="0"/>
    <n v="0"/>
    <n v="170"/>
    <n v="12"/>
    <n v="4.8000000000000001E-2"/>
  </r>
  <r>
    <x v="163"/>
    <s v="None"/>
    <x v="7"/>
    <s v="Northern"/>
    <n v="26"/>
    <s v="Alert, Bold, Hardy, Loyal, Playful, Strong-willed, Intelligent"/>
    <n v="600"/>
    <n v="36"/>
    <n v="6"/>
    <n v="0"/>
    <n v="0"/>
    <n v="0"/>
    <n v="91"/>
    <n v="110"/>
    <n v="0.44"/>
  </r>
  <r>
    <x v="164"/>
    <s v="None"/>
    <x v="5"/>
    <s v="Northern"/>
    <n v="8"/>
    <s v="Alert, Energetic, Loyal, Protective"/>
    <n v="500"/>
    <n v="0"/>
    <n v="4"/>
    <n v="0"/>
    <n v="0"/>
    <n v="0"/>
    <n v="190"/>
    <n v="153"/>
    <n v="0.61199999999999999"/>
  </r>
  <r>
    <x v="165"/>
    <s v="None"/>
    <x v="3"/>
    <s v="Terrier"/>
    <n v="5"/>
    <s v="Affectionate, Energetic, Hardy, Intelligent, Sensitive"/>
    <n v="1700"/>
    <n v="38"/>
    <n v="3"/>
    <n v="0"/>
    <n v="0"/>
    <n v="0"/>
    <n v="105"/>
    <n v="89"/>
    <n v="0.35599999999999998"/>
  </r>
  <r>
    <x v="166"/>
    <s v="None"/>
    <x v="1"/>
    <s v="Gun Dogs"/>
    <n v="20"/>
    <s v="Affectionate, Alert, Courageous, Energetic, Gentle, Playful, Responsive"/>
    <n v="1900"/>
    <n v="0"/>
    <n v="5"/>
    <n v="0"/>
    <n v="0"/>
    <n v="0"/>
    <n v="89"/>
    <n v="76"/>
    <n v="0.30399999999999999"/>
  </r>
  <r>
    <x v="167"/>
    <s v="None"/>
    <x v="6"/>
    <s v="Herding"/>
    <n v="39"/>
    <s v="Adaptable, Bubbly, Intelligent, Loving, Playful, Sociable, Protective"/>
    <n v="1350"/>
    <n v="63"/>
    <n v="4"/>
    <n v="0"/>
    <n v="0"/>
    <n v="0"/>
    <n v="70"/>
    <n v="53"/>
    <n v="0.21199999999999999"/>
  </r>
  <r>
    <x v="168"/>
    <s v="None"/>
    <x v="7"/>
    <s v="Scenthound"/>
    <n v="41"/>
    <s v="Amiable, Boisterous, Even-tempered"/>
    <n v="550"/>
    <n v="46"/>
    <n v="2"/>
    <n v="0"/>
    <n v="0"/>
    <n v="0"/>
    <n v="186"/>
    <n v="49"/>
    <n v="0.19600000000000001"/>
  </r>
  <r>
    <x v="169"/>
    <s v="None"/>
    <x v="0"/>
    <s v="Companion"/>
    <n v="5"/>
    <s v="Alert, Energetic, Friendly, Happy, Hardy, Intelligent"/>
    <n v="500"/>
    <n v="8"/>
    <n v="3"/>
    <n v="0"/>
    <n v="0"/>
    <n v="0"/>
    <n v="53"/>
    <n v="22"/>
    <n v="8.7999999999999995E-2"/>
  </r>
  <r>
    <x v="170"/>
    <s v="None"/>
    <x v="3"/>
    <s v="Terrier"/>
    <n v="6"/>
    <s v="Bold, Confident, Energetic, Friendly, Inquisitive, Intelligent"/>
    <n v="600"/>
    <n v="0"/>
    <n v="3"/>
    <n v="0"/>
    <n v="0"/>
    <n v="0"/>
    <n v="0"/>
    <n v="27"/>
    <n v="0.108"/>
  </r>
  <r>
    <x v="171"/>
    <s v="None"/>
    <x v="0"/>
    <s v="Companion"/>
    <n v="4"/>
    <s v="Affectionate, Aggressive, Good-natured, Intelligent, Opinionated, Stubborn"/>
    <n v="700"/>
    <n v="73"/>
    <n v="3"/>
    <n v="0"/>
    <n v="0"/>
    <n v="0"/>
    <n v="88"/>
    <n v="26"/>
    <n v="0.104"/>
  </r>
  <r>
    <x v="172"/>
    <s v="None"/>
    <x v="7"/>
    <s v="Sight"/>
    <n v="10"/>
    <s v="Affectionate, Alert, Intelligent, Lively, Noble, Protective"/>
    <n v="500"/>
    <n v="0"/>
    <n v="4"/>
    <n v="0"/>
    <n v="0"/>
    <n v="0"/>
    <n v="0"/>
    <n v="14"/>
    <n v="5.6000000000000001E-2"/>
  </r>
  <r>
    <x v="173"/>
    <s v="None"/>
    <x v="7"/>
    <s v="Scenthound"/>
    <n v="16"/>
    <s v="Active, Extroverted, Friendly, Happy, Independent, Lively, Intelligent"/>
    <n v="1400"/>
    <n v="62"/>
    <n v="3"/>
    <n v="0"/>
    <n v="0"/>
    <n v="0"/>
    <n v="160"/>
    <n v="21"/>
    <n v="8.4000000000000005E-2"/>
  </r>
  <r>
    <x v="174"/>
    <s v="None"/>
    <x v="7"/>
    <s v="Sight"/>
    <n v="23"/>
    <s v="Active, Affectionate, Intelligent, Playful, Sociable, Trainable"/>
    <n v="1900"/>
    <n v="37"/>
    <n v="2"/>
    <n v="0"/>
    <n v="0"/>
    <n v="0"/>
    <n v="174"/>
    <n v="341"/>
    <n v="1.3640000000000001"/>
  </r>
  <r>
    <x v="175"/>
    <s v="None"/>
    <x v="3"/>
    <s v="Terrier"/>
    <n v="23"/>
    <s v="Affectionate, Aggressive, Clownish, Courageous, Friendly, Intelligent, Loyal, Obedient, Strong-willed, Stubborn"/>
    <n v="600"/>
    <n v="0"/>
    <n v="3"/>
    <n v="0"/>
    <n v="1"/>
    <n v="0"/>
    <n v="0"/>
    <n v="205"/>
    <n v="0.82"/>
  </r>
  <r>
    <x v="176"/>
    <s v="None"/>
    <x v="7"/>
    <s v="Scenthound"/>
    <n v="26"/>
    <s v="Alert, Bold, Courageous, Loyal"/>
    <n v="400"/>
    <n v="0"/>
    <n v="3"/>
    <n v="0"/>
    <n v="0"/>
    <n v="0"/>
    <n v="166"/>
    <n v="76"/>
    <n v="0.30399999999999999"/>
  </r>
  <r>
    <x v="177"/>
    <s v="None"/>
    <x v="7"/>
    <s v="Sight"/>
    <n v="5"/>
    <s v="Active, Companionable, Friendly, Hardy, Lively, Loyal"/>
    <n v="900"/>
    <n v="0"/>
    <n v="3"/>
    <n v="0"/>
    <n v="0"/>
    <n v="0"/>
    <n v="159"/>
    <n v="371"/>
    <n v="1.484"/>
  </r>
  <r>
    <x v="178"/>
    <s v="None"/>
    <x v="1"/>
    <s v="Gun"/>
    <n v="25"/>
    <s v="Active, Affectionate, Amiable, Even-tempered, Kind, Loyal, Intelligent"/>
    <n v="450"/>
    <n v="43"/>
    <n v="4"/>
    <n v="0"/>
    <n v="0"/>
    <n v="0"/>
    <n v="113"/>
    <n v="235"/>
    <n v="0.94"/>
  </r>
  <r>
    <x v="179"/>
    <s v="None"/>
    <x v="6"/>
    <s v="Herding"/>
    <n v="19"/>
    <s v="Agile, Even-tempered, Lively, Perceptive, Self-confident"/>
    <n v="1750"/>
    <n v="0"/>
    <n v="6"/>
    <n v="0"/>
    <n v="0"/>
    <n v="0"/>
    <n v="176"/>
    <n v="79"/>
    <n v="0.316"/>
  </r>
  <r>
    <x v="180"/>
    <s v="None"/>
    <x v="0"/>
    <s v="Companion"/>
    <n v="2"/>
    <s v="Active, Extroverted, Friendly, Intelligent, Lively, Playful, Sociable"/>
    <n v="700"/>
    <n v="23"/>
    <n v="3"/>
    <n v="0"/>
    <n v="0"/>
    <n v="4"/>
    <n v="22"/>
    <n v="10"/>
    <n v="0.04"/>
  </r>
  <r>
    <x v="181"/>
    <s v="None"/>
    <x v="5"/>
    <s v="Gun"/>
    <n v="26"/>
    <s v="Active, Alert, Faithful, Instinctual, Intelligent, Trainable"/>
    <n v="1250"/>
    <n v="2"/>
    <n v="4"/>
    <n v="0"/>
    <n v="0"/>
    <n v="1"/>
    <n v="7"/>
    <n v="12"/>
    <n v="4.8000000000000001E-2"/>
  </r>
  <r>
    <x v="182"/>
    <s v="None"/>
    <x v="5"/>
    <s v="Gun"/>
    <n v="26"/>
    <s v="Active, Alert, Faithful, Instinctual, Intelligent, Trainable"/>
    <n v="1250"/>
    <n v="2"/>
    <n v="4"/>
    <n v="0"/>
    <n v="0"/>
    <n v="0"/>
    <n v="7"/>
    <n v="54"/>
    <n v="0.216"/>
  </r>
  <r>
    <x v="183"/>
    <s v="None"/>
    <x v="0"/>
    <s v="Companion"/>
    <n v="8"/>
    <s v="Active, Alert, Faithful, Instinctual, Intelligent, Trainable"/>
    <n v="1250"/>
    <n v="2"/>
    <n v="4"/>
    <n v="0"/>
    <n v="0"/>
    <n v="0"/>
    <n v="0"/>
    <n v="345"/>
    <n v="1.38"/>
  </r>
  <r>
    <x v="184"/>
    <s v="None"/>
    <x v="0"/>
    <s v="Companion"/>
    <n v="4"/>
    <s v="Active, Alert, Faithful, Instinctual, Intelligent, Trainable"/>
    <n v="1250"/>
    <n v="2"/>
    <n v="4"/>
    <n v="0"/>
    <n v="0"/>
    <n v="0"/>
    <n v="0"/>
    <n v="521"/>
    <n v="2.0840000000000001"/>
  </r>
  <r>
    <x v="185"/>
    <s v="None"/>
    <x v="4"/>
    <s v="Gun"/>
    <n v="22"/>
    <s v="Brave, Docile, Impetuous, Intelligent, Obedient, Quarrelsome"/>
    <n v="2650"/>
    <n v="0"/>
    <n v="4"/>
    <n v="0"/>
    <n v="0"/>
    <n v="0"/>
    <n v="54"/>
    <n v="526"/>
    <n v="2.1040000000000001"/>
  </r>
  <r>
    <x v="186"/>
    <s v="None"/>
    <x v="4"/>
    <s v="Guardian"/>
    <n v="40"/>
    <s v="Calm, Dominant, Gentle, Strong-willed, Suspicious"/>
    <n v="2100"/>
    <n v="0"/>
    <n v="6"/>
    <n v="1"/>
    <n v="0"/>
    <n v="0"/>
    <n v="0"/>
    <n v="72"/>
    <n v="0.28799999999999998"/>
  </r>
  <r>
    <x v="187"/>
    <s v="None"/>
    <x v="0"/>
    <s v="Companion"/>
    <n v="8"/>
    <s v="Affectionate, Cheerful, Courageous, Gentle, Intelligent, Friendly, Outgoing, Playful, Loyal"/>
    <n v="400"/>
    <n v="57"/>
    <n v="3"/>
    <n v="0"/>
    <n v="0"/>
    <n v="0"/>
    <n v="31"/>
    <n v="28"/>
    <n v="0.112"/>
  </r>
  <r>
    <x v="188"/>
    <s v="None"/>
    <x v="6"/>
    <s v="Herding"/>
    <n v="14"/>
    <s v="Agile, Energetic, Faithful, Intelligent, Loyal, Obedient"/>
    <n v="1100"/>
    <n v="27"/>
    <n v="5"/>
    <n v="0"/>
    <n v="0"/>
    <n v="0"/>
    <n v="142"/>
    <n v="96"/>
    <n v="0.38400000000000001"/>
  </r>
  <r>
    <x v="189"/>
    <s v="None"/>
    <x v="6"/>
    <s v="Herding"/>
    <n v="13"/>
    <s v="Active, Intelligent, Lively, Protective, Reserved, Vocal"/>
    <n v="2750"/>
    <n v="0"/>
    <n v="3"/>
    <n v="0"/>
    <n v="0"/>
    <n v="0"/>
    <n v="162"/>
    <n v="65"/>
    <n v="0.26"/>
  </r>
  <r>
    <x v="190"/>
    <s v="None"/>
    <x v="3"/>
    <s v="Terrier"/>
    <n v="11"/>
    <s v="Affectioante, Alert, Inquisitive, Lively, Loving"/>
    <n v="400"/>
    <n v="0"/>
    <n v="3"/>
    <n v="0"/>
    <n v="0"/>
    <n v="0"/>
    <n v="97"/>
    <n v="14"/>
    <n v="5.6000000000000001E-2"/>
  </r>
  <r>
    <x v="191"/>
    <s v="Redbone"/>
    <x v="7"/>
    <s v="Scenthound"/>
    <n v="28"/>
    <s v="Affectionate, Companionable, Energetic, Familial, Independent, Unflappable"/>
    <n v="700"/>
    <n v="0"/>
    <n v="1"/>
    <n v="0"/>
    <n v="0"/>
    <n v="0"/>
    <n v="139"/>
    <n v="15"/>
    <n v="0.06"/>
  </r>
  <r>
    <x v="192"/>
    <s v="None"/>
    <x v="1"/>
    <s v="Gun"/>
    <n v="32"/>
    <s v="Confident, Friendly, Intelligent, Kind, Reliable, Trustworthy"/>
    <n v="1500"/>
    <n v="4"/>
    <n v="3"/>
    <n v="0"/>
    <n v="0"/>
    <n v="0"/>
    <n v="3"/>
    <n v="119"/>
    <n v="0.47599999999999998"/>
  </r>
  <r>
    <x v="193"/>
    <s v="None"/>
    <x v="7"/>
    <s v="Sight"/>
    <n v="39"/>
    <s v="Dignified, Intelligent, Loyal, Mischevious, Sensitive, Strong-willed"/>
    <n v="1150"/>
    <n v="52"/>
    <n v="3"/>
    <n v="0"/>
    <n v="0"/>
    <n v="0"/>
    <n v="41"/>
    <n v="230"/>
    <n v="0.92"/>
  </r>
  <r>
    <x v="194"/>
    <s v="None"/>
    <x v="4"/>
    <s v="Guardian"/>
    <n v="51"/>
    <s v="Alert, Courageous, Fearless, Good-natured, Independent, Intelligent, Loyal, Protective"/>
    <n v="1600"/>
    <n v="9"/>
    <n v="6"/>
    <n v="1"/>
    <n v="0"/>
    <n v="7"/>
    <n v="8"/>
    <n v="121"/>
    <n v="0.48399999999999999"/>
  </r>
  <r>
    <x v="195"/>
    <s v="None"/>
    <x v="4"/>
    <s v="Guardian"/>
    <n v="66"/>
    <s v="Friendly, Gentle, Independent, Intelligent, Outgoing, Quiet, Social"/>
    <n v="1650"/>
    <n v="65"/>
    <n v="3"/>
    <n v="0"/>
    <n v="0"/>
    <n v="0"/>
    <n v="48"/>
    <n v="147"/>
    <n v="0.58799999999999997"/>
  </r>
  <r>
    <x v="196"/>
    <s v="None"/>
    <x v="7"/>
    <s v="Sight"/>
    <n v="21"/>
    <s v="Aloof, Intelligent, Quiet, Reserverd, Loyal"/>
    <n v="700"/>
    <n v="43"/>
    <n v="3"/>
    <n v="0"/>
    <n v="0"/>
    <n v="0"/>
    <n v="123"/>
    <n v="245"/>
    <n v="0.98"/>
  </r>
  <r>
    <x v="197"/>
    <s v="None"/>
    <x v="4"/>
    <s v="Northern"/>
    <n v="26"/>
    <s v="Alert, Lively, Friendly, Intelligent, Playful, Sociable, Stubborn"/>
    <n v="1350"/>
    <n v="33"/>
    <n v="4"/>
    <n v="0"/>
    <n v="0"/>
    <n v="0"/>
    <n v="57"/>
    <n v="128"/>
    <n v="0.51200000000000001"/>
  </r>
  <r>
    <x v="198"/>
    <s v="None"/>
    <x v="4"/>
    <s v="Guardian"/>
    <n v="33"/>
    <s v="Independent, Calm, Devoted, Intelligent, Protective, Reliable"/>
    <n v="900"/>
    <n v="0"/>
    <n v="5"/>
    <n v="0"/>
    <n v="0"/>
    <n v="0"/>
    <n v="0"/>
    <n v="27"/>
    <n v="0.108"/>
  </r>
  <r>
    <x v="199"/>
    <s v="None"/>
    <x v="5"/>
    <s v="Companion"/>
    <n v="7"/>
    <s v="Agile, Confident, Curious, Faithful, Fearless, Independent, Intelligent"/>
    <n v="800"/>
    <n v="15"/>
    <n v="3"/>
    <n v="0"/>
    <n v="0"/>
    <n v="0"/>
    <n v="110"/>
    <n v="56"/>
    <n v="0.224"/>
  </r>
  <r>
    <x v="200"/>
    <s v="None"/>
    <x v="3"/>
    <s v="Companion"/>
    <n v="8"/>
    <s v="Devoted, Good-natured, Intelligent, Lively, Playful, Trainable"/>
    <n v="800"/>
    <n v="0"/>
    <m/>
    <n v="0"/>
    <n v="0"/>
    <n v="0"/>
    <n v="18"/>
    <n v="89"/>
    <n v="0.35599999999999998"/>
  </r>
  <r>
    <x v="201"/>
    <s v="Standard Schnauzer"/>
    <x v="4"/>
    <s v="Herding"/>
    <n v="17"/>
    <s v="Devoted, Good-natured, Intelligent, Lively, Playful, Trainable"/>
    <n v="1350"/>
    <n v="18"/>
    <n v="4"/>
    <n v="0"/>
    <n v="0"/>
    <n v="3"/>
    <n v="90"/>
    <n v="95"/>
    <n v="0.38"/>
  </r>
  <r>
    <x v="109"/>
    <s v="None"/>
    <x v="4"/>
    <s v="Herding"/>
    <n v="31"/>
    <s v="Devoted, Good-natured, Intelligent, Lively, Playful, Trainable"/>
    <n v="1250"/>
    <n v="0"/>
    <m/>
    <n v="0"/>
    <n v="0"/>
    <n v="0"/>
    <n v="80"/>
    <n v="39"/>
    <n v="0.156"/>
  </r>
  <r>
    <x v="202"/>
    <s v="None"/>
    <x v="7"/>
    <s v="Sight"/>
    <n v="42"/>
    <s v="Dignified, Docile, Friendly, Gentle, Polite, Quiet"/>
    <n v="1100"/>
    <n v="47"/>
    <n v="1"/>
    <n v="0"/>
    <n v="0"/>
    <n v="0"/>
    <n v="168"/>
    <n v="72"/>
    <n v="0.28799999999999998"/>
  </r>
  <r>
    <x v="203"/>
    <s v="Scotch Terrier"/>
    <x v="3"/>
    <s v="Terrier"/>
    <n v="9"/>
    <s v="Independent, Fiesty, Alert, Playful, Quick, Self-assured"/>
    <n v="900"/>
    <n v="65"/>
    <n v="3"/>
    <n v="0"/>
    <n v="0"/>
    <n v="0"/>
    <n v="58"/>
    <n v="26"/>
    <n v="0.104"/>
  </r>
  <r>
    <x v="204"/>
    <s v="None"/>
    <x v="3"/>
    <s v="Terrier"/>
    <n v="9"/>
    <s v="Alert, Calm, Even-tempered, Fearless, Friendly, Intelligent"/>
    <n v="900"/>
    <n v="56"/>
    <n v="3"/>
    <n v="0"/>
    <n v="0"/>
    <n v="0"/>
    <n v="150"/>
    <n v="38"/>
    <n v="0.152"/>
  </r>
  <r>
    <x v="205"/>
    <s v="None"/>
    <x v="1"/>
    <s v="Gun"/>
    <n v="30"/>
    <s v="Strong-willed, Mischevious, Gentle, Energetic, Intelligent"/>
    <n v="500"/>
    <n v="37"/>
    <n v="3"/>
    <n v="0"/>
    <n v="0"/>
    <n v="0"/>
    <n v="95"/>
    <n v="77"/>
    <n v="0.308"/>
  </r>
  <r>
    <x v="206"/>
    <s v="None"/>
    <x v="5"/>
    <s v="Northern"/>
    <n v="22"/>
    <s v="Affectionate, Devoted, Independent, Loving, Reserved, Suspicious"/>
    <n v="1100"/>
    <n v="51"/>
    <n v="3"/>
    <n v="0"/>
    <n v="0"/>
    <n v="0"/>
    <n v="64"/>
    <n v="11"/>
    <n v="4.3999999999999997E-2"/>
  </r>
  <r>
    <x v="207"/>
    <s v="None"/>
    <x v="6"/>
    <s v="Herding"/>
    <n v="39"/>
    <s v="Adaptable, Bubbly, Intelligent, Loving, Playful, Sociable, Protective"/>
    <n v="1350"/>
    <n v="63"/>
    <n v="4"/>
    <n v="0"/>
    <n v="0"/>
    <n v="0"/>
    <n v="70"/>
    <n v="101"/>
    <n v="0.40400000000000003"/>
  </r>
  <r>
    <x v="208"/>
    <s v="None"/>
    <x v="6"/>
    <s v="Herding"/>
    <n v="35"/>
    <s v="Alert, Confident, Courageous, Curious, Intelligent, Loyal, Obedient, Watchful"/>
    <n v="1400"/>
    <n v="3"/>
    <n v="6"/>
    <n v="0"/>
    <n v="0"/>
    <n v="0"/>
    <n v="2"/>
    <n v="555"/>
    <n v="2.2200000000000002"/>
  </r>
  <r>
    <x v="209"/>
    <s v="Shetland Sheepdog"/>
    <x v="6"/>
    <s v="Herding"/>
    <n v="9"/>
    <s v="Affectionate, Friendly, Gentle, Intelligent, Lively, Playful, Responsive"/>
    <n v="900"/>
    <n v="6"/>
    <n v="4"/>
    <n v="0"/>
    <n v="0"/>
    <n v="0"/>
    <n v="24"/>
    <n v="542"/>
    <n v="2.1680000000000001"/>
  </r>
  <r>
    <x v="210"/>
    <s v="None"/>
    <x v="5"/>
    <s v="Companion"/>
    <n v="10"/>
    <s v="Alert, Charming, Confident, Faithful, Fearless, Keen, Outgoing"/>
    <n v="900"/>
    <n v="0"/>
    <n v="4"/>
    <n v="0"/>
    <n v="0"/>
    <n v="0"/>
    <n v="45"/>
    <n v="123"/>
    <n v="0.49199999999999999"/>
  </r>
  <r>
    <x v="211"/>
    <s v="None"/>
    <x v="0"/>
    <s v="Companion"/>
    <n v="6"/>
    <s v="Active, Courageous, Friendly, Gentle, Happy, Intelligent, Lively, Outgoing, Playful"/>
    <n v="1000"/>
    <n v="70"/>
    <n v="3"/>
    <n v="0"/>
    <n v="0"/>
    <n v="2"/>
    <n v="20"/>
    <n v="105"/>
    <n v="0.42"/>
  </r>
  <r>
    <x v="212"/>
    <s v="None"/>
    <x v="4"/>
    <s v="Northern"/>
    <n v="24"/>
    <s v="Alert, Friendly, Gentle, Intelligent, Outgoing"/>
    <n v="950"/>
    <n v="45"/>
    <n v="1"/>
    <n v="0"/>
    <n v="0"/>
    <n v="5"/>
    <n v="12"/>
    <n v="107"/>
    <n v="0.42799999999999999"/>
  </r>
  <r>
    <x v="213"/>
    <s v="None"/>
    <x v="0"/>
    <s v="Terrier"/>
    <n v="5"/>
    <s v="Alert, Friendly, Inquisitive, Joyful, Quick, Responsive, Intelligent"/>
    <n v="700"/>
    <n v="37"/>
    <n v="3"/>
    <n v="0"/>
    <n v="0"/>
    <n v="0"/>
    <n v="106"/>
    <n v="891"/>
    <n v="3.5640000000000001"/>
  </r>
  <r>
    <x v="214"/>
    <s v="None"/>
    <x v="3"/>
    <s v="Terrier"/>
    <n v="17"/>
    <s v="Loyal, Fearless, Friendly, Good-tempered, Intelligent"/>
    <n v="800"/>
    <n v="55"/>
    <n v="4"/>
    <n v="0"/>
    <n v="0"/>
    <n v="0"/>
    <n v="172"/>
    <n v="397"/>
    <n v="1.5880000000000001"/>
  </r>
  <r>
    <x v="215"/>
    <s v="None"/>
    <x v="7"/>
    <s v="Sight"/>
    <n v="28"/>
    <s v="Alert, Faithful, Intelligent, Sensitive, Independent, Playful, Sweet"/>
    <n v="900"/>
    <n v="0"/>
    <n v="5"/>
    <n v="0"/>
    <n v="0"/>
    <n v="0"/>
    <n v="188"/>
    <n v="675"/>
    <n v="2.7"/>
  </r>
  <r>
    <x v="216"/>
    <s v="None"/>
    <x v="3"/>
    <s v="Terrier"/>
    <n v="8"/>
    <s v="Active, Affectionate, Alert, Fearless, Intelligent, Playful"/>
    <n v="850"/>
    <n v="40"/>
    <n v="3"/>
    <n v="0"/>
    <n v="0"/>
    <n v="0"/>
    <n v="122"/>
    <n v="393"/>
    <n v="1.5720000000000001"/>
  </r>
  <r>
    <x v="217"/>
    <s v="None"/>
    <x v="6"/>
    <s v="Herding"/>
    <n v="49"/>
    <s v="Active, Balanced, Courageous, Lively, Nervous"/>
    <n v="900"/>
    <n v="0"/>
    <n v="4"/>
    <n v="0"/>
    <n v="0"/>
    <n v="0"/>
    <n v="0"/>
    <n v="215"/>
    <n v="0.86"/>
  </r>
  <r>
    <x v="218"/>
    <s v="None"/>
    <x v="1"/>
    <s v="Gun"/>
    <n v="10"/>
    <s v="Even Tempered, Joyful, Merry, Outgoing, Intelligent, Sociable, Trusting"/>
    <n v="700"/>
    <n v="20"/>
    <n v="3"/>
    <n v="0"/>
    <n v="0"/>
    <n v="0"/>
    <n v="29"/>
    <n v="107"/>
    <n v="0.42799999999999999"/>
  </r>
  <r>
    <x v="219"/>
    <s v="None"/>
    <x v="5"/>
    <s v="Northern"/>
    <n v="8"/>
    <s v="Alert, Energetic, Friendly, Independent, Intelligent, Protective"/>
    <n v="700"/>
    <n v="0"/>
    <n v="4"/>
    <n v="0"/>
    <n v="0"/>
    <n v="0"/>
    <n v="118"/>
    <n v="110"/>
    <n v="0.44"/>
  </r>
  <r>
    <x v="220"/>
    <s v="Staffordshire Bullterrier"/>
    <x v="3"/>
    <s v="Terrier"/>
    <n v="14"/>
    <s v="Affectionate, Bold, Courageous, Fearless, Intelligent, Reliable"/>
    <n v="1750"/>
    <n v="49"/>
    <n v="3"/>
    <n v="0"/>
    <n v="1"/>
    <n v="0"/>
    <n v="82"/>
    <n v="25"/>
    <n v="0.1"/>
  </r>
  <r>
    <x v="221"/>
    <s v="None"/>
    <x v="1"/>
    <s v="Gun"/>
    <n v="19"/>
    <s v="Calm, Cheerful, Companionable, Devoted, Friendly, Sociable"/>
    <n v="2500"/>
    <n v="0"/>
    <n v="3"/>
    <n v="0"/>
    <n v="0"/>
    <n v="0"/>
    <n v="161"/>
    <n v="87"/>
    <n v="0.34799999999999998"/>
  </r>
  <r>
    <x v="222"/>
    <s v="None"/>
    <x v="6"/>
    <s v="Herding"/>
    <n v="13"/>
    <s v="Alert, Energetic, Fearless, Friendly, Watchful"/>
    <n v="800"/>
    <n v="0"/>
    <n v="4"/>
    <n v="0"/>
    <n v="0"/>
    <n v="0"/>
    <n v="149"/>
    <n v="45"/>
    <n v="0.18"/>
  </r>
  <r>
    <x v="223"/>
    <s v="None"/>
    <x v="3"/>
    <s v="Terrier"/>
    <n v="8"/>
    <s v="Affectionate, Alert, Courageous, Intelligent, Friendly, Hardy, Independent"/>
    <n v="1050"/>
    <n v="47"/>
    <n v="3"/>
    <n v="0"/>
    <n v="0"/>
    <n v="0"/>
    <n v="42"/>
    <n v="55"/>
    <n v="0.22"/>
  </r>
  <r>
    <x v="224"/>
    <s v="None"/>
    <x v="7"/>
    <s v="Sight"/>
    <n v="28"/>
    <s v="Familial, Independent, Loving, Loyal, Protective"/>
    <n v="700"/>
    <n v="0"/>
    <n v="2"/>
    <n v="0"/>
    <n v="0"/>
    <n v="0"/>
    <n v="0"/>
    <n v="23"/>
    <n v="9.1999999999999998E-2"/>
  </r>
  <r>
    <x v="225"/>
    <s v="None"/>
    <x v="4"/>
    <s v="Guardian"/>
    <n v="71"/>
    <s v="Aloof, Protective, Strong-willed, Stubborn, Courageous, Loyal"/>
    <n v="3000"/>
    <n v="0"/>
    <n v="6"/>
    <n v="0"/>
    <n v="0"/>
    <n v="0"/>
    <n v="153"/>
    <n v="45"/>
    <n v="0.18"/>
  </r>
  <r>
    <x v="226"/>
    <s v="None"/>
    <x v="5"/>
    <s v="Companion"/>
    <n v="6"/>
    <s v="Intelligent, Assertive, Aloof, Happy, Independent, Willful"/>
    <n v="900"/>
    <n v="46"/>
    <n v="4"/>
    <n v="0"/>
    <n v="0"/>
    <n v="0"/>
    <n v="121"/>
    <n v="101"/>
    <n v="0.40400000000000003"/>
  </r>
  <r>
    <x v="227"/>
    <s v="None"/>
    <x v="5"/>
    <s v="Companion"/>
    <n v="10"/>
    <s v="Affectionate, Amiable, Energetic, Gentle, Reserved, Sensitive, Intelligent"/>
    <n v="1600"/>
    <n v="62"/>
    <n v="3"/>
    <n v="0"/>
    <n v="0"/>
    <n v="0"/>
    <n v="101"/>
    <n v="115"/>
    <n v="0.46"/>
  </r>
  <r>
    <x v="228"/>
    <s v="None"/>
    <x v="4"/>
    <s v="Guardian"/>
    <n v="65"/>
    <s v="Aggressive, Brave, Fearless, Intelligent, Sensitive, Suspicious"/>
    <n v="700"/>
    <n v="0"/>
    <n v="6"/>
    <n v="0"/>
    <n v="1"/>
    <n v="0"/>
    <n v="0"/>
    <n v="309"/>
    <n v="1.236"/>
  </r>
  <r>
    <x v="229"/>
    <s v="Toy Terrier"/>
    <x v="0"/>
    <s v="Terrier"/>
    <n v="2"/>
    <s v="Alert, Friendly, Intelligent, Loyal, Playful, Spirited"/>
    <n v="500"/>
    <n v="0"/>
    <n v="2"/>
    <n v="0"/>
    <n v="0"/>
    <n v="0"/>
    <n v="112"/>
    <n v="250"/>
    <n v="1"/>
  </r>
  <r>
    <x v="230"/>
    <s v="Walker Hound"/>
    <x v="7"/>
    <s v="Scenthound"/>
    <n v="28"/>
    <s v="Affectionate, Clever, Confident, Loving, Trainable"/>
    <n v="500"/>
    <n v="0"/>
    <n v="3"/>
    <n v="0"/>
    <n v="0"/>
    <n v="0"/>
    <n v="131"/>
    <n v="301"/>
    <n v="1.204"/>
  </r>
  <r>
    <x v="231"/>
    <s v="None"/>
    <x v="1"/>
    <s v="Gun"/>
    <n v="21"/>
    <s v="Affectionate, Cheerful, Energetic, Gentle, Intelligent, Playful, Protective, Quiet"/>
    <n v="1000"/>
    <n v="0"/>
    <n v="3"/>
    <n v="0"/>
    <n v="0"/>
    <n v="0"/>
    <n v="30"/>
    <n v="256"/>
    <n v="1.024"/>
  </r>
  <r>
    <x v="232"/>
    <s v="None"/>
    <x v="1"/>
    <s v="Gun"/>
    <n v="29"/>
    <s v="Alert, Aloof, Energetic, Fast, Intelligent, Powerful, Steady, Stubborn, Social"/>
    <n v="1750"/>
    <n v="21"/>
    <n v="3"/>
    <n v="0"/>
    <n v="0"/>
    <n v="0"/>
    <n v="34"/>
    <n v="22"/>
    <n v="8.7999999999999995E-2"/>
  </r>
  <r>
    <x v="233"/>
    <s v="None"/>
    <x v="6"/>
    <s v="Herding"/>
    <n v="13"/>
    <s v="Active, Affectionate, Alert, Companionable, Devoted, Gentle, Intelligent"/>
    <n v="1100"/>
    <n v="26"/>
    <n v="4"/>
    <n v="0"/>
    <n v="0"/>
    <n v="0"/>
    <n v="68"/>
    <n v="21"/>
    <n v="8.4000000000000005E-2"/>
  </r>
  <r>
    <x v="234"/>
    <s v="None"/>
    <x v="6"/>
    <s v="Herding"/>
    <n v="16"/>
    <s v="Active, Affectionate, Alert, Companionable, Devoted, Gentle, Intelligent"/>
    <n v="1100"/>
    <n v="26"/>
    <n v="4"/>
    <n v="0"/>
    <n v="0"/>
    <n v="0"/>
    <n v="68"/>
    <n v="14"/>
    <n v="5.6000000000000001E-2"/>
  </r>
  <r>
    <x v="235"/>
    <s v="None"/>
    <x v="6"/>
    <s v="Herding"/>
    <n v="12"/>
    <s v="Active, Affectionate, Alert, Companionable, Devoted, Gentle, Intelligent"/>
    <n v="1100"/>
    <n v="26"/>
    <n v="4"/>
    <n v="0"/>
    <n v="0"/>
    <n v="0"/>
    <n v="68"/>
    <n v="14"/>
    <n v="5.6000000000000001E-2"/>
  </r>
  <r>
    <x v="236"/>
    <s v="None"/>
    <x v="1"/>
    <s v="Gun"/>
    <n v="18"/>
    <s v="Affectionate, Loyal, Active, Friendly, Playful, Stubborn, Intelligent"/>
    <n v="1300"/>
    <n v="31"/>
    <n v="4"/>
    <n v="0"/>
    <n v="0"/>
    <n v="0"/>
    <n v="133"/>
    <n v="21"/>
    <n v="8.4000000000000005E-2"/>
  </r>
  <r>
    <x v="237"/>
    <s v="None"/>
    <x v="3"/>
    <s v="Terrier"/>
    <n v="9"/>
    <s v="Alert, Friendly, Intelligent, Spirited, Independent, Loving"/>
    <n v="1000"/>
    <n v="53"/>
    <n v="3"/>
    <n v="0"/>
    <n v="0"/>
    <n v="0"/>
    <n v="109"/>
    <n v="341"/>
    <n v="1.3640000000000001"/>
  </r>
  <r>
    <x v="238"/>
    <s v="West Highland White Terrier"/>
    <x v="3"/>
    <s v="Terrier"/>
    <n v="8"/>
    <s v="Affectionate, Alert, Courageous, Intelligent, Friendly, Hardy, Independent"/>
    <n v="1050"/>
    <n v="47"/>
    <n v="3"/>
    <n v="0"/>
    <n v="0"/>
    <n v="0"/>
    <n v="42"/>
    <n v="205"/>
    <n v="0.82"/>
  </r>
  <r>
    <x v="239"/>
    <s v="Soft Coated Wheaten Terrier"/>
    <x v="3"/>
    <s v="Terrier"/>
    <n v="18"/>
    <s v="Affectionate, Energetic, Faithful, Intelligent, Playful, Spirited"/>
    <n v="900"/>
    <n v="40"/>
    <n v="4"/>
    <n v="0"/>
    <n v="0"/>
    <n v="0"/>
    <n v="49"/>
    <n v="76"/>
    <n v="0.30399999999999999"/>
  </r>
  <r>
    <x v="240"/>
    <s v="None"/>
    <x v="7"/>
    <s v="Sight"/>
    <n v="16"/>
    <s v="Affectionate, Friendly, Gentle, Intelligent, Lively, Quiet"/>
    <n v="1000"/>
    <n v="51"/>
    <n v="3"/>
    <n v="0"/>
    <n v="0"/>
    <n v="0"/>
    <n v="61"/>
    <n v="371"/>
    <n v="1.484"/>
  </r>
  <r>
    <x v="241"/>
    <s v="None"/>
    <x v="6"/>
    <s v="Herding"/>
    <n v="35"/>
    <s v="Alert, Confident, Courageous, Curious, Intelligent, Loyal, Obedient, Watchful"/>
    <n v="1400"/>
    <n v="3"/>
    <n v="6"/>
    <n v="0"/>
    <n v="0"/>
    <n v="0"/>
    <n v="2"/>
    <n v="38"/>
    <n v="0.152"/>
  </r>
  <r>
    <x v="242"/>
    <s v="Wire Haired Fox Terrier"/>
    <x v="3"/>
    <s v="Terrier"/>
    <n v="7"/>
    <s v="Alert, Bold, Fearless, Friendly, Keen, Quick, Intelligent"/>
    <n v="900"/>
    <n v="51"/>
    <n v="3"/>
    <n v="0"/>
    <n v="0"/>
    <n v="0"/>
    <n v="99"/>
    <n v="76"/>
    <n v="0.30399999999999999"/>
  </r>
  <r>
    <x v="243"/>
    <s v="None"/>
    <x v="1"/>
    <s v="Gun"/>
    <n v="25"/>
    <s v="Gentle, Loyal, Proud, Trainable, Vigilant, Intelligent"/>
    <n v="700"/>
    <n v="46"/>
    <n v="5"/>
    <n v="0"/>
    <n v="0"/>
    <n v="0"/>
    <n v="65"/>
    <n v="21"/>
    <n v="8.4000000000000005E-2"/>
  </r>
  <r>
    <x v="244"/>
    <s v="None"/>
    <x v="3"/>
    <s v="Terrier"/>
    <n v="7"/>
    <s v="Alert, Bold, Fearless, Friendly, Keen, Quick, Intelligent"/>
    <n v="900"/>
    <n v="51"/>
    <n v="3"/>
    <n v="0"/>
    <n v="0"/>
    <n v="0"/>
    <n v="99"/>
    <n v="26"/>
    <n v="0.104"/>
  </r>
  <r>
    <x v="245"/>
    <s v="Mexican Hairless"/>
    <x v="5"/>
    <s v="Sight"/>
    <n v="11"/>
    <s v="Aleret, Calm, Cheerful, Companionable, Loyal, Protective"/>
    <n v="700"/>
    <n v="0"/>
    <n v="3"/>
    <n v="0"/>
    <n v="0"/>
    <n v="0"/>
    <n v="143"/>
    <n v="90"/>
    <n v="0.36"/>
  </r>
  <r>
    <x v="246"/>
    <s v="None"/>
    <x v="1"/>
    <s v="Gun"/>
    <n v="32"/>
    <s v="Affectionate, Alert, Cheerful, Energetic, Friendly, Gentle, Intelligent, Loving, Loyal, Outgoing, Playful, Responsive, Social"/>
    <n v="1500"/>
    <n v="7"/>
    <n v="3"/>
    <n v="0"/>
    <n v="0"/>
    <n v="0"/>
    <n v="1"/>
    <n v="123"/>
    <n v="0.49199999999999999"/>
  </r>
  <r>
    <x v="247"/>
    <s v="Yorkshire Terrier"/>
    <x v="0"/>
    <s v="Companion"/>
    <n v="3"/>
    <s v="Alert, Courageous, Energetic, Independent, Intelligent, Loyal, Playful"/>
    <n v="800"/>
    <n v="27"/>
    <n v="3"/>
    <n v="0"/>
    <n v="0"/>
    <n v="0"/>
    <n v="9"/>
    <n v="77"/>
    <n v="0.308"/>
  </r>
  <r>
    <x v="248"/>
    <s v="None"/>
    <x v="2"/>
    <s v="Unknown"/>
    <n v="0"/>
    <s v="Unknown"/>
    <n v="0"/>
    <n v="0"/>
    <n v="0"/>
    <n v="0"/>
    <n v="0"/>
    <n v="0"/>
    <n v="0"/>
    <n v="95"/>
    <n v="0.38"/>
  </r>
  <r>
    <x v="249"/>
    <m/>
    <x v="9"/>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x v="0"/>
    <s v="Sphynx"/>
    <s v="Lap"/>
    <x v="0"/>
    <n v="5"/>
    <x v="0"/>
    <n v="1450"/>
    <n v="0"/>
    <x v="0"/>
    <x v="0"/>
    <n v="5.9701492537313432E-2"/>
  </r>
  <r>
    <x v="1"/>
    <s v="None"/>
    <s v="Non Lap"/>
    <x v="1"/>
    <n v="6"/>
    <x v="1"/>
    <n v="1000"/>
    <n v="0"/>
    <x v="1"/>
    <x v="1"/>
    <n v="7.4626865671641784E-2"/>
  </r>
  <r>
    <x v="2"/>
    <s v="None"/>
    <s v="Lap"/>
    <x v="2"/>
    <n v="5"/>
    <x v="2"/>
    <n v="800"/>
    <n v="0"/>
    <x v="1"/>
    <x v="1"/>
    <n v="7.4626865671641784E-2"/>
  </r>
  <r>
    <x v="3"/>
    <s v="None"/>
    <s v="Non Lap"/>
    <x v="1"/>
    <n v="4"/>
    <x v="3"/>
    <n v="1300"/>
    <n v="0"/>
    <x v="2"/>
    <x v="1"/>
    <n v="7.4626865671641784E-2"/>
  </r>
  <r>
    <x v="4"/>
    <s v="None"/>
    <s v="Non Lap"/>
    <x v="3"/>
    <n v="6"/>
    <x v="4"/>
    <n v="1250"/>
    <n v="8"/>
    <x v="1"/>
    <x v="2"/>
    <n v="0.14925373134328357"/>
  </r>
  <r>
    <x v="5"/>
    <s v="None"/>
    <s v="Lap"/>
    <x v="3"/>
    <n v="6"/>
    <x v="5"/>
    <n v="1000"/>
    <n v="0"/>
    <x v="3"/>
    <x v="3"/>
    <n v="0.16417910447761194"/>
  </r>
  <r>
    <x v="6"/>
    <s v="None"/>
    <s v="Lap"/>
    <x v="2"/>
    <n v="6"/>
    <x v="6"/>
    <n v="1600"/>
    <n v="0"/>
    <x v="1"/>
    <x v="4"/>
    <n v="0.22388059701492538"/>
  </r>
  <r>
    <x v="7"/>
    <s v="None"/>
    <s v="Lap"/>
    <x v="2"/>
    <n v="3"/>
    <x v="7"/>
    <n v="1150"/>
    <n v="0"/>
    <x v="4"/>
    <x v="4"/>
    <n v="0.22388059701492538"/>
  </r>
  <r>
    <x v="8"/>
    <s v="None"/>
    <s v="Generic"/>
    <x v="2"/>
    <n v="6"/>
    <x v="8"/>
    <n v="100"/>
    <n v="0"/>
    <x v="1"/>
    <x v="5"/>
    <n v="0.29850746268656714"/>
  </r>
  <r>
    <x v="9"/>
    <s v="None"/>
    <s v="Lap"/>
    <x v="1"/>
    <n v="4"/>
    <x v="9"/>
    <n v="1150"/>
    <n v="0"/>
    <x v="5"/>
    <x v="6"/>
    <n v="0.34328358208955223"/>
  </r>
  <r>
    <x v="10"/>
    <s v="None"/>
    <s v="Lap"/>
    <x v="2"/>
    <n v="7"/>
    <x v="10"/>
    <n v="1750"/>
    <n v="6"/>
    <x v="6"/>
    <x v="7"/>
    <n v="0.38805970149253732"/>
  </r>
  <r>
    <x v="11"/>
    <s v="None"/>
    <s v="Lap"/>
    <x v="2"/>
    <n v="4"/>
    <x v="11"/>
    <n v="500"/>
    <n v="0"/>
    <x v="7"/>
    <x v="8"/>
    <n v="0.43283582089552236"/>
  </r>
  <r>
    <x v="12"/>
    <s v="None"/>
    <s v="Lap"/>
    <x v="3"/>
    <n v="5"/>
    <x v="12"/>
    <n v="800"/>
    <n v="0"/>
    <x v="8"/>
    <x v="9"/>
    <n v="0.47761194029850745"/>
  </r>
  <r>
    <x v="13"/>
    <s v="None"/>
    <s v="Lap"/>
    <x v="0"/>
    <n v="5"/>
    <x v="2"/>
    <n v="1450"/>
    <n v="0"/>
    <x v="0"/>
    <x v="10"/>
    <n v="0.52238805970149249"/>
  </r>
  <r>
    <x v="14"/>
    <s v="None"/>
    <s v="Generic"/>
    <x v="2"/>
    <n v="6"/>
    <x v="13"/>
    <n v="100"/>
    <n v="0"/>
    <x v="1"/>
    <x v="11"/>
    <n v="0.58208955223880599"/>
  </r>
  <r>
    <x v="15"/>
    <s v="None"/>
    <s v="Generic"/>
    <x v="2"/>
    <n v="6"/>
    <x v="14"/>
    <n v="100"/>
    <n v="0"/>
    <x v="1"/>
    <x v="11"/>
    <n v="0.58208955223880599"/>
  </r>
  <r>
    <x v="16"/>
    <s v="None"/>
    <s v="Lap"/>
    <x v="1"/>
    <n v="4"/>
    <x v="15"/>
    <n v="800"/>
    <n v="0"/>
    <x v="9"/>
    <x v="12"/>
    <n v="0.64179104477611937"/>
  </r>
  <r>
    <x v="17"/>
    <s v="None"/>
    <s v="Lap"/>
    <x v="1"/>
    <n v="4"/>
    <x v="16"/>
    <n v="500"/>
    <n v="0"/>
    <x v="1"/>
    <x v="13"/>
    <n v="0.67164179104477617"/>
  </r>
  <r>
    <x v="18"/>
    <s v="None"/>
    <s v="Lap"/>
    <x v="2"/>
    <n v="4"/>
    <x v="17"/>
    <n v="1150"/>
    <n v="0"/>
    <x v="5"/>
    <x v="13"/>
    <n v="0.67164179104477617"/>
  </r>
  <r>
    <x v="19"/>
    <s v="None"/>
    <s v="Lap"/>
    <x v="3"/>
    <n v="5"/>
    <x v="18"/>
    <n v="800"/>
    <n v="0"/>
    <x v="10"/>
    <x v="13"/>
    <n v="0.67164179104477617"/>
  </r>
  <r>
    <x v="20"/>
    <s v="None"/>
    <s v="Lap"/>
    <x v="3"/>
    <n v="6"/>
    <x v="19"/>
    <n v="800"/>
    <n v="0"/>
    <x v="11"/>
    <x v="13"/>
    <n v="0.67164179104477617"/>
  </r>
  <r>
    <x v="21"/>
    <s v="None"/>
    <s v="Lap"/>
    <x v="2"/>
    <n v="6"/>
    <x v="2"/>
    <n v="1250"/>
    <n v="0"/>
    <x v="12"/>
    <x v="14"/>
    <n v="0.70149253731343286"/>
  </r>
  <r>
    <x v="22"/>
    <s v="None"/>
    <s v="Non Lap"/>
    <x v="1"/>
    <n v="5"/>
    <x v="2"/>
    <n v="1250"/>
    <n v="0"/>
    <x v="13"/>
    <x v="15"/>
    <n v="0.73134328358208955"/>
  </r>
  <r>
    <x v="23"/>
    <s v="None"/>
    <s v="Generic"/>
    <x v="2"/>
    <n v="6"/>
    <x v="2"/>
    <n v="100"/>
    <n v="0"/>
    <x v="1"/>
    <x v="16"/>
    <n v="0.80597014925373134"/>
  </r>
  <r>
    <x v="24"/>
    <s v="None"/>
    <s v="Lap"/>
    <x v="2"/>
    <n v="5"/>
    <x v="2"/>
    <n v="1750"/>
    <n v="2"/>
    <x v="14"/>
    <x v="16"/>
    <n v="0.80597014925373134"/>
  </r>
  <r>
    <x v="25"/>
    <s v="None"/>
    <s v="Non Lap"/>
    <x v="2"/>
    <n v="6"/>
    <x v="2"/>
    <n v="850"/>
    <n v="0"/>
    <x v="15"/>
    <x v="17"/>
    <n v="0.82089552238805974"/>
  </r>
  <r>
    <x v="26"/>
    <s v="None"/>
    <s v="Lap"/>
    <x v="1"/>
    <n v="5"/>
    <x v="20"/>
    <n v="600"/>
    <n v="0"/>
    <x v="16"/>
    <x v="17"/>
    <n v="0.82089552238805974"/>
  </r>
  <r>
    <x v="27"/>
    <s v="None"/>
    <s v="Non Lap"/>
    <x v="3"/>
    <n v="4"/>
    <x v="21"/>
    <n v="1200"/>
    <n v="0"/>
    <x v="1"/>
    <x v="18"/>
    <n v="0.85074626865671643"/>
  </r>
  <r>
    <x v="28"/>
    <s v="None"/>
    <s v="Non Lap"/>
    <x v="1"/>
    <n v="6"/>
    <x v="22"/>
    <n v="1000"/>
    <n v="9"/>
    <x v="17"/>
    <x v="19"/>
    <n v="0.88059701492537312"/>
  </r>
  <r>
    <x v="29"/>
    <s v="None"/>
    <s v="Lap"/>
    <x v="1"/>
    <n v="7"/>
    <x v="23"/>
    <n v="1000"/>
    <n v="7"/>
    <x v="18"/>
    <x v="20"/>
    <n v="0.94029850746268662"/>
  </r>
  <r>
    <x v="30"/>
    <s v="None"/>
    <s v="Lap"/>
    <x v="3"/>
    <n v="5"/>
    <x v="24"/>
    <n v="2000"/>
    <n v="0"/>
    <x v="1"/>
    <x v="21"/>
    <n v="1"/>
  </r>
  <r>
    <x v="31"/>
    <s v="None"/>
    <s v="Lap"/>
    <x v="3"/>
    <n v="4"/>
    <x v="25"/>
    <n v="900"/>
    <n v="0"/>
    <x v="19"/>
    <x v="22"/>
    <n v="1.0597014925373134"/>
  </r>
  <r>
    <x v="32"/>
    <s v="None"/>
    <s v="Lap"/>
    <x v="1"/>
    <n v="6"/>
    <x v="26"/>
    <n v="800"/>
    <n v="0"/>
    <x v="1"/>
    <x v="23"/>
    <n v="1.0746268656716418"/>
  </r>
  <r>
    <x v="33"/>
    <s v="None"/>
    <s v="Generic"/>
    <x v="1"/>
    <n v="6"/>
    <x v="27"/>
    <n v="100"/>
    <n v="0"/>
    <x v="1"/>
    <x v="24"/>
    <n v="1.1343283582089552"/>
  </r>
  <r>
    <x v="34"/>
    <s v="None"/>
    <s v="Lap"/>
    <x v="2"/>
    <n v="6"/>
    <x v="28"/>
    <n v="900"/>
    <n v="0"/>
    <x v="1"/>
    <x v="25"/>
    <n v="1.1492537313432836"/>
  </r>
  <r>
    <x v="35"/>
    <s v="None"/>
    <s v="Lap"/>
    <x v="2"/>
    <n v="5"/>
    <x v="29"/>
    <n v="1250"/>
    <n v="4"/>
    <x v="20"/>
    <x v="25"/>
    <n v="1.1492537313432836"/>
  </r>
  <r>
    <x v="36"/>
    <s v="None"/>
    <s v="Lap"/>
    <x v="3"/>
    <n v="7"/>
    <x v="30"/>
    <n v="1000"/>
    <n v="0"/>
    <x v="21"/>
    <x v="25"/>
    <n v="1.1492537313432836"/>
  </r>
  <r>
    <x v="37"/>
    <s v="None"/>
    <s v="Lap"/>
    <x v="1"/>
    <n v="4"/>
    <x v="31"/>
    <n v="600"/>
    <n v="0"/>
    <x v="22"/>
    <x v="26"/>
    <n v="1.164179104477612"/>
  </r>
  <r>
    <x v="38"/>
    <s v="None"/>
    <s v="Lap"/>
    <x v="2"/>
    <n v="4"/>
    <x v="32"/>
    <n v="1050"/>
    <n v="0"/>
    <x v="23"/>
    <x v="27"/>
    <n v="1.1791044776119404"/>
  </r>
  <r>
    <x v="39"/>
    <s v="None"/>
    <s v="Lap"/>
    <x v="2"/>
    <n v="6"/>
    <x v="33"/>
    <n v="500"/>
    <n v="0"/>
    <x v="24"/>
    <x v="27"/>
    <n v="1.1791044776119404"/>
  </r>
  <r>
    <x v="40"/>
    <s v="None"/>
    <s v="Non Lap"/>
    <x v="2"/>
    <n v="5"/>
    <x v="34"/>
    <n v="1500"/>
    <n v="0"/>
    <x v="1"/>
    <x v="28"/>
    <n v="1.2537313432835822"/>
  </r>
  <r>
    <x v="41"/>
    <s v="None"/>
    <s v="Lap"/>
    <x v="1"/>
    <n v="4"/>
    <x v="35"/>
    <n v="500"/>
    <n v="0"/>
    <x v="25"/>
    <x v="29"/>
    <n v="1.3283582089552239"/>
  </r>
  <r>
    <x v="42"/>
    <s v="None"/>
    <s v="Rodent"/>
    <x v="2"/>
    <n v="1"/>
    <x v="35"/>
    <n v="200"/>
    <n v="0"/>
    <x v="1"/>
    <x v="30"/>
    <n v="1.3880597014925373"/>
  </r>
  <r>
    <x v="43"/>
    <s v="None"/>
    <s v="Lap"/>
    <x v="1"/>
    <n v="5"/>
    <x v="35"/>
    <n v="850"/>
    <n v="0"/>
    <x v="26"/>
    <x v="30"/>
    <n v="1.3880597014925373"/>
  </r>
  <r>
    <x v="44"/>
    <s v="None"/>
    <s v="Lap"/>
    <x v="3"/>
    <n v="4"/>
    <x v="36"/>
    <n v="1400"/>
    <n v="0"/>
    <x v="27"/>
    <x v="30"/>
    <n v="1.3880597014925373"/>
  </r>
  <r>
    <x v="45"/>
    <s v="None"/>
    <s v="Generic"/>
    <x v="3"/>
    <n v="6"/>
    <x v="37"/>
    <n v="100"/>
    <n v="0"/>
    <x v="1"/>
    <x v="31"/>
    <n v="1.4179104477611941"/>
  </r>
  <r>
    <x v="46"/>
    <s v="None"/>
    <s v="Lap"/>
    <x v="2"/>
    <n v="4"/>
    <x v="38"/>
    <n v="700"/>
    <n v="0"/>
    <x v="28"/>
    <x v="31"/>
    <n v="1.4179104477611941"/>
  </r>
  <r>
    <x v="47"/>
    <s v="None"/>
    <s v="Lap"/>
    <x v="1"/>
    <n v="7"/>
    <x v="39"/>
    <n v="1600"/>
    <n v="1"/>
    <x v="29"/>
    <x v="32"/>
    <n v="1.4776119402985075"/>
  </r>
  <r>
    <x v="48"/>
    <s v="None"/>
    <s v="Lap"/>
    <x v="2"/>
    <n v="3"/>
    <x v="40"/>
    <n v="1000"/>
    <n v="0"/>
    <x v="30"/>
    <x v="33"/>
    <n v="1.5074626865671641"/>
  </r>
  <r>
    <x v="49"/>
    <s v="None"/>
    <s v="Lap"/>
    <x v="3"/>
    <n v="4"/>
    <x v="41"/>
    <n v="1150"/>
    <n v="0"/>
    <x v="5"/>
    <x v="33"/>
    <n v="1.5074626865671641"/>
  </r>
  <r>
    <x v="50"/>
    <s v="None"/>
    <s v="Non Lap"/>
    <x v="2"/>
    <n v="4"/>
    <x v="42"/>
    <n v="1250"/>
    <n v="10"/>
    <x v="31"/>
    <x v="34"/>
    <n v="1.5373134328358209"/>
  </r>
  <r>
    <x v="51"/>
    <s v="None"/>
    <s v="Lap"/>
    <x v="2"/>
    <n v="5"/>
    <x v="4"/>
    <n v="500"/>
    <n v="0"/>
    <x v="32"/>
    <x v="35"/>
    <n v="1.6417910447761195"/>
  </r>
  <r>
    <x v="52"/>
    <s v="None"/>
    <s v="Lap"/>
    <x v="1"/>
    <n v="6"/>
    <x v="43"/>
    <n v="1250"/>
    <n v="3"/>
    <x v="33"/>
    <x v="36"/>
    <n v="1.7164179104477613"/>
  </r>
  <r>
    <x v="53"/>
    <s v="None"/>
    <s v="Lap"/>
    <x v="2"/>
    <n v="3"/>
    <x v="2"/>
    <n v="800"/>
    <n v="0"/>
    <x v="34"/>
    <x v="36"/>
    <n v="1.7164179104477613"/>
  </r>
  <r>
    <x v="54"/>
    <s v="None"/>
    <s v="Lap"/>
    <x v="1"/>
    <n v="6"/>
    <x v="44"/>
    <n v="1150"/>
    <n v="0"/>
    <x v="35"/>
    <x v="36"/>
    <n v="1.7164179104477613"/>
  </r>
  <r>
    <x v="55"/>
    <s v="None"/>
    <s v="Lap"/>
    <x v="2"/>
    <n v="6"/>
    <x v="45"/>
    <n v="900"/>
    <n v="5"/>
    <x v="36"/>
    <x v="37"/>
    <n v="1.8059701492537314"/>
  </r>
  <r>
    <x v="56"/>
    <s v="None"/>
    <s v="Lap"/>
    <x v="1"/>
    <n v="5"/>
    <x v="46"/>
    <n v="400"/>
    <n v="0"/>
    <x v="1"/>
    <x v="38"/>
    <n v="1.8656716417910448"/>
  </r>
  <r>
    <x v="57"/>
    <s v="None"/>
    <s v="Generic"/>
    <x v="2"/>
    <n v="6"/>
    <x v="13"/>
    <n v="100"/>
    <n v="0"/>
    <x v="1"/>
    <x v="38"/>
    <n v="1.8656716417910448"/>
  </r>
  <r>
    <x v="58"/>
    <s v="None"/>
    <s v="Non Lap"/>
    <x v="1"/>
    <n v="4"/>
    <x v="2"/>
    <n v="700"/>
    <n v="0"/>
    <x v="37"/>
    <x v="39"/>
    <n v="1.9701492537313432"/>
  </r>
  <r>
    <x v="59"/>
    <s v="None"/>
    <s v="Generic"/>
    <x v="2"/>
    <n v="6"/>
    <x v="47"/>
    <n v="100"/>
    <n v="0"/>
    <x v="1"/>
    <x v="40"/>
    <n v="2.2985074626865671"/>
  </r>
  <r>
    <x v="60"/>
    <s v="None"/>
    <s v="Non Lap"/>
    <x v="1"/>
    <n v="6"/>
    <x v="48"/>
    <n v="500"/>
    <n v="0"/>
    <x v="38"/>
    <x v="40"/>
    <n v="2.2985074626865671"/>
  </r>
  <r>
    <x v="61"/>
    <s v="None"/>
    <s v="Lap"/>
    <x v="3"/>
    <n v="3"/>
    <x v="2"/>
    <n v="1500"/>
    <n v="0"/>
    <x v="1"/>
    <x v="41"/>
    <n v="2.3134328358208953"/>
  </r>
  <r>
    <x v="62"/>
    <s v="None"/>
    <s v="Generic"/>
    <x v="2"/>
    <n v="6"/>
    <x v="2"/>
    <n v="100"/>
    <n v="0"/>
    <x v="1"/>
    <x v="42"/>
    <n v="2.3582089552238807"/>
  </r>
  <r>
    <x v="63"/>
    <s v="None"/>
    <s v="Generic"/>
    <x v="2"/>
    <n v="6"/>
    <x v="49"/>
    <n v="100"/>
    <n v="0"/>
    <x v="1"/>
    <x v="43"/>
    <n v="2.955223880597015"/>
  </r>
  <r>
    <x v="64"/>
    <s v="None"/>
    <s v="Generic"/>
    <x v="2"/>
    <n v="6"/>
    <x v="50"/>
    <n v="100"/>
    <n v="0"/>
    <x v="1"/>
    <x v="43"/>
    <n v="2.955223880597015"/>
  </r>
  <r>
    <x v="65"/>
    <s v="None"/>
    <s v="Unknown"/>
    <x v="4"/>
    <n v="0"/>
    <x v="2"/>
    <n v="0"/>
    <n v="0"/>
    <x v="1"/>
    <x v="44"/>
    <n v="3.1343283582089554"/>
  </r>
  <r>
    <x v="66"/>
    <s v="None"/>
    <s v="Lap"/>
    <x v="3"/>
    <n v="6"/>
    <x v="51"/>
    <n v="700"/>
    <n v="0"/>
    <x v="1"/>
    <x v="45"/>
    <n v="4.6119402985074629"/>
  </r>
  <r>
    <x v="67"/>
    <m/>
    <m/>
    <x v="5"/>
    <m/>
    <x v="52"/>
    <m/>
    <m/>
    <x v="39"/>
    <x v="46"/>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x v="0"/>
    <x v="0"/>
    <x v="0"/>
    <x v="0"/>
    <n v="1450"/>
    <n v="0"/>
    <x v="0"/>
    <n v="4"/>
    <n v="5.9701492537313432E-2"/>
  </r>
  <r>
    <x v="1"/>
    <x v="1"/>
    <x v="1"/>
    <x v="1"/>
    <x v="1"/>
    <x v="1"/>
    <n v="1000"/>
    <n v="0"/>
    <x v="1"/>
    <n v="5"/>
    <n v="7.4626865671641784E-2"/>
  </r>
  <r>
    <x v="2"/>
    <x v="1"/>
    <x v="0"/>
    <x v="2"/>
    <x v="0"/>
    <x v="2"/>
    <n v="800"/>
    <n v="0"/>
    <x v="1"/>
    <n v="5"/>
    <n v="7.4626865671641784E-2"/>
  </r>
  <r>
    <x v="3"/>
    <x v="1"/>
    <x v="1"/>
    <x v="1"/>
    <x v="2"/>
    <x v="3"/>
    <n v="1300"/>
    <n v="0"/>
    <x v="2"/>
    <n v="5"/>
    <n v="7.4626865671641784E-2"/>
  </r>
  <r>
    <x v="4"/>
    <x v="1"/>
    <x v="1"/>
    <x v="3"/>
    <x v="1"/>
    <x v="4"/>
    <n v="1250"/>
    <n v="8"/>
    <x v="1"/>
    <n v="10"/>
    <n v="0.14925373134328357"/>
  </r>
  <r>
    <x v="5"/>
    <x v="1"/>
    <x v="0"/>
    <x v="3"/>
    <x v="1"/>
    <x v="5"/>
    <n v="1000"/>
    <n v="0"/>
    <x v="3"/>
    <n v="11"/>
    <n v="0.16417910447761194"/>
  </r>
  <r>
    <x v="6"/>
    <x v="1"/>
    <x v="0"/>
    <x v="2"/>
    <x v="1"/>
    <x v="6"/>
    <n v="1600"/>
    <n v="0"/>
    <x v="1"/>
    <n v="15"/>
    <n v="0.22388059701492538"/>
  </r>
  <r>
    <x v="7"/>
    <x v="1"/>
    <x v="0"/>
    <x v="2"/>
    <x v="3"/>
    <x v="7"/>
    <n v="1150"/>
    <n v="0"/>
    <x v="4"/>
    <n v="15"/>
    <n v="0.22388059701492538"/>
  </r>
  <r>
    <x v="8"/>
    <x v="1"/>
    <x v="2"/>
    <x v="2"/>
    <x v="1"/>
    <x v="8"/>
    <n v="100"/>
    <n v="0"/>
    <x v="1"/>
    <n v="20"/>
    <n v="0.29850746268656714"/>
  </r>
  <r>
    <x v="9"/>
    <x v="1"/>
    <x v="0"/>
    <x v="1"/>
    <x v="2"/>
    <x v="9"/>
    <n v="1150"/>
    <n v="0"/>
    <x v="5"/>
    <n v="23"/>
    <n v="0.34328358208955223"/>
  </r>
  <r>
    <x v="10"/>
    <x v="1"/>
    <x v="0"/>
    <x v="2"/>
    <x v="4"/>
    <x v="10"/>
    <n v="1750"/>
    <n v="6"/>
    <x v="6"/>
    <n v="26"/>
    <n v="0.38805970149253732"/>
  </r>
  <r>
    <x v="11"/>
    <x v="1"/>
    <x v="0"/>
    <x v="2"/>
    <x v="2"/>
    <x v="11"/>
    <n v="500"/>
    <n v="0"/>
    <x v="7"/>
    <n v="29"/>
    <n v="0.43283582089552236"/>
  </r>
  <r>
    <x v="12"/>
    <x v="1"/>
    <x v="0"/>
    <x v="3"/>
    <x v="0"/>
    <x v="12"/>
    <n v="800"/>
    <n v="0"/>
    <x v="8"/>
    <n v="32"/>
    <n v="0.47761194029850745"/>
  </r>
  <r>
    <x v="13"/>
    <x v="1"/>
    <x v="0"/>
    <x v="0"/>
    <x v="0"/>
    <x v="2"/>
    <n v="1450"/>
    <n v="0"/>
    <x v="0"/>
    <n v="35"/>
    <n v="0.52238805970149249"/>
  </r>
  <r>
    <x v="14"/>
    <x v="1"/>
    <x v="2"/>
    <x v="2"/>
    <x v="1"/>
    <x v="13"/>
    <n v="100"/>
    <n v="0"/>
    <x v="1"/>
    <n v="39"/>
    <n v="0.58208955223880599"/>
  </r>
  <r>
    <x v="15"/>
    <x v="1"/>
    <x v="2"/>
    <x v="2"/>
    <x v="1"/>
    <x v="14"/>
    <n v="100"/>
    <n v="0"/>
    <x v="1"/>
    <n v="39"/>
    <n v="0.58208955223880599"/>
  </r>
  <r>
    <x v="16"/>
    <x v="1"/>
    <x v="0"/>
    <x v="1"/>
    <x v="2"/>
    <x v="15"/>
    <n v="800"/>
    <n v="0"/>
    <x v="9"/>
    <n v="43"/>
    <n v="0.64179104477611937"/>
  </r>
  <r>
    <x v="17"/>
    <x v="1"/>
    <x v="0"/>
    <x v="1"/>
    <x v="2"/>
    <x v="16"/>
    <n v="500"/>
    <n v="0"/>
    <x v="1"/>
    <n v="45"/>
    <n v="0.67164179104477617"/>
  </r>
  <r>
    <x v="18"/>
    <x v="1"/>
    <x v="0"/>
    <x v="2"/>
    <x v="2"/>
    <x v="17"/>
    <n v="1150"/>
    <n v="0"/>
    <x v="5"/>
    <n v="45"/>
    <n v="0.67164179104477617"/>
  </r>
  <r>
    <x v="19"/>
    <x v="1"/>
    <x v="0"/>
    <x v="3"/>
    <x v="0"/>
    <x v="18"/>
    <n v="800"/>
    <n v="0"/>
    <x v="10"/>
    <n v="45"/>
    <n v="0.67164179104477617"/>
  </r>
  <r>
    <x v="20"/>
    <x v="1"/>
    <x v="0"/>
    <x v="3"/>
    <x v="1"/>
    <x v="19"/>
    <n v="800"/>
    <n v="0"/>
    <x v="11"/>
    <n v="45"/>
    <n v="0.67164179104477617"/>
  </r>
  <r>
    <x v="21"/>
    <x v="1"/>
    <x v="0"/>
    <x v="2"/>
    <x v="1"/>
    <x v="2"/>
    <n v="1250"/>
    <n v="0"/>
    <x v="12"/>
    <n v="47"/>
    <n v="0.70149253731343286"/>
  </r>
  <r>
    <x v="22"/>
    <x v="1"/>
    <x v="1"/>
    <x v="1"/>
    <x v="0"/>
    <x v="2"/>
    <n v="1250"/>
    <n v="0"/>
    <x v="13"/>
    <n v="49"/>
    <n v="0.73134328358208955"/>
  </r>
  <r>
    <x v="23"/>
    <x v="1"/>
    <x v="2"/>
    <x v="2"/>
    <x v="1"/>
    <x v="2"/>
    <n v="100"/>
    <n v="0"/>
    <x v="1"/>
    <n v="54"/>
    <n v="0.80597014925373134"/>
  </r>
  <r>
    <x v="24"/>
    <x v="1"/>
    <x v="0"/>
    <x v="2"/>
    <x v="0"/>
    <x v="2"/>
    <n v="1750"/>
    <n v="2"/>
    <x v="14"/>
    <n v="54"/>
    <n v="0.80597014925373134"/>
  </r>
  <r>
    <x v="25"/>
    <x v="1"/>
    <x v="1"/>
    <x v="2"/>
    <x v="1"/>
    <x v="2"/>
    <n v="850"/>
    <n v="0"/>
    <x v="15"/>
    <n v="55"/>
    <n v="0.82089552238805974"/>
  </r>
  <r>
    <x v="26"/>
    <x v="1"/>
    <x v="0"/>
    <x v="1"/>
    <x v="0"/>
    <x v="20"/>
    <n v="600"/>
    <n v="0"/>
    <x v="16"/>
    <n v="55"/>
    <n v="0.82089552238805974"/>
  </r>
  <r>
    <x v="27"/>
    <x v="1"/>
    <x v="1"/>
    <x v="3"/>
    <x v="2"/>
    <x v="21"/>
    <n v="1200"/>
    <n v="0"/>
    <x v="1"/>
    <n v="57"/>
    <n v="0.85074626865671643"/>
  </r>
  <r>
    <x v="28"/>
    <x v="1"/>
    <x v="1"/>
    <x v="1"/>
    <x v="1"/>
    <x v="22"/>
    <n v="1000"/>
    <n v="9"/>
    <x v="17"/>
    <n v="59"/>
    <n v="0.88059701492537312"/>
  </r>
  <r>
    <x v="29"/>
    <x v="1"/>
    <x v="0"/>
    <x v="1"/>
    <x v="4"/>
    <x v="23"/>
    <n v="1000"/>
    <n v="7"/>
    <x v="18"/>
    <n v="63"/>
    <n v="0.94029850746268662"/>
  </r>
  <r>
    <x v="30"/>
    <x v="1"/>
    <x v="0"/>
    <x v="3"/>
    <x v="0"/>
    <x v="24"/>
    <n v="2000"/>
    <n v="0"/>
    <x v="1"/>
    <n v="67"/>
    <n v="1"/>
  </r>
  <r>
    <x v="31"/>
    <x v="1"/>
    <x v="0"/>
    <x v="3"/>
    <x v="2"/>
    <x v="25"/>
    <n v="900"/>
    <n v="0"/>
    <x v="19"/>
    <n v="71"/>
    <n v="1.0597014925373134"/>
  </r>
  <r>
    <x v="32"/>
    <x v="1"/>
    <x v="0"/>
    <x v="1"/>
    <x v="1"/>
    <x v="26"/>
    <n v="800"/>
    <n v="0"/>
    <x v="1"/>
    <n v="72"/>
    <n v="1.0746268656716418"/>
  </r>
  <r>
    <x v="33"/>
    <x v="1"/>
    <x v="2"/>
    <x v="1"/>
    <x v="1"/>
    <x v="27"/>
    <n v="100"/>
    <n v="0"/>
    <x v="1"/>
    <n v="76"/>
    <n v="1.1343283582089552"/>
  </r>
  <r>
    <x v="34"/>
    <x v="1"/>
    <x v="0"/>
    <x v="2"/>
    <x v="1"/>
    <x v="28"/>
    <n v="900"/>
    <n v="0"/>
    <x v="1"/>
    <n v="77"/>
    <n v="1.1492537313432836"/>
  </r>
  <r>
    <x v="35"/>
    <x v="1"/>
    <x v="0"/>
    <x v="2"/>
    <x v="0"/>
    <x v="29"/>
    <n v="1250"/>
    <n v="4"/>
    <x v="20"/>
    <n v="77"/>
    <n v="1.1492537313432836"/>
  </r>
  <r>
    <x v="36"/>
    <x v="1"/>
    <x v="0"/>
    <x v="3"/>
    <x v="4"/>
    <x v="30"/>
    <n v="1000"/>
    <n v="0"/>
    <x v="21"/>
    <n v="77"/>
    <n v="1.1492537313432836"/>
  </r>
  <r>
    <x v="37"/>
    <x v="1"/>
    <x v="0"/>
    <x v="1"/>
    <x v="2"/>
    <x v="31"/>
    <n v="600"/>
    <n v="0"/>
    <x v="22"/>
    <n v="78"/>
    <n v="1.164179104477612"/>
  </r>
  <r>
    <x v="38"/>
    <x v="1"/>
    <x v="0"/>
    <x v="2"/>
    <x v="2"/>
    <x v="32"/>
    <n v="1050"/>
    <n v="0"/>
    <x v="23"/>
    <n v="79"/>
    <n v="1.1791044776119404"/>
  </r>
  <r>
    <x v="39"/>
    <x v="1"/>
    <x v="0"/>
    <x v="2"/>
    <x v="1"/>
    <x v="33"/>
    <n v="500"/>
    <n v="0"/>
    <x v="24"/>
    <n v="79"/>
    <n v="1.1791044776119404"/>
  </r>
  <r>
    <x v="40"/>
    <x v="1"/>
    <x v="1"/>
    <x v="2"/>
    <x v="0"/>
    <x v="34"/>
    <n v="1500"/>
    <n v="0"/>
    <x v="1"/>
    <n v="84"/>
    <n v="1.2537313432835822"/>
  </r>
  <r>
    <x v="41"/>
    <x v="1"/>
    <x v="0"/>
    <x v="1"/>
    <x v="2"/>
    <x v="35"/>
    <n v="500"/>
    <n v="0"/>
    <x v="25"/>
    <n v="89"/>
    <n v="1.3283582089552239"/>
  </r>
  <r>
    <x v="42"/>
    <x v="1"/>
    <x v="3"/>
    <x v="2"/>
    <x v="5"/>
    <x v="35"/>
    <n v="200"/>
    <n v="0"/>
    <x v="1"/>
    <n v="93"/>
    <n v="1.3880597014925373"/>
  </r>
  <r>
    <x v="43"/>
    <x v="1"/>
    <x v="0"/>
    <x v="1"/>
    <x v="0"/>
    <x v="35"/>
    <n v="850"/>
    <n v="0"/>
    <x v="26"/>
    <n v="93"/>
    <n v="1.3880597014925373"/>
  </r>
  <r>
    <x v="44"/>
    <x v="1"/>
    <x v="0"/>
    <x v="3"/>
    <x v="2"/>
    <x v="36"/>
    <n v="1400"/>
    <n v="0"/>
    <x v="27"/>
    <n v="93"/>
    <n v="1.3880597014925373"/>
  </r>
  <r>
    <x v="45"/>
    <x v="1"/>
    <x v="2"/>
    <x v="3"/>
    <x v="1"/>
    <x v="37"/>
    <n v="100"/>
    <n v="0"/>
    <x v="1"/>
    <n v="95"/>
    <n v="1.4179104477611941"/>
  </r>
  <r>
    <x v="46"/>
    <x v="1"/>
    <x v="0"/>
    <x v="2"/>
    <x v="2"/>
    <x v="38"/>
    <n v="700"/>
    <n v="0"/>
    <x v="28"/>
    <n v="95"/>
    <n v="1.4179104477611941"/>
  </r>
  <r>
    <x v="47"/>
    <x v="1"/>
    <x v="0"/>
    <x v="1"/>
    <x v="4"/>
    <x v="39"/>
    <n v="1600"/>
    <n v="1"/>
    <x v="29"/>
    <n v="99"/>
    <n v="1.4776119402985075"/>
  </r>
  <r>
    <x v="48"/>
    <x v="1"/>
    <x v="0"/>
    <x v="2"/>
    <x v="3"/>
    <x v="40"/>
    <n v="1000"/>
    <n v="0"/>
    <x v="30"/>
    <n v="101"/>
    <n v="1.5074626865671641"/>
  </r>
  <r>
    <x v="49"/>
    <x v="1"/>
    <x v="0"/>
    <x v="3"/>
    <x v="2"/>
    <x v="41"/>
    <n v="1150"/>
    <n v="0"/>
    <x v="5"/>
    <n v="101"/>
    <n v="1.5074626865671641"/>
  </r>
  <r>
    <x v="50"/>
    <x v="1"/>
    <x v="1"/>
    <x v="2"/>
    <x v="2"/>
    <x v="42"/>
    <n v="1250"/>
    <n v="10"/>
    <x v="31"/>
    <n v="103"/>
    <n v="1.5373134328358209"/>
  </r>
  <r>
    <x v="51"/>
    <x v="1"/>
    <x v="0"/>
    <x v="2"/>
    <x v="0"/>
    <x v="4"/>
    <n v="500"/>
    <n v="0"/>
    <x v="32"/>
    <n v="110"/>
    <n v="1.6417910447761195"/>
  </r>
  <r>
    <x v="52"/>
    <x v="1"/>
    <x v="0"/>
    <x v="1"/>
    <x v="1"/>
    <x v="43"/>
    <n v="1250"/>
    <n v="3"/>
    <x v="33"/>
    <n v="115"/>
    <n v="1.7164179104477613"/>
  </r>
  <r>
    <x v="53"/>
    <x v="1"/>
    <x v="0"/>
    <x v="2"/>
    <x v="3"/>
    <x v="2"/>
    <n v="800"/>
    <n v="0"/>
    <x v="34"/>
    <n v="115"/>
    <n v="1.7164179104477613"/>
  </r>
  <r>
    <x v="54"/>
    <x v="1"/>
    <x v="0"/>
    <x v="1"/>
    <x v="1"/>
    <x v="44"/>
    <n v="1150"/>
    <n v="0"/>
    <x v="35"/>
    <n v="115"/>
    <n v="1.7164179104477613"/>
  </r>
  <r>
    <x v="55"/>
    <x v="1"/>
    <x v="0"/>
    <x v="2"/>
    <x v="1"/>
    <x v="45"/>
    <n v="900"/>
    <n v="5"/>
    <x v="36"/>
    <n v="121"/>
    <n v="1.8059701492537314"/>
  </r>
  <r>
    <x v="56"/>
    <x v="1"/>
    <x v="0"/>
    <x v="1"/>
    <x v="0"/>
    <x v="46"/>
    <n v="400"/>
    <n v="0"/>
    <x v="1"/>
    <n v="125"/>
    <n v="1.8656716417910448"/>
  </r>
  <r>
    <x v="57"/>
    <x v="1"/>
    <x v="2"/>
    <x v="2"/>
    <x v="1"/>
    <x v="13"/>
    <n v="100"/>
    <n v="0"/>
    <x v="1"/>
    <n v="125"/>
    <n v="1.8656716417910448"/>
  </r>
  <r>
    <x v="58"/>
    <x v="1"/>
    <x v="1"/>
    <x v="1"/>
    <x v="2"/>
    <x v="2"/>
    <n v="700"/>
    <n v="0"/>
    <x v="37"/>
    <n v="132"/>
    <n v="1.9701492537313432"/>
  </r>
  <r>
    <x v="59"/>
    <x v="1"/>
    <x v="2"/>
    <x v="2"/>
    <x v="1"/>
    <x v="47"/>
    <n v="100"/>
    <n v="0"/>
    <x v="1"/>
    <n v="154"/>
    <n v="2.2985074626865671"/>
  </r>
  <r>
    <x v="60"/>
    <x v="1"/>
    <x v="1"/>
    <x v="1"/>
    <x v="1"/>
    <x v="48"/>
    <n v="500"/>
    <n v="0"/>
    <x v="38"/>
    <n v="154"/>
    <n v="2.2985074626865671"/>
  </r>
  <r>
    <x v="61"/>
    <x v="1"/>
    <x v="0"/>
    <x v="3"/>
    <x v="3"/>
    <x v="2"/>
    <n v="1500"/>
    <n v="0"/>
    <x v="1"/>
    <n v="155"/>
    <n v="2.3134328358208953"/>
  </r>
  <r>
    <x v="62"/>
    <x v="1"/>
    <x v="2"/>
    <x v="2"/>
    <x v="1"/>
    <x v="2"/>
    <n v="100"/>
    <n v="0"/>
    <x v="1"/>
    <n v="158"/>
    <n v="2.3582089552238807"/>
  </r>
  <r>
    <x v="63"/>
    <x v="1"/>
    <x v="2"/>
    <x v="2"/>
    <x v="1"/>
    <x v="49"/>
    <n v="100"/>
    <n v="0"/>
    <x v="1"/>
    <n v="198"/>
    <n v="2.955223880597015"/>
  </r>
  <r>
    <x v="64"/>
    <x v="1"/>
    <x v="2"/>
    <x v="2"/>
    <x v="1"/>
    <x v="50"/>
    <n v="100"/>
    <n v="0"/>
    <x v="1"/>
    <n v="198"/>
    <n v="2.955223880597015"/>
  </r>
  <r>
    <x v="65"/>
    <x v="1"/>
    <x v="4"/>
    <x v="4"/>
    <x v="6"/>
    <x v="2"/>
    <n v="0"/>
    <n v="0"/>
    <x v="1"/>
    <n v="210"/>
    <n v="3.1343283582089554"/>
  </r>
  <r>
    <x v="66"/>
    <x v="1"/>
    <x v="0"/>
    <x v="3"/>
    <x v="1"/>
    <x v="51"/>
    <n v="700"/>
    <n v="0"/>
    <x v="1"/>
    <n v="309"/>
    <n v="4.611940298507462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Afghan Hound"/>
    <x v="0"/>
    <x v="0"/>
    <x v="0"/>
    <n v="28"/>
    <x v="0"/>
    <n v="2250"/>
    <x v="0"/>
    <x v="0"/>
    <n v="0"/>
    <n v="0"/>
    <n v="0"/>
    <x v="0"/>
    <n v="250"/>
    <n v="1"/>
  </r>
  <r>
    <s v="Basenji"/>
    <x v="0"/>
    <x v="1"/>
    <x v="0"/>
    <n v="11"/>
    <x v="1"/>
    <n v="1100"/>
    <x v="1"/>
    <x v="1"/>
    <n v="0"/>
    <n v="0"/>
    <n v="0"/>
    <x v="1"/>
    <n v="49"/>
    <n v="0.19600000000000001"/>
  </r>
  <r>
    <s v="English Bulldog"/>
    <x v="0"/>
    <x v="2"/>
    <x v="1"/>
    <n v="25"/>
    <x v="2"/>
    <n v="1600"/>
    <x v="2"/>
    <x v="2"/>
    <n v="0"/>
    <n v="0"/>
    <n v="0"/>
    <x v="2"/>
    <n v="145"/>
    <n v="0.57999999999999996"/>
  </r>
  <r>
    <s v="Chow Chow"/>
    <x v="1"/>
    <x v="2"/>
    <x v="2"/>
    <n v="26"/>
    <x v="3"/>
    <n v="700"/>
    <x v="3"/>
    <x v="2"/>
    <n v="0"/>
    <n v="0"/>
    <n v="0"/>
    <x v="3"/>
    <n v="204"/>
    <n v="0.81599999999999995"/>
  </r>
  <r>
    <s v="Borzoi"/>
    <x v="0"/>
    <x v="1"/>
    <x v="0"/>
    <n v="41"/>
    <x v="4"/>
    <n v="1100"/>
    <x v="4"/>
    <x v="0"/>
    <n v="0"/>
    <n v="0"/>
    <n v="0"/>
    <x v="4"/>
    <n v="25"/>
    <n v="0.1"/>
  </r>
  <r>
    <s v="Bloodhound"/>
    <x v="0"/>
    <x v="1"/>
    <x v="3"/>
    <n v="46"/>
    <x v="5"/>
    <n v="1000"/>
    <x v="5"/>
    <x v="0"/>
    <n v="0"/>
    <n v="0"/>
    <n v="0"/>
    <x v="5"/>
    <n v="891"/>
    <n v="3.5640000000000001"/>
  </r>
  <r>
    <s v="Pekingese"/>
    <x v="0"/>
    <x v="3"/>
    <x v="1"/>
    <n v="4"/>
    <x v="6"/>
    <n v="700"/>
    <x v="6"/>
    <x v="2"/>
    <n v="0"/>
    <n v="0"/>
    <n v="0"/>
    <x v="6"/>
    <n v="26"/>
    <n v="0.104"/>
  </r>
  <r>
    <s v="Mastiff"/>
    <x v="0"/>
    <x v="4"/>
    <x v="4"/>
    <n v="90"/>
    <x v="7"/>
    <n v="1350"/>
    <x v="7"/>
    <x v="3"/>
    <n v="0"/>
    <n v="0"/>
    <n v="0"/>
    <x v="7"/>
    <n v="71"/>
    <n v="0.28399999999999997"/>
  </r>
  <r>
    <s v="Beagle"/>
    <x v="0"/>
    <x v="1"/>
    <x v="3"/>
    <n v="11"/>
    <x v="8"/>
    <n v="650"/>
    <x v="7"/>
    <x v="0"/>
    <n v="0"/>
    <n v="0"/>
    <n v="0"/>
    <x v="8"/>
    <n v="34"/>
    <n v="0.13600000000000001"/>
  </r>
  <r>
    <s v="Basset Hound"/>
    <x v="2"/>
    <x v="1"/>
    <x v="3"/>
    <n v="26"/>
    <x v="9"/>
    <n v="400"/>
    <x v="8"/>
    <x v="0"/>
    <n v="0"/>
    <n v="0"/>
    <n v="0"/>
    <x v="9"/>
    <n v="76"/>
    <n v="0.30399999999999999"/>
  </r>
  <r>
    <s v="Shih Tzu"/>
    <x v="0"/>
    <x v="3"/>
    <x v="1"/>
    <n v="6"/>
    <x v="10"/>
    <n v="1000"/>
    <x v="9"/>
    <x v="2"/>
    <n v="0"/>
    <n v="0"/>
    <n v="2"/>
    <x v="10"/>
    <n v="105"/>
    <n v="0.42"/>
  </r>
  <r>
    <s v="Bullmastiff"/>
    <x v="3"/>
    <x v="4"/>
    <x v="4"/>
    <n v="55"/>
    <x v="11"/>
    <n v="1350"/>
    <x v="10"/>
    <x v="3"/>
    <n v="1"/>
    <n v="0"/>
    <n v="0"/>
    <x v="11"/>
    <n v="300"/>
    <n v="1.2"/>
  </r>
  <r>
    <s v="Lhasa Apso"/>
    <x v="0"/>
    <x v="2"/>
    <x v="1"/>
    <n v="6"/>
    <x v="12"/>
    <n v="600"/>
    <x v="11"/>
    <x v="2"/>
    <n v="0"/>
    <n v="0"/>
    <n v="0"/>
    <x v="12"/>
    <n v="5"/>
    <n v="0.02"/>
  </r>
  <r>
    <s v="Chihuahua"/>
    <x v="0"/>
    <x v="3"/>
    <x v="1"/>
    <n v="2"/>
    <x v="13"/>
    <n v="700"/>
    <x v="12"/>
    <x v="4"/>
    <n v="0"/>
    <n v="0"/>
    <n v="0"/>
    <x v="13"/>
    <n v="72"/>
    <n v="0.28799999999999998"/>
  </r>
  <r>
    <s v="Bull Terrier"/>
    <x v="4"/>
    <x v="5"/>
    <x v="5"/>
    <n v="28"/>
    <x v="14"/>
    <n v="1350"/>
    <x v="13"/>
    <x v="3"/>
    <n v="0"/>
    <n v="0"/>
    <n v="0"/>
    <x v="14"/>
    <n v="576"/>
    <n v="2.3039999999999998"/>
  </r>
  <r>
    <s v="Saint Bernard"/>
    <x v="0"/>
    <x v="4"/>
    <x v="4"/>
    <n v="66"/>
    <x v="15"/>
    <n v="1650"/>
    <x v="14"/>
    <x v="2"/>
    <n v="0"/>
    <n v="0"/>
    <n v="0"/>
    <x v="15"/>
    <n v="147"/>
    <n v="0.58799999999999997"/>
  </r>
  <r>
    <s v="Scottish Terrier Scottie"/>
    <x v="5"/>
    <x v="5"/>
    <x v="5"/>
    <n v="9"/>
    <x v="16"/>
    <n v="900"/>
    <x v="14"/>
    <x v="2"/>
    <n v="0"/>
    <n v="0"/>
    <n v="0"/>
    <x v="16"/>
    <n v="26"/>
    <n v="0.104"/>
  </r>
  <r>
    <s v="Great Pyrenees"/>
    <x v="0"/>
    <x v="4"/>
    <x v="4"/>
    <n v="45"/>
    <x v="17"/>
    <n v="800"/>
    <x v="15"/>
    <x v="3"/>
    <n v="0"/>
    <n v="0"/>
    <n v="0"/>
    <x v="17"/>
    <n v="121"/>
    <n v="0.48399999999999999"/>
  </r>
  <r>
    <s v="Sheep Dog"/>
    <x v="0"/>
    <x v="6"/>
    <x v="6"/>
    <n v="39"/>
    <x v="18"/>
    <n v="1350"/>
    <x v="16"/>
    <x v="5"/>
    <n v="0"/>
    <n v="0"/>
    <n v="0"/>
    <x v="18"/>
    <n v="101"/>
    <n v="0.40400000000000003"/>
  </r>
  <r>
    <s v="Old English Sheepdog"/>
    <x v="0"/>
    <x v="6"/>
    <x v="6"/>
    <n v="39"/>
    <x v="18"/>
    <n v="1350"/>
    <x v="16"/>
    <x v="5"/>
    <n v="0"/>
    <n v="0"/>
    <n v="0"/>
    <x v="18"/>
    <n v="53"/>
    <n v="0.21199999999999999"/>
  </r>
  <r>
    <s v="Dandi Dinmont Terrier"/>
    <x v="6"/>
    <x v="5"/>
    <x v="5"/>
    <n v="10"/>
    <x v="19"/>
    <n v="1500"/>
    <x v="17"/>
    <x v="2"/>
    <n v="0"/>
    <n v="0"/>
    <n v="0"/>
    <x v="19"/>
    <n v="309"/>
    <n v="1.236"/>
  </r>
  <r>
    <s v="Tibetan Terrier"/>
    <x v="0"/>
    <x v="2"/>
    <x v="1"/>
    <n v="10"/>
    <x v="20"/>
    <n v="1600"/>
    <x v="17"/>
    <x v="2"/>
    <n v="0"/>
    <n v="0"/>
    <n v="0"/>
    <x v="20"/>
    <n v="115"/>
    <n v="0.46"/>
  </r>
  <r>
    <s v="Lakeland Terrier"/>
    <x v="0"/>
    <x v="5"/>
    <x v="5"/>
    <n v="8"/>
    <x v="21"/>
    <n v="1500"/>
    <x v="17"/>
    <x v="2"/>
    <n v="0"/>
    <n v="0"/>
    <n v="0"/>
    <x v="21"/>
    <n v="32"/>
    <n v="0.128"/>
  </r>
  <r>
    <s v="Japanese Chin"/>
    <x v="7"/>
    <x v="3"/>
    <x v="1"/>
    <n v="5"/>
    <x v="22"/>
    <n v="400"/>
    <x v="17"/>
    <x v="2"/>
    <n v="0"/>
    <n v="0"/>
    <n v="0"/>
    <x v="22"/>
    <n v="28"/>
    <n v="0.112"/>
  </r>
  <r>
    <s v="Petit Basset Griffon Vendeen"/>
    <x v="0"/>
    <x v="1"/>
    <x v="3"/>
    <n v="16"/>
    <x v="23"/>
    <n v="1400"/>
    <x v="17"/>
    <x v="2"/>
    <n v="0"/>
    <n v="0"/>
    <n v="0"/>
    <x v="23"/>
    <n v="21"/>
    <n v="8.4000000000000005E-2"/>
  </r>
  <r>
    <s v="Chinese Crested Dog"/>
    <x v="0"/>
    <x v="3"/>
    <x v="1"/>
    <n v="4"/>
    <x v="24"/>
    <n v="900"/>
    <x v="18"/>
    <x v="4"/>
    <n v="0"/>
    <n v="0"/>
    <n v="0"/>
    <x v="24"/>
    <n v="81"/>
    <n v="0.32400000000000001"/>
  </r>
  <r>
    <s v="Italian Greyhound"/>
    <x v="0"/>
    <x v="3"/>
    <x v="1"/>
    <n v="4"/>
    <x v="25"/>
    <n v="900"/>
    <x v="19"/>
    <x v="2"/>
    <n v="0"/>
    <n v="0"/>
    <n v="0"/>
    <x v="25"/>
    <n v="232"/>
    <n v="0.92800000000000005"/>
  </r>
  <r>
    <s v="Maltese"/>
    <x v="8"/>
    <x v="3"/>
    <x v="1"/>
    <n v="4"/>
    <x v="26"/>
    <n v="700"/>
    <x v="20"/>
    <x v="2"/>
    <n v="0"/>
    <n v="0"/>
    <n v="0"/>
    <x v="26"/>
    <n v="79"/>
    <n v="0.316"/>
  </r>
  <r>
    <s v="French Bulldog"/>
    <x v="0"/>
    <x v="2"/>
    <x v="1"/>
    <n v="12"/>
    <x v="27"/>
    <n v="3000"/>
    <x v="21"/>
    <x v="2"/>
    <n v="0"/>
    <n v="0"/>
    <n v="0"/>
    <x v="27"/>
    <n v="39"/>
    <n v="0.156"/>
  </r>
  <r>
    <s v="Pug"/>
    <x v="0"/>
    <x v="3"/>
    <x v="1"/>
    <n v="8"/>
    <x v="28"/>
    <n v="400"/>
    <x v="22"/>
    <x v="2"/>
    <n v="0"/>
    <n v="0"/>
    <n v="0"/>
    <x v="28"/>
    <n v="28"/>
    <n v="0.112"/>
  </r>
  <r>
    <s v="Sealyham Terrier"/>
    <x v="0"/>
    <x v="5"/>
    <x v="5"/>
    <n v="9"/>
    <x v="29"/>
    <n v="900"/>
    <x v="23"/>
    <x v="2"/>
    <n v="0"/>
    <n v="0"/>
    <n v="0"/>
    <x v="29"/>
    <n v="38"/>
    <n v="0.152"/>
  </r>
  <r>
    <s v="Norfolk Terrier"/>
    <x v="0"/>
    <x v="5"/>
    <x v="5"/>
    <n v="5"/>
    <x v="30"/>
    <n v="2250"/>
    <x v="23"/>
    <x v="2"/>
    <n v="0"/>
    <n v="0"/>
    <n v="0"/>
    <x v="30"/>
    <n v="14"/>
    <n v="5.6000000000000001E-2"/>
  </r>
  <r>
    <s v="Skye Terrier"/>
    <x v="0"/>
    <x v="5"/>
    <x v="5"/>
    <n v="17"/>
    <x v="31"/>
    <n v="800"/>
    <x v="24"/>
    <x v="5"/>
    <n v="0"/>
    <n v="0"/>
    <n v="0"/>
    <x v="31"/>
    <n v="397"/>
    <n v="1.5880000000000001"/>
  </r>
  <r>
    <s v="Akita"/>
    <x v="0"/>
    <x v="4"/>
    <x v="6"/>
    <n v="44"/>
    <x v="32"/>
    <n v="1000"/>
    <x v="25"/>
    <x v="1"/>
    <n v="0"/>
    <n v="1"/>
    <n v="0"/>
    <x v="32"/>
    <n v="457"/>
    <n v="1.8280000000000001"/>
  </r>
  <r>
    <s v="Boston Terrier"/>
    <x v="9"/>
    <x v="2"/>
    <x v="1"/>
    <n v="9"/>
    <x v="33"/>
    <n v="750"/>
    <x v="25"/>
    <x v="2"/>
    <n v="0"/>
    <n v="0"/>
    <n v="0"/>
    <x v="33"/>
    <n v="35"/>
    <n v="0.14000000000000001"/>
  </r>
  <r>
    <s v="Welsh Terrier"/>
    <x v="0"/>
    <x v="5"/>
    <x v="5"/>
    <n v="9"/>
    <x v="34"/>
    <n v="1000"/>
    <x v="26"/>
    <x v="2"/>
    <n v="0"/>
    <n v="0"/>
    <n v="0"/>
    <x v="34"/>
    <n v="341"/>
    <n v="1.3640000000000001"/>
  </r>
  <r>
    <s v="Irish Terrier"/>
    <x v="0"/>
    <x v="5"/>
    <x v="5"/>
    <n v="12"/>
    <x v="35"/>
    <n v="700"/>
    <x v="26"/>
    <x v="1"/>
    <n v="0"/>
    <n v="0"/>
    <n v="0"/>
    <x v="35"/>
    <n v="77"/>
    <n v="0.308"/>
  </r>
  <r>
    <s v="Ibizan Hound"/>
    <x v="0"/>
    <x v="1"/>
    <x v="0"/>
    <n v="22"/>
    <x v="36"/>
    <n v="1000"/>
    <x v="26"/>
    <x v="2"/>
    <n v="0"/>
    <n v="0"/>
    <n v="0"/>
    <x v="36"/>
    <n v="20"/>
    <n v="0.08"/>
  </r>
  <r>
    <s v="Rhodesian Ridgeback"/>
    <x v="0"/>
    <x v="1"/>
    <x v="0"/>
    <n v="39"/>
    <x v="37"/>
    <n v="1150"/>
    <x v="27"/>
    <x v="2"/>
    <n v="0"/>
    <n v="0"/>
    <n v="0"/>
    <x v="37"/>
    <n v="230"/>
    <n v="0.92"/>
  </r>
  <r>
    <s v="Whippet"/>
    <x v="0"/>
    <x v="1"/>
    <x v="0"/>
    <n v="16"/>
    <x v="38"/>
    <n v="1000"/>
    <x v="28"/>
    <x v="2"/>
    <n v="0"/>
    <n v="0"/>
    <n v="0"/>
    <x v="38"/>
    <n v="371"/>
    <n v="1.484"/>
  </r>
  <r>
    <s v="Wire Fox Terrier"/>
    <x v="10"/>
    <x v="5"/>
    <x v="5"/>
    <n v="7"/>
    <x v="39"/>
    <n v="900"/>
    <x v="28"/>
    <x v="2"/>
    <n v="0"/>
    <n v="0"/>
    <n v="0"/>
    <x v="39"/>
    <n v="76"/>
    <n v="0.30399999999999999"/>
  </r>
  <r>
    <s v="Wirehaired Terrier"/>
    <x v="0"/>
    <x v="5"/>
    <x v="5"/>
    <n v="7"/>
    <x v="39"/>
    <n v="900"/>
    <x v="28"/>
    <x v="2"/>
    <n v="0"/>
    <n v="0"/>
    <n v="0"/>
    <x v="39"/>
    <n v="26"/>
    <n v="0.104"/>
  </r>
  <r>
    <s v="Shar Pei"/>
    <x v="0"/>
    <x v="2"/>
    <x v="2"/>
    <n v="22"/>
    <x v="40"/>
    <n v="1100"/>
    <x v="28"/>
    <x v="2"/>
    <n v="0"/>
    <n v="0"/>
    <n v="0"/>
    <x v="40"/>
    <n v="11"/>
    <n v="4.3999999999999997E-2"/>
  </r>
  <r>
    <s v="Alaskan Malamute"/>
    <x v="11"/>
    <x v="4"/>
    <x v="2"/>
    <n v="40"/>
    <x v="41"/>
    <n v="1350"/>
    <x v="29"/>
    <x v="1"/>
    <n v="0"/>
    <n v="0"/>
    <n v="0"/>
    <x v="41"/>
    <n v="890"/>
    <n v="3.56"/>
  </r>
  <r>
    <s v="Dachshund"/>
    <x v="0"/>
    <x v="1"/>
    <x v="3"/>
    <n v="7"/>
    <x v="42"/>
    <n v="600"/>
    <x v="30"/>
    <x v="2"/>
    <n v="0"/>
    <n v="0"/>
    <n v="0"/>
    <x v="42"/>
    <n v="101"/>
    <n v="0.40400000000000003"/>
  </r>
  <r>
    <s v="Staffordshire Bull Terrier"/>
    <x v="12"/>
    <x v="5"/>
    <x v="5"/>
    <n v="14"/>
    <x v="43"/>
    <n v="1750"/>
    <x v="30"/>
    <x v="2"/>
    <n v="0"/>
    <n v="1"/>
    <n v="0"/>
    <x v="43"/>
    <n v="25"/>
    <n v="0.1"/>
  </r>
  <r>
    <s v="Boxer"/>
    <x v="0"/>
    <x v="4"/>
    <x v="4"/>
    <n v="30"/>
    <x v="44"/>
    <n v="900"/>
    <x v="30"/>
    <x v="1"/>
    <n v="0"/>
    <n v="0"/>
    <n v="0"/>
    <x v="44"/>
    <n v="5"/>
    <n v="0.02"/>
  </r>
  <r>
    <s v="Great Dane"/>
    <x v="0"/>
    <x v="4"/>
    <x v="4"/>
    <n v="77"/>
    <x v="45"/>
    <n v="1000"/>
    <x v="31"/>
    <x v="1"/>
    <n v="0"/>
    <n v="0"/>
    <n v="0"/>
    <x v="45"/>
    <n v="149"/>
    <n v="0.59599999999999997"/>
  </r>
  <r>
    <s v="West Highland White Terrier Westie"/>
    <x v="13"/>
    <x v="5"/>
    <x v="5"/>
    <n v="8"/>
    <x v="46"/>
    <n v="1050"/>
    <x v="32"/>
    <x v="2"/>
    <n v="0"/>
    <n v="0"/>
    <n v="0"/>
    <x v="46"/>
    <n v="205"/>
    <n v="0.82"/>
  </r>
  <r>
    <s v="Scottish Deerhound"/>
    <x v="0"/>
    <x v="1"/>
    <x v="0"/>
    <n v="42"/>
    <x v="47"/>
    <n v="1100"/>
    <x v="32"/>
    <x v="0"/>
    <n v="0"/>
    <n v="0"/>
    <n v="0"/>
    <x v="47"/>
    <n v="72"/>
    <n v="0.28799999999999998"/>
  </r>
  <r>
    <s v="Terrier"/>
    <x v="0"/>
    <x v="5"/>
    <x v="5"/>
    <n v="8"/>
    <x v="46"/>
    <n v="1050"/>
    <x v="32"/>
    <x v="2"/>
    <n v="0"/>
    <n v="0"/>
    <n v="0"/>
    <x v="46"/>
    <n v="55"/>
    <n v="0.22"/>
  </r>
  <r>
    <s v="Hound"/>
    <x v="0"/>
    <x v="1"/>
    <x v="3"/>
    <n v="32"/>
    <x v="48"/>
    <n v="500"/>
    <x v="33"/>
    <x v="4"/>
    <n v="0"/>
    <n v="0"/>
    <n v="0"/>
    <x v="48"/>
    <n v="396"/>
    <n v="1.5840000000000001"/>
  </r>
  <r>
    <s v="Tibetan Spaniel"/>
    <x v="0"/>
    <x v="2"/>
    <x v="1"/>
    <n v="6"/>
    <x v="49"/>
    <n v="900"/>
    <x v="33"/>
    <x v="5"/>
    <n v="0"/>
    <n v="0"/>
    <n v="0"/>
    <x v="49"/>
    <n v="101"/>
    <n v="0.40400000000000003"/>
  </r>
  <r>
    <s v="Greyhound"/>
    <x v="0"/>
    <x v="1"/>
    <x v="0"/>
    <n v="33"/>
    <x v="50"/>
    <n v="650"/>
    <x v="33"/>
    <x v="2"/>
    <n v="0"/>
    <n v="0"/>
    <n v="0"/>
    <x v="50"/>
    <n v="93"/>
    <n v="0.372"/>
  </r>
  <r>
    <s v="Otterhound"/>
    <x v="0"/>
    <x v="1"/>
    <x v="3"/>
    <n v="41"/>
    <x v="51"/>
    <n v="550"/>
    <x v="33"/>
    <x v="4"/>
    <n v="0"/>
    <n v="0"/>
    <n v="0"/>
    <x v="51"/>
    <n v="49"/>
    <n v="0.19600000000000001"/>
  </r>
  <r>
    <s v="Wire-haired Pointing Griffon"/>
    <x v="0"/>
    <x v="0"/>
    <x v="7"/>
    <n v="25"/>
    <x v="52"/>
    <n v="700"/>
    <x v="33"/>
    <x v="1"/>
    <n v="0"/>
    <n v="0"/>
    <n v="0"/>
    <x v="52"/>
    <n v="21"/>
    <n v="8.4000000000000005E-2"/>
  </r>
  <r>
    <s v="Foxhound"/>
    <x v="0"/>
    <x v="1"/>
    <x v="3"/>
    <n v="32"/>
    <x v="48"/>
    <n v="500"/>
    <x v="33"/>
    <x v="4"/>
    <n v="0"/>
    <n v="0"/>
    <n v="0"/>
    <x v="48"/>
    <n v="4"/>
    <n v="1.6E-2"/>
  </r>
  <r>
    <s v="Siberian Husky"/>
    <x v="0"/>
    <x v="4"/>
    <x v="2"/>
    <n v="24"/>
    <x v="53"/>
    <n v="950"/>
    <x v="34"/>
    <x v="0"/>
    <n v="0"/>
    <n v="0"/>
    <n v="5"/>
    <x v="53"/>
    <n v="107"/>
    <n v="0.42799999999999999"/>
  </r>
  <r>
    <s v="Bichon Frise"/>
    <x v="0"/>
    <x v="2"/>
    <x v="1"/>
    <n v="4"/>
    <x v="54"/>
    <n v="850"/>
    <x v="34"/>
    <x v="2"/>
    <n v="0"/>
    <n v="0"/>
    <n v="0"/>
    <x v="54"/>
    <n v="104"/>
    <n v="0.41599999999999998"/>
  </r>
  <r>
    <s v="Husky"/>
    <x v="0"/>
    <x v="4"/>
    <x v="2"/>
    <n v="24"/>
    <x v="53"/>
    <n v="950"/>
    <x v="34"/>
    <x v="0"/>
    <n v="0"/>
    <n v="0"/>
    <n v="0"/>
    <x v="53"/>
    <n v="14"/>
    <n v="5.6000000000000001E-2"/>
  </r>
  <r>
    <s v="Black and Tan Coonhound"/>
    <x v="0"/>
    <x v="1"/>
    <x v="3"/>
    <n v="55"/>
    <x v="55"/>
    <n v="350"/>
    <x v="35"/>
    <x v="2"/>
    <n v="0"/>
    <n v="0"/>
    <n v="0"/>
    <x v="55"/>
    <n v="542"/>
    <n v="2.1680000000000001"/>
  </r>
  <r>
    <s v="German Wirehaired Pointer"/>
    <x v="0"/>
    <x v="0"/>
    <x v="7"/>
    <n v="30"/>
    <x v="56"/>
    <n v="800"/>
    <x v="35"/>
    <x v="3"/>
    <n v="0"/>
    <n v="0"/>
    <n v="0"/>
    <x v="56"/>
    <n v="59"/>
    <n v="0.23599999999999999"/>
  </r>
  <r>
    <s v="Coonhound"/>
    <x v="0"/>
    <x v="1"/>
    <x v="3"/>
    <n v="55"/>
    <x v="55"/>
    <n v="350"/>
    <x v="35"/>
    <x v="2"/>
    <n v="0"/>
    <n v="0"/>
    <n v="0"/>
    <x v="55"/>
    <n v="59"/>
    <n v="0.23599999999999999"/>
  </r>
  <r>
    <s v="American Water Spaniel"/>
    <x v="0"/>
    <x v="0"/>
    <x v="7"/>
    <n v="16"/>
    <x v="57"/>
    <n v="900"/>
    <x v="35"/>
    <x v="5"/>
    <n v="0"/>
    <n v="0"/>
    <n v="0"/>
    <x v="57"/>
    <n v="56"/>
    <n v="0.224"/>
  </r>
  <r>
    <s v="Cavalier King Charles Spaniel"/>
    <x v="0"/>
    <x v="3"/>
    <x v="1"/>
    <n v="7"/>
    <x v="58"/>
    <n v="1350"/>
    <x v="35"/>
    <x v="4"/>
    <n v="0"/>
    <n v="0"/>
    <n v="0"/>
    <x v="58"/>
    <n v="25"/>
    <n v="0.1"/>
  </r>
  <r>
    <s v="Saluki"/>
    <x v="0"/>
    <x v="1"/>
    <x v="0"/>
    <n v="21"/>
    <x v="59"/>
    <n v="700"/>
    <x v="36"/>
    <x v="2"/>
    <n v="0"/>
    <n v="0"/>
    <n v="0"/>
    <x v="59"/>
    <n v="245"/>
    <n v="0.98"/>
  </r>
  <r>
    <s v="Pointer"/>
    <x v="0"/>
    <x v="0"/>
    <x v="7"/>
    <n v="25"/>
    <x v="60"/>
    <n v="450"/>
    <x v="36"/>
    <x v="5"/>
    <n v="0"/>
    <n v="0"/>
    <n v="0"/>
    <x v="60"/>
    <n v="235"/>
    <n v="0.94"/>
  </r>
  <r>
    <s v="English Pointer"/>
    <x v="0"/>
    <x v="0"/>
    <x v="7"/>
    <n v="25"/>
    <x v="60"/>
    <n v="450"/>
    <x v="36"/>
    <x v="5"/>
    <n v="0"/>
    <n v="0"/>
    <n v="0"/>
    <x v="60"/>
    <n v="153"/>
    <n v="0.61199999999999999"/>
  </r>
  <r>
    <s v="Finnish Spitz"/>
    <x v="0"/>
    <x v="2"/>
    <x v="2"/>
    <n v="15"/>
    <x v="61"/>
    <n v="600"/>
    <x v="36"/>
    <x v="2"/>
    <n v="0"/>
    <n v="0"/>
    <n v="0"/>
    <x v="61"/>
    <n v="15"/>
    <n v="0.06"/>
  </r>
  <r>
    <s v="Kuvasz"/>
    <x v="0"/>
    <x v="4"/>
    <x v="4"/>
    <n v="49"/>
    <x v="62"/>
    <n v="1350"/>
    <x v="37"/>
    <x v="3"/>
    <n v="0"/>
    <n v="0"/>
    <n v="0"/>
    <x v="62"/>
    <n v="457"/>
    <n v="1.8280000000000001"/>
  </r>
  <r>
    <s v="Australian Shepherd"/>
    <x v="0"/>
    <x v="5"/>
    <x v="5"/>
    <n v="27"/>
    <x v="63"/>
    <n v="700"/>
    <x v="37"/>
    <x v="1"/>
    <n v="0"/>
    <n v="0"/>
    <n v="0"/>
    <x v="63"/>
    <n v="39"/>
    <n v="0.156"/>
  </r>
  <r>
    <s v="Irish Wolfhound"/>
    <x v="0"/>
    <x v="1"/>
    <x v="3"/>
    <n v="55"/>
    <x v="64"/>
    <n v="1900"/>
    <x v="38"/>
    <x v="2"/>
    <n v="0"/>
    <n v="0"/>
    <n v="0"/>
    <x v="64"/>
    <n v="254"/>
    <n v="1.016"/>
  </r>
  <r>
    <s v="Curly-Coated Retriever"/>
    <x v="0"/>
    <x v="0"/>
    <x v="7"/>
    <n v="34"/>
    <x v="65"/>
    <n v="700"/>
    <x v="38"/>
    <x v="2"/>
    <n v="0"/>
    <n v="0"/>
    <n v="0"/>
    <x v="65"/>
    <n v="45"/>
    <n v="0.18"/>
  </r>
  <r>
    <s v="Smooth Fox Terrier"/>
    <x v="0"/>
    <x v="5"/>
    <x v="5"/>
    <n v="8"/>
    <x v="66"/>
    <n v="850"/>
    <x v="39"/>
    <x v="2"/>
    <n v="0"/>
    <n v="0"/>
    <n v="0"/>
    <x v="66"/>
    <n v="393"/>
    <n v="1.5720000000000001"/>
  </r>
  <r>
    <s v="Wheaten Terrier"/>
    <x v="14"/>
    <x v="5"/>
    <x v="5"/>
    <n v="18"/>
    <x v="67"/>
    <n v="900"/>
    <x v="39"/>
    <x v="5"/>
    <n v="0"/>
    <n v="0"/>
    <n v="0"/>
    <x v="67"/>
    <n v="76"/>
    <n v="0.30399999999999999"/>
  </r>
  <r>
    <s v="Fox Terrier"/>
    <x v="0"/>
    <x v="5"/>
    <x v="5"/>
    <n v="8"/>
    <x v="66"/>
    <n v="850"/>
    <x v="39"/>
    <x v="2"/>
    <n v="0"/>
    <n v="0"/>
    <n v="0"/>
    <x v="66"/>
    <n v="49"/>
    <n v="0.19600000000000001"/>
  </r>
  <r>
    <s v="Bedlington Terrier"/>
    <x v="0"/>
    <x v="5"/>
    <x v="5"/>
    <n v="9"/>
    <x v="68"/>
    <n v="1900"/>
    <x v="39"/>
    <x v="2"/>
    <n v="0"/>
    <n v="0"/>
    <n v="0"/>
    <x v="68"/>
    <n v="45"/>
    <n v="0.18"/>
  </r>
  <r>
    <s v="Dalmatian"/>
    <x v="0"/>
    <x v="2"/>
    <x v="1"/>
    <n v="25"/>
    <x v="69"/>
    <n v="800"/>
    <x v="40"/>
    <x v="2"/>
    <n v="0"/>
    <n v="0"/>
    <n v="0"/>
    <x v="69"/>
    <n v="115"/>
    <n v="0.46"/>
  </r>
  <r>
    <s v="Norwich Terrier"/>
    <x v="0"/>
    <x v="5"/>
    <x v="5"/>
    <n v="5"/>
    <x v="70"/>
    <n v="1700"/>
    <x v="41"/>
    <x v="2"/>
    <n v="0"/>
    <n v="0"/>
    <n v="0"/>
    <x v="70"/>
    <n v="89"/>
    <n v="0.35599999999999998"/>
  </r>
  <r>
    <s v="Silky Terrier"/>
    <x v="0"/>
    <x v="3"/>
    <x v="5"/>
    <n v="5"/>
    <x v="71"/>
    <n v="700"/>
    <x v="42"/>
    <x v="2"/>
    <n v="0"/>
    <n v="0"/>
    <n v="0"/>
    <x v="71"/>
    <n v="891"/>
    <n v="3.5640000000000001"/>
  </r>
  <r>
    <s v="Pharaoh Hound"/>
    <x v="0"/>
    <x v="1"/>
    <x v="0"/>
    <n v="23"/>
    <x v="72"/>
    <n v="1900"/>
    <x v="42"/>
    <x v="4"/>
    <n v="0"/>
    <n v="0"/>
    <n v="0"/>
    <x v="72"/>
    <n v="341"/>
    <n v="1.3640000000000001"/>
  </r>
  <r>
    <s v="Affenpinscher"/>
    <x v="0"/>
    <x v="3"/>
    <x v="1"/>
    <n v="4"/>
    <x v="73"/>
    <n v="1000"/>
    <x v="42"/>
    <x v="0"/>
    <n v="0"/>
    <n v="0"/>
    <n v="0"/>
    <x v="73"/>
    <n v="300"/>
    <n v="1.2"/>
  </r>
  <r>
    <s v="Miniature Pinscher"/>
    <x v="0"/>
    <x v="3"/>
    <x v="1"/>
    <n v="5"/>
    <x v="74"/>
    <n v="500"/>
    <x v="42"/>
    <x v="2"/>
    <n v="0"/>
    <n v="0"/>
    <n v="0"/>
    <x v="74"/>
    <n v="80"/>
    <n v="0.32"/>
  </r>
  <r>
    <s v="Setter"/>
    <x v="0"/>
    <x v="0"/>
    <x v="7"/>
    <n v="30"/>
    <x v="75"/>
    <n v="500"/>
    <x v="42"/>
    <x v="2"/>
    <n v="0"/>
    <n v="0"/>
    <n v="0"/>
    <x v="75"/>
    <n v="77"/>
    <n v="0.308"/>
  </r>
  <r>
    <s v="English Setter"/>
    <x v="0"/>
    <x v="0"/>
    <x v="7"/>
    <n v="30"/>
    <x v="75"/>
    <n v="500"/>
    <x v="42"/>
    <x v="2"/>
    <n v="0"/>
    <n v="0"/>
    <n v="0"/>
    <x v="75"/>
    <n v="25"/>
    <n v="0.1"/>
  </r>
  <r>
    <s v="Clumber Spaniel"/>
    <x v="15"/>
    <x v="0"/>
    <x v="7"/>
    <n v="32"/>
    <x v="76"/>
    <n v="1000"/>
    <x v="42"/>
    <x v="2"/>
    <n v="0"/>
    <n v="0"/>
    <n v="0"/>
    <x v="76"/>
    <n v="11"/>
    <n v="4.3999999999999997E-2"/>
  </r>
  <r>
    <s v="Norwegian Elkhound"/>
    <x v="0"/>
    <x v="1"/>
    <x v="2"/>
    <n v="26"/>
    <x v="77"/>
    <n v="600"/>
    <x v="43"/>
    <x v="3"/>
    <n v="0"/>
    <n v="0"/>
    <n v="0"/>
    <x v="77"/>
    <n v="110"/>
    <n v="0.44"/>
  </r>
  <r>
    <s v="Cairn Terrier"/>
    <x v="16"/>
    <x v="5"/>
    <x v="5"/>
    <n v="7"/>
    <x v="78"/>
    <n v="850"/>
    <x v="44"/>
    <x v="5"/>
    <n v="0"/>
    <n v="0"/>
    <n v="0"/>
    <x v="78"/>
    <n v="115"/>
    <n v="0.46"/>
  </r>
  <r>
    <s v="Kerry Blue Terrier"/>
    <x v="0"/>
    <x v="5"/>
    <x v="5"/>
    <n v="17"/>
    <x v="79"/>
    <n v="550"/>
    <x v="44"/>
    <x v="1"/>
    <n v="0"/>
    <n v="0"/>
    <n v="0"/>
    <x v="79"/>
    <n v="107"/>
    <n v="0.42799999999999999"/>
  </r>
  <r>
    <s v="Irish Setter"/>
    <x v="0"/>
    <x v="0"/>
    <x v="7"/>
    <n v="32"/>
    <x v="80"/>
    <n v="900"/>
    <x v="44"/>
    <x v="2"/>
    <n v="0"/>
    <n v="0"/>
    <n v="0"/>
    <x v="80"/>
    <n v="67"/>
    <n v="0.26800000000000002"/>
  </r>
  <r>
    <s v="Gordon Setter"/>
    <x v="0"/>
    <x v="0"/>
    <x v="7"/>
    <n v="31"/>
    <x v="81"/>
    <n v="900"/>
    <x v="45"/>
    <x v="5"/>
    <n v="0"/>
    <n v="0"/>
    <n v="0"/>
    <x v="81"/>
    <n v="153"/>
    <n v="0.61199999999999999"/>
  </r>
  <r>
    <s v="American Staffordshire Terrier"/>
    <x v="0"/>
    <x v="5"/>
    <x v="5"/>
    <n v="28"/>
    <x v="82"/>
    <n v="900"/>
    <x v="45"/>
    <x v="2"/>
    <n v="0"/>
    <n v="1"/>
    <n v="0"/>
    <x v="82"/>
    <n v="94"/>
    <n v="0.376"/>
  </r>
  <r>
    <s v="Field Spaniel"/>
    <x v="0"/>
    <x v="0"/>
    <x v="7"/>
    <n v="19"/>
    <x v="83"/>
    <n v="900"/>
    <x v="45"/>
    <x v="2"/>
    <n v="0"/>
    <n v="0"/>
    <n v="0"/>
    <x v="83"/>
    <n v="79"/>
    <n v="0.316"/>
  </r>
  <r>
    <s v="Australian Terrier"/>
    <x v="0"/>
    <x v="5"/>
    <x v="5"/>
    <n v="5"/>
    <x v="84"/>
    <n v="1250"/>
    <x v="45"/>
    <x v="2"/>
    <n v="0"/>
    <n v="0"/>
    <n v="0"/>
    <x v="84"/>
    <n v="55"/>
    <n v="0.22"/>
  </r>
  <r>
    <s v="Bearded Collie"/>
    <x v="0"/>
    <x v="6"/>
    <x v="6"/>
    <n v="23"/>
    <x v="85"/>
    <n v="1300"/>
    <x v="45"/>
    <x v="5"/>
    <n v="0"/>
    <n v="0"/>
    <n v="0"/>
    <x v="85"/>
    <n v="50"/>
    <n v="0.2"/>
  </r>
  <r>
    <s v="Newfoundland Dog"/>
    <x v="17"/>
    <x v="4"/>
    <x v="4"/>
    <n v="65"/>
    <x v="86"/>
    <n v="1750"/>
    <x v="45"/>
    <x v="1"/>
    <n v="0"/>
    <n v="0"/>
    <n v="0"/>
    <x v="86"/>
    <n v="22"/>
    <n v="8.7999999999999995E-2"/>
  </r>
  <r>
    <s v="Samoyed"/>
    <x v="0"/>
    <x v="4"/>
    <x v="2"/>
    <n v="26"/>
    <x v="87"/>
    <n v="1350"/>
    <x v="46"/>
    <x v="5"/>
    <n v="0"/>
    <n v="0"/>
    <n v="0"/>
    <x v="87"/>
    <n v="128"/>
    <n v="0.51200000000000001"/>
  </r>
  <r>
    <s v="Manchester Terrier"/>
    <x v="0"/>
    <x v="5"/>
    <x v="5"/>
    <n v="6"/>
    <x v="88"/>
    <n v="800"/>
    <x v="47"/>
    <x v="2"/>
    <n v="0"/>
    <n v="0"/>
    <n v="0"/>
    <x v="88"/>
    <n v="16"/>
    <n v="6.4000000000000001E-2"/>
  </r>
  <r>
    <s v="Welsh Springer Spaniel"/>
    <x v="0"/>
    <x v="0"/>
    <x v="7"/>
    <n v="18"/>
    <x v="89"/>
    <n v="1300"/>
    <x v="48"/>
    <x v="5"/>
    <n v="0"/>
    <n v="0"/>
    <n v="0"/>
    <x v="89"/>
    <n v="21"/>
    <n v="8.4000000000000005E-2"/>
  </r>
  <r>
    <s v="Border Terrier"/>
    <x v="0"/>
    <x v="5"/>
    <x v="5"/>
    <n v="7"/>
    <x v="90"/>
    <n v="1300"/>
    <x v="49"/>
    <x v="5"/>
    <n v="0"/>
    <n v="0"/>
    <n v="0"/>
    <x v="90"/>
    <n v="110"/>
    <n v="0.44"/>
  </r>
  <r>
    <s v="Briard"/>
    <x v="0"/>
    <x v="6"/>
    <x v="7"/>
    <n v="35"/>
    <x v="91"/>
    <n v="1100"/>
    <x v="49"/>
    <x v="3"/>
    <n v="0"/>
    <n v="0"/>
    <n v="0"/>
    <x v="91"/>
    <n v="107"/>
    <n v="0.42799999999999999"/>
  </r>
  <r>
    <s v="Airedale Terrier"/>
    <x v="18"/>
    <x v="5"/>
    <x v="5"/>
    <n v="26"/>
    <x v="92"/>
    <n v="700"/>
    <x v="50"/>
    <x v="5"/>
    <n v="0"/>
    <n v="0"/>
    <n v="0"/>
    <x v="92"/>
    <n v="670"/>
    <n v="2.68"/>
  </r>
  <r>
    <s v="Bouvier des Flanders"/>
    <x v="0"/>
    <x v="6"/>
    <x v="6"/>
    <n v="42"/>
    <x v="93"/>
    <n v="1750"/>
    <x v="50"/>
    <x v="1"/>
    <n v="0"/>
    <n v="0"/>
    <n v="0"/>
    <x v="93"/>
    <n v="15"/>
    <n v="0.06"/>
  </r>
  <r>
    <s v="Giant Schnauzer"/>
    <x v="0"/>
    <x v="4"/>
    <x v="1"/>
    <n v="38"/>
    <x v="94"/>
    <n v="1250"/>
    <x v="51"/>
    <x v="3"/>
    <n v="0"/>
    <n v="0"/>
    <n v="0"/>
    <x v="94"/>
    <n v="83"/>
    <n v="0.33200000000000002"/>
  </r>
  <r>
    <s v="Puli"/>
    <x v="0"/>
    <x v="6"/>
    <x v="6"/>
    <n v="14"/>
    <x v="95"/>
    <n v="1100"/>
    <x v="52"/>
    <x v="1"/>
    <n v="0"/>
    <n v="0"/>
    <n v="0"/>
    <x v="95"/>
    <n v="96"/>
    <n v="0.38400000000000001"/>
  </r>
  <r>
    <s v="Chesapeake Bay Retriever"/>
    <x v="0"/>
    <x v="0"/>
    <x v="7"/>
    <n v="33"/>
    <x v="96"/>
    <n v="800"/>
    <x v="52"/>
    <x v="2"/>
    <n v="0"/>
    <n v="0"/>
    <n v="0"/>
    <x v="96"/>
    <n v="89"/>
    <n v="0.35599999999999998"/>
  </r>
  <r>
    <s v="Yorkshire Terrier Yorkie"/>
    <x v="19"/>
    <x v="3"/>
    <x v="1"/>
    <n v="3"/>
    <x v="97"/>
    <n v="800"/>
    <x v="52"/>
    <x v="2"/>
    <n v="0"/>
    <n v="0"/>
    <n v="0"/>
    <x v="97"/>
    <n v="77"/>
    <n v="0.308"/>
  </r>
  <r>
    <s v="Corgi"/>
    <x v="0"/>
    <x v="6"/>
    <x v="6"/>
    <n v="13"/>
    <x v="98"/>
    <n v="1100"/>
    <x v="53"/>
    <x v="5"/>
    <n v="0"/>
    <n v="0"/>
    <n v="0"/>
    <x v="98"/>
    <n v="55"/>
    <n v="0.22"/>
  </r>
  <r>
    <s v="Welsh Corgi"/>
    <x v="0"/>
    <x v="6"/>
    <x v="6"/>
    <n v="13"/>
    <x v="98"/>
    <n v="1100"/>
    <x v="53"/>
    <x v="5"/>
    <n v="0"/>
    <n v="0"/>
    <n v="0"/>
    <x v="98"/>
    <n v="21"/>
    <n v="8.4000000000000005E-2"/>
  </r>
  <r>
    <s v="Cardigan"/>
    <x v="0"/>
    <x v="6"/>
    <x v="6"/>
    <n v="16"/>
    <x v="98"/>
    <n v="1100"/>
    <x v="53"/>
    <x v="5"/>
    <n v="0"/>
    <n v="0"/>
    <n v="0"/>
    <x v="98"/>
    <n v="14"/>
    <n v="5.6000000000000001E-2"/>
  </r>
  <r>
    <s v="Pembroke"/>
    <x v="0"/>
    <x v="6"/>
    <x v="6"/>
    <n v="12"/>
    <x v="98"/>
    <n v="1100"/>
    <x v="53"/>
    <x v="5"/>
    <n v="0"/>
    <n v="0"/>
    <n v="0"/>
    <x v="98"/>
    <n v="14"/>
    <n v="5.6000000000000001E-2"/>
  </r>
  <r>
    <s v="Irish Water Spaniel"/>
    <x v="0"/>
    <x v="0"/>
    <x v="7"/>
    <n v="25"/>
    <x v="99"/>
    <n v="900"/>
    <x v="54"/>
    <x v="5"/>
    <n v="0"/>
    <n v="0"/>
    <n v="0"/>
    <x v="99"/>
    <n v="74172"/>
    <n v="296.68799999999999"/>
  </r>
  <r>
    <s v="Pomeranian"/>
    <x v="0"/>
    <x v="3"/>
    <x v="1"/>
    <n v="2"/>
    <x v="100"/>
    <n v="700"/>
    <x v="55"/>
    <x v="2"/>
    <n v="0"/>
    <n v="0"/>
    <n v="4"/>
    <x v="100"/>
    <n v="10"/>
    <n v="0.04"/>
  </r>
  <r>
    <s v="Bernese Mountain Dog"/>
    <x v="0"/>
    <x v="4"/>
    <x v="4"/>
    <n v="44"/>
    <x v="101"/>
    <n v="900"/>
    <x v="56"/>
    <x v="1"/>
    <n v="0"/>
    <n v="0"/>
    <n v="0"/>
    <x v="101"/>
    <n v="98"/>
    <n v="0.39200000000000002"/>
  </r>
  <r>
    <s v="Mountain Dog"/>
    <x v="0"/>
    <x v="4"/>
    <x v="4"/>
    <n v="44"/>
    <x v="101"/>
    <n v="900"/>
    <x v="56"/>
    <x v="1"/>
    <n v="0"/>
    <n v="0"/>
    <n v="0"/>
    <x v="101"/>
    <n v="75"/>
    <n v="0.3"/>
  </r>
  <r>
    <s v="Weimaraner"/>
    <x v="0"/>
    <x v="0"/>
    <x v="7"/>
    <n v="29"/>
    <x v="102"/>
    <n v="1750"/>
    <x v="57"/>
    <x v="2"/>
    <n v="0"/>
    <n v="0"/>
    <n v="0"/>
    <x v="102"/>
    <n v="22"/>
    <n v="8.7999999999999995E-2"/>
  </r>
  <r>
    <s v="Cocker Spaniel"/>
    <x v="0"/>
    <x v="0"/>
    <x v="7"/>
    <n v="10"/>
    <x v="103"/>
    <n v="700"/>
    <x v="58"/>
    <x v="2"/>
    <n v="0"/>
    <n v="0"/>
    <n v="0"/>
    <x v="103"/>
    <n v="203"/>
    <n v="0.81200000000000006"/>
  </r>
  <r>
    <s v="Spaniel"/>
    <x v="0"/>
    <x v="0"/>
    <x v="7"/>
    <n v="10"/>
    <x v="103"/>
    <n v="700"/>
    <x v="58"/>
    <x v="2"/>
    <n v="0"/>
    <n v="0"/>
    <n v="0"/>
    <x v="103"/>
    <n v="107"/>
    <n v="0.42799999999999999"/>
  </r>
  <r>
    <s v="Brittany Spaniel"/>
    <x v="0"/>
    <x v="0"/>
    <x v="7"/>
    <n v="17"/>
    <x v="104"/>
    <n v="750"/>
    <x v="59"/>
    <x v="2"/>
    <n v="0"/>
    <n v="0"/>
    <n v="0"/>
    <x v="104"/>
    <n v="109"/>
    <n v="0.436"/>
  </r>
  <r>
    <s v="Schnauzer"/>
    <x v="20"/>
    <x v="4"/>
    <x v="6"/>
    <n v="17"/>
    <x v="105"/>
    <n v="1350"/>
    <x v="60"/>
    <x v="5"/>
    <n v="0"/>
    <n v="0"/>
    <n v="3"/>
    <x v="105"/>
    <n v="95"/>
    <n v="0.38"/>
  </r>
  <r>
    <s v="English Cocker Spaniel"/>
    <x v="0"/>
    <x v="0"/>
    <x v="7"/>
    <n v="14"/>
    <x v="106"/>
    <n v="1050"/>
    <x v="60"/>
    <x v="5"/>
    <n v="0"/>
    <n v="0"/>
    <n v="0"/>
    <x v="106"/>
    <n v="76"/>
    <n v="0.30399999999999999"/>
  </r>
  <r>
    <s v="Flat-coated Retriever"/>
    <x v="0"/>
    <x v="0"/>
    <x v="7"/>
    <n v="30"/>
    <x v="107"/>
    <n v="1100"/>
    <x v="60"/>
    <x v="1"/>
    <n v="0"/>
    <n v="0"/>
    <n v="0"/>
    <x v="107"/>
    <n v="5"/>
    <n v="0.02"/>
  </r>
  <r>
    <s v="German Shorthaired Pointer"/>
    <x v="21"/>
    <x v="4"/>
    <x v="7"/>
    <n v="29"/>
    <x v="108"/>
    <n v="700"/>
    <x v="61"/>
    <x v="2"/>
    <n v="0"/>
    <n v="0"/>
    <n v="0"/>
    <x v="108"/>
    <n v="110"/>
    <n v="0.44"/>
  </r>
  <r>
    <s v="Keeshond"/>
    <x v="0"/>
    <x v="2"/>
    <x v="2"/>
    <n v="18"/>
    <x v="109"/>
    <n v="900"/>
    <x v="62"/>
    <x v="5"/>
    <n v="0"/>
    <n v="0"/>
    <n v="0"/>
    <x v="109"/>
    <n v="95"/>
    <n v="0.38"/>
  </r>
  <r>
    <s v="Collie"/>
    <x v="0"/>
    <x v="6"/>
    <x v="6"/>
    <n v="31"/>
    <x v="110"/>
    <n v="500"/>
    <x v="62"/>
    <x v="1"/>
    <n v="0"/>
    <n v="0"/>
    <n v="0"/>
    <x v="110"/>
    <n v="45"/>
    <n v="0.18"/>
  </r>
  <r>
    <s v="Schipperke"/>
    <x v="0"/>
    <x v="2"/>
    <x v="1"/>
    <n v="7"/>
    <x v="111"/>
    <n v="800"/>
    <x v="63"/>
    <x v="2"/>
    <n v="0"/>
    <n v="0"/>
    <n v="0"/>
    <x v="111"/>
    <n v="56"/>
    <n v="0.224"/>
  </r>
  <r>
    <s v="Belgian Shepherd Dog Sheepdog"/>
    <x v="22"/>
    <x v="6"/>
    <x v="6"/>
    <n v="32"/>
    <x v="112"/>
    <n v="1300"/>
    <x v="63"/>
    <x v="3"/>
    <n v="0"/>
    <n v="0"/>
    <n v="0"/>
    <x v="112"/>
    <n v="33"/>
    <n v="0.13200000000000001"/>
  </r>
  <r>
    <s v="Belgian Shepherd Tervuren"/>
    <x v="0"/>
    <x v="6"/>
    <x v="6"/>
    <n v="34"/>
    <x v="113"/>
    <n v="1350"/>
    <x v="64"/>
    <x v="3"/>
    <n v="0"/>
    <n v="0"/>
    <n v="0"/>
    <x v="113"/>
    <n v="67"/>
    <n v="0.26800000000000002"/>
  </r>
  <r>
    <s v="English Springer Spaniel"/>
    <x v="0"/>
    <x v="0"/>
    <x v="7"/>
    <n v="23"/>
    <x v="114"/>
    <n v="750"/>
    <x v="65"/>
    <x v="2"/>
    <n v="0"/>
    <n v="0"/>
    <n v="0"/>
    <x v="114"/>
    <n v="77"/>
    <n v="0.308"/>
  </r>
  <r>
    <s v="Cattle Dog"/>
    <x v="0"/>
    <x v="6"/>
    <x v="6"/>
    <n v="21"/>
    <x v="115"/>
    <n v="600"/>
    <x v="66"/>
    <x v="3"/>
    <n v="0"/>
    <n v="0"/>
    <n v="0"/>
    <x v="115"/>
    <n v="209"/>
    <n v="0.83599999999999997"/>
  </r>
  <r>
    <s v="Australian Cattle Dog/Blue Heeler"/>
    <x v="0"/>
    <x v="6"/>
    <x v="6"/>
    <n v="21"/>
    <x v="115"/>
    <n v="600"/>
    <x v="66"/>
    <x v="3"/>
    <n v="0"/>
    <n v="0"/>
    <n v="0"/>
    <x v="115"/>
    <n v="101"/>
    <n v="0.40400000000000003"/>
  </r>
  <r>
    <s v="Rottweiler"/>
    <x v="0"/>
    <x v="4"/>
    <x v="4"/>
    <n v="51"/>
    <x v="116"/>
    <n v="1600"/>
    <x v="67"/>
    <x v="3"/>
    <n v="1"/>
    <n v="0"/>
    <n v="7"/>
    <x v="116"/>
    <n v="121"/>
    <n v="0.48399999999999999"/>
  </r>
  <r>
    <s v="Papillon"/>
    <x v="0"/>
    <x v="3"/>
    <x v="1"/>
    <n v="5"/>
    <x v="117"/>
    <n v="500"/>
    <x v="68"/>
    <x v="2"/>
    <n v="0"/>
    <n v="0"/>
    <n v="0"/>
    <x v="117"/>
    <n v="22"/>
    <n v="8.7999999999999995E-2"/>
  </r>
  <r>
    <s v="Labrador Retriever"/>
    <x v="0"/>
    <x v="0"/>
    <x v="7"/>
    <n v="32"/>
    <x v="118"/>
    <n v="1500"/>
    <x v="69"/>
    <x v="2"/>
    <n v="0"/>
    <n v="0"/>
    <n v="0"/>
    <x v="118"/>
    <n v="351"/>
    <n v="1.4039999999999999"/>
  </r>
  <r>
    <s v="Black Labrador Retriever"/>
    <x v="0"/>
    <x v="0"/>
    <x v="7"/>
    <n v="32"/>
    <x v="118"/>
    <n v="1500"/>
    <x v="69"/>
    <x v="2"/>
    <n v="0"/>
    <n v="0"/>
    <n v="0"/>
    <x v="118"/>
    <n v="123"/>
    <n v="0.49199999999999999"/>
  </r>
  <r>
    <s v="Yellow Labrador Retriever"/>
    <x v="0"/>
    <x v="0"/>
    <x v="7"/>
    <n v="32"/>
    <x v="118"/>
    <n v="1500"/>
    <x v="69"/>
    <x v="2"/>
    <n v="0"/>
    <n v="0"/>
    <n v="0"/>
    <x v="118"/>
    <n v="123"/>
    <n v="0.49199999999999999"/>
  </r>
  <r>
    <s v="Chocolate Labrador Retriever"/>
    <x v="0"/>
    <x v="0"/>
    <x v="7"/>
    <n v="32"/>
    <x v="118"/>
    <n v="1500"/>
    <x v="69"/>
    <x v="2"/>
    <n v="0"/>
    <n v="0"/>
    <n v="0"/>
    <x v="118"/>
    <n v="111"/>
    <n v="0.44400000000000001"/>
  </r>
  <r>
    <s v="Shetland Sheepdog Sheltie"/>
    <x v="23"/>
    <x v="6"/>
    <x v="6"/>
    <n v="9"/>
    <x v="119"/>
    <n v="900"/>
    <x v="70"/>
    <x v="5"/>
    <n v="0"/>
    <n v="0"/>
    <n v="0"/>
    <x v="119"/>
    <n v="542"/>
    <n v="2.1680000000000001"/>
  </r>
  <r>
    <s v="Doberman Pinscher"/>
    <x v="24"/>
    <x v="4"/>
    <x v="4"/>
    <n v="43"/>
    <x v="120"/>
    <n v="900"/>
    <x v="71"/>
    <x v="3"/>
    <n v="1"/>
    <n v="0"/>
    <n v="0"/>
    <x v="120"/>
    <n v="256"/>
    <n v="1.024"/>
  </r>
  <r>
    <s v="Golden Retriever"/>
    <x v="0"/>
    <x v="0"/>
    <x v="7"/>
    <n v="32"/>
    <x v="121"/>
    <n v="1500"/>
    <x v="72"/>
    <x v="2"/>
    <n v="0"/>
    <n v="0"/>
    <n v="6"/>
    <x v="121"/>
    <n v="150"/>
    <n v="0.6"/>
  </r>
  <r>
    <s v="Retriever"/>
    <x v="0"/>
    <x v="0"/>
    <x v="7"/>
    <n v="32"/>
    <x v="121"/>
    <n v="1500"/>
    <x v="72"/>
    <x v="2"/>
    <n v="0"/>
    <n v="0"/>
    <n v="0"/>
    <x v="121"/>
    <n v="119"/>
    <n v="0.47599999999999998"/>
  </r>
  <r>
    <s v="Shepherd"/>
    <x v="0"/>
    <x v="6"/>
    <x v="6"/>
    <n v="35"/>
    <x v="122"/>
    <n v="1400"/>
    <x v="73"/>
    <x v="3"/>
    <n v="0"/>
    <n v="0"/>
    <n v="0"/>
    <x v="122"/>
    <n v="555"/>
    <n v="2.2200000000000002"/>
  </r>
  <r>
    <s v="German Shepherd Dog"/>
    <x v="25"/>
    <x v="6"/>
    <x v="6"/>
    <n v="35"/>
    <x v="122"/>
    <n v="1400"/>
    <x v="73"/>
    <x v="3"/>
    <n v="1"/>
    <n v="0"/>
    <n v="8"/>
    <x v="122"/>
    <n v="125"/>
    <n v="0.5"/>
  </r>
  <r>
    <s v="White German Shepherd"/>
    <x v="0"/>
    <x v="6"/>
    <x v="6"/>
    <n v="35"/>
    <x v="122"/>
    <n v="1400"/>
    <x v="73"/>
    <x v="3"/>
    <n v="0"/>
    <n v="0"/>
    <n v="0"/>
    <x v="122"/>
    <n v="38"/>
    <n v="0.152"/>
  </r>
  <r>
    <s v="Toy Poodle"/>
    <x v="0"/>
    <x v="3"/>
    <x v="1"/>
    <n v="4"/>
    <x v="123"/>
    <n v="1250"/>
    <x v="74"/>
    <x v="5"/>
    <n v="0"/>
    <n v="0"/>
    <n v="0"/>
    <x v="123"/>
    <n v="521"/>
    <n v="2.0840000000000001"/>
  </r>
  <r>
    <s v="Miniature Poodle"/>
    <x v="0"/>
    <x v="3"/>
    <x v="1"/>
    <n v="8"/>
    <x v="123"/>
    <n v="1250"/>
    <x v="74"/>
    <x v="5"/>
    <n v="0"/>
    <n v="0"/>
    <n v="0"/>
    <x v="123"/>
    <n v="345"/>
    <n v="1.38"/>
  </r>
  <r>
    <s v="Standard Poodle"/>
    <x v="0"/>
    <x v="2"/>
    <x v="7"/>
    <n v="26"/>
    <x v="123"/>
    <n v="1250"/>
    <x v="74"/>
    <x v="5"/>
    <n v="0"/>
    <n v="0"/>
    <n v="0"/>
    <x v="124"/>
    <n v="54"/>
    <n v="0.216"/>
  </r>
  <r>
    <s v="Poodle"/>
    <x v="0"/>
    <x v="2"/>
    <x v="7"/>
    <n v="26"/>
    <x v="123"/>
    <n v="1250"/>
    <x v="74"/>
    <x v="5"/>
    <n v="0"/>
    <n v="0"/>
    <n v="1"/>
    <x v="124"/>
    <n v="12"/>
    <n v="4.8000000000000001E-2"/>
  </r>
  <r>
    <s v="Border Collie"/>
    <x v="0"/>
    <x v="6"/>
    <x v="6"/>
    <n v="17"/>
    <x v="124"/>
    <n v="700"/>
    <x v="75"/>
    <x v="3"/>
    <n v="0"/>
    <n v="0"/>
    <n v="0"/>
    <x v="125"/>
    <n v="107"/>
    <n v="0.42799999999999999"/>
  </r>
  <r>
    <s v="Appenzell Mountain Dog"/>
    <x v="26"/>
    <x v="4"/>
    <x v="4"/>
    <n v="27"/>
    <x v="125"/>
    <n v="700"/>
    <x v="76"/>
    <x v="1"/>
    <n v="0"/>
    <n v="0"/>
    <n v="0"/>
    <x v="123"/>
    <n v="909"/>
    <n v="3.6360000000000001"/>
  </r>
  <r>
    <s v="Brussels Griffon"/>
    <x v="27"/>
    <x v="3"/>
    <x v="1"/>
    <n v="4"/>
    <x v="126"/>
    <n v="900"/>
    <x v="76"/>
    <x v="2"/>
    <n v="0"/>
    <n v="0"/>
    <n v="0"/>
    <x v="126"/>
    <n v="895"/>
    <n v="3.58"/>
  </r>
  <r>
    <s v="Anatolian Shepherd"/>
    <x v="0"/>
    <x v="4"/>
    <x v="4"/>
    <n v="52"/>
    <x v="127"/>
    <n v="800"/>
    <x v="76"/>
    <x v="3"/>
    <n v="0"/>
    <n v="0"/>
    <n v="0"/>
    <x v="127"/>
    <n v="780"/>
    <n v="3.12"/>
  </r>
  <r>
    <s v="Kyi Leo"/>
    <x v="0"/>
    <x v="2"/>
    <x v="1"/>
    <n v="5"/>
    <x v="128"/>
    <n v="700"/>
    <x v="76"/>
    <x v="2"/>
    <n v="0"/>
    <n v="0"/>
    <n v="0"/>
    <x v="123"/>
    <n v="689"/>
    <n v="2.7559999999999998"/>
  </r>
  <r>
    <s v="Bluetick Coonhound"/>
    <x v="28"/>
    <x v="1"/>
    <x v="3"/>
    <n v="28"/>
    <x v="129"/>
    <n v="550"/>
    <x v="76"/>
    <x v="0"/>
    <n v="0"/>
    <n v="0"/>
    <n v="0"/>
    <x v="128"/>
    <n v="675"/>
    <n v="2.7"/>
  </r>
  <r>
    <s v="Sloughi"/>
    <x v="0"/>
    <x v="1"/>
    <x v="0"/>
    <n v="28"/>
    <x v="130"/>
    <n v="900"/>
    <x v="76"/>
    <x v="1"/>
    <n v="0"/>
    <n v="0"/>
    <n v="0"/>
    <x v="129"/>
    <n v="675"/>
    <n v="2.7"/>
  </r>
  <r>
    <s v="Italian Spinone"/>
    <x v="0"/>
    <x v="0"/>
    <x v="7"/>
    <n v="33"/>
    <x v="131"/>
    <n v="1750"/>
    <x v="76"/>
    <x v="2"/>
    <n v="0"/>
    <n v="0"/>
    <n v="0"/>
    <x v="130"/>
    <n v="597"/>
    <n v="2.3879999999999999"/>
  </r>
  <r>
    <s v="Portuguese Water Dog"/>
    <x v="0"/>
    <x v="4"/>
    <x v="7"/>
    <n v="22"/>
    <x v="132"/>
    <n v="2650"/>
    <x v="76"/>
    <x v="5"/>
    <n v="0"/>
    <n v="0"/>
    <n v="0"/>
    <x v="131"/>
    <n v="526"/>
    <n v="2.1040000000000001"/>
  </r>
  <r>
    <s v="Havanese"/>
    <x v="0"/>
    <x v="3"/>
    <x v="1"/>
    <n v="5"/>
    <x v="133"/>
    <n v="1050"/>
    <x v="76"/>
    <x v="2"/>
    <n v="0"/>
    <n v="0"/>
    <n v="0"/>
    <x v="132"/>
    <n v="505"/>
    <n v="2.02"/>
  </r>
  <r>
    <s v="African Hunting Dog"/>
    <x v="0"/>
    <x v="7"/>
    <x v="8"/>
    <n v="23"/>
    <x v="134"/>
    <n v="0"/>
    <x v="76"/>
    <x v="6"/>
    <n v="0"/>
    <n v="0"/>
    <n v="0"/>
    <x v="123"/>
    <n v="500"/>
    <n v="2"/>
  </r>
  <r>
    <s v="Blue Lacy"/>
    <x v="0"/>
    <x v="0"/>
    <x v="7"/>
    <n v="18"/>
    <x v="135"/>
    <n v="700"/>
    <x v="76"/>
    <x v="5"/>
    <n v="0"/>
    <n v="0"/>
    <n v="0"/>
    <x v="123"/>
    <n v="397"/>
    <n v="1.5880000000000001"/>
  </r>
  <r>
    <s v="Boerboel"/>
    <x v="0"/>
    <x v="4"/>
    <x v="4"/>
    <n v="80"/>
    <x v="136"/>
    <n v="1750"/>
    <x v="76"/>
    <x v="3"/>
    <n v="0"/>
    <n v="0"/>
    <n v="0"/>
    <x v="133"/>
    <n v="393"/>
    <n v="1.5720000000000001"/>
  </r>
  <r>
    <s v="Podengo Portugueso"/>
    <x v="0"/>
    <x v="1"/>
    <x v="0"/>
    <n v="5"/>
    <x v="137"/>
    <n v="900"/>
    <x v="76"/>
    <x v="2"/>
    <n v="0"/>
    <n v="0"/>
    <n v="0"/>
    <x v="134"/>
    <n v="371"/>
    <n v="1.484"/>
  </r>
  <r>
    <s v="Munsterlander"/>
    <x v="0"/>
    <x v="0"/>
    <x v="7"/>
    <n v="20"/>
    <x v="138"/>
    <n v="1500"/>
    <x v="76"/>
    <x v="2"/>
    <n v="0"/>
    <n v="0"/>
    <n v="0"/>
    <x v="123"/>
    <n v="325"/>
    <n v="1.3"/>
  </r>
  <r>
    <s v="Jack Russell Terrier"/>
    <x v="0"/>
    <x v="5"/>
    <x v="5"/>
    <n v="7"/>
    <x v="139"/>
    <n v="850"/>
    <x v="76"/>
    <x v="5"/>
    <n v="0"/>
    <n v="0"/>
    <n v="0"/>
    <x v="135"/>
    <n v="321"/>
    <n v="1.284"/>
  </r>
  <r>
    <s v="Caucasian Sheepdog (Caucasian Ovtcharka)"/>
    <x v="0"/>
    <x v="4"/>
    <x v="4"/>
    <n v="63"/>
    <x v="140"/>
    <n v="1750"/>
    <x v="76"/>
    <x v="3"/>
    <n v="0"/>
    <n v="0"/>
    <n v="0"/>
    <x v="123"/>
    <n v="315"/>
    <n v="1.26"/>
  </r>
  <r>
    <s v="Tosa Inu"/>
    <x v="0"/>
    <x v="4"/>
    <x v="4"/>
    <n v="65"/>
    <x v="141"/>
    <n v="700"/>
    <x v="76"/>
    <x v="3"/>
    <n v="0"/>
    <n v="1"/>
    <n v="0"/>
    <x v="123"/>
    <n v="309"/>
    <n v="1.236"/>
  </r>
  <r>
    <s v="Komondor"/>
    <x v="0"/>
    <x v="4"/>
    <x v="4"/>
    <n v="59"/>
    <x v="142"/>
    <n v="1000"/>
    <x v="76"/>
    <x v="3"/>
    <n v="0"/>
    <n v="0"/>
    <n v="0"/>
    <x v="136"/>
    <n v="309"/>
    <n v="1.236"/>
  </r>
  <r>
    <s v="Dingo"/>
    <x v="0"/>
    <x v="7"/>
    <x v="8"/>
    <n v="16"/>
    <x v="134"/>
    <n v="0"/>
    <x v="76"/>
    <x v="6"/>
    <n v="0"/>
    <n v="0"/>
    <n v="0"/>
    <x v="123"/>
    <n v="301"/>
    <n v="1.204"/>
  </r>
  <r>
    <s v="Treeing Walker Coonhound"/>
    <x v="29"/>
    <x v="1"/>
    <x v="3"/>
    <n v="28"/>
    <x v="143"/>
    <n v="500"/>
    <x v="76"/>
    <x v="2"/>
    <n v="0"/>
    <n v="0"/>
    <n v="0"/>
    <x v="137"/>
    <n v="301"/>
    <n v="1.204"/>
  </r>
  <r>
    <s v="Akbash"/>
    <x v="0"/>
    <x v="4"/>
    <x v="4"/>
    <n v="53"/>
    <x v="144"/>
    <n v="600"/>
    <x v="76"/>
    <x v="1"/>
    <n v="0"/>
    <n v="0"/>
    <n v="0"/>
    <x v="123"/>
    <n v="293"/>
    <n v="1.1719999999999999"/>
  </r>
  <r>
    <s v="Vizsla"/>
    <x v="0"/>
    <x v="0"/>
    <x v="7"/>
    <n v="21"/>
    <x v="145"/>
    <n v="1000"/>
    <x v="76"/>
    <x v="2"/>
    <n v="0"/>
    <n v="0"/>
    <n v="0"/>
    <x v="138"/>
    <n v="256"/>
    <n v="1.024"/>
  </r>
  <r>
    <s v="Dhole"/>
    <x v="0"/>
    <x v="7"/>
    <x v="8"/>
    <n v="18"/>
    <x v="134"/>
    <n v="0"/>
    <x v="76"/>
    <x v="6"/>
    <n v="0"/>
    <n v="0"/>
    <n v="0"/>
    <x v="123"/>
    <n v="250"/>
    <n v="1"/>
  </r>
  <r>
    <s v="Toy Fox Terrier"/>
    <x v="30"/>
    <x v="3"/>
    <x v="5"/>
    <n v="2"/>
    <x v="146"/>
    <n v="500"/>
    <x v="76"/>
    <x v="4"/>
    <n v="0"/>
    <n v="0"/>
    <n v="0"/>
    <x v="139"/>
    <n v="250"/>
    <n v="1"/>
  </r>
  <r>
    <s v="Klee Kai"/>
    <x v="0"/>
    <x v="2"/>
    <x v="2"/>
    <n v="7"/>
    <x v="147"/>
    <n v="1250"/>
    <x v="76"/>
    <x v="1"/>
    <n v="0"/>
    <n v="0"/>
    <n v="0"/>
    <x v="123"/>
    <n v="225"/>
    <n v="0.9"/>
  </r>
  <r>
    <s v="Kishu"/>
    <x v="0"/>
    <x v="0"/>
    <x v="2"/>
    <n v="20"/>
    <x v="148"/>
    <n v="400"/>
    <x v="76"/>
    <x v="5"/>
    <n v="0"/>
    <n v="0"/>
    <n v="0"/>
    <x v="123"/>
    <n v="220"/>
    <n v="0.88"/>
  </r>
  <r>
    <s v="Bolognese"/>
    <x v="0"/>
    <x v="4"/>
    <x v="1"/>
    <n v="3"/>
    <x v="149"/>
    <n v="1350"/>
    <x v="76"/>
    <x v="4"/>
    <n v="0"/>
    <n v="0"/>
    <n v="0"/>
    <x v="123"/>
    <n v="215"/>
    <n v="0.86"/>
  </r>
  <r>
    <s v="South Russian Ovtcharka"/>
    <x v="0"/>
    <x v="6"/>
    <x v="6"/>
    <n v="49"/>
    <x v="150"/>
    <n v="900"/>
    <x v="76"/>
    <x v="5"/>
    <n v="0"/>
    <n v="0"/>
    <n v="0"/>
    <x v="123"/>
    <n v="215"/>
    <n v="0.86"/>
  </r>
  <r>
    <s v="Chinook"/>
    <x v="0"/>
    <x v="4"/>
    <x v="2"/>
    <n v="32"/>
    <x v="151"/>
    <n v="900"/>
    <x v="76"/>
    <x v="5"/>
    <n v="0"/>
    <n v="0"/>
    <n v="0"/>
    <x v="140"/>
    <n v="210"/>
    <n v="0.84"/>
  </r>
  <r>
    <s v="Pit Bull Terrier"/>
    <x v="0"/>
    <x v="5"/>
    <x v="5"/>
    <n v="23"/>
    <x v="152"/>
    <n v="600"/>
    <x v="76"/>
    <x v="2"/>
    <n v="0"/>
    <n v="1"/>
    <n v="0"/>
    <x v="123"/>
    <n v="205"/>
    <n v="0.82"/>
  </r>
  <r>
    <s v="Harrier"/>
    <x v="0"/>
    <x v="1"/>
    <x v="3"/>
    <n v="22"/>
    <x v="153"/>
    <n v="350"/>
    <x v="76"/>
    <x v="4"/>
    <n v="0"/>
    <n v="0"/>
    <n v="0"/>
    <x v="141"/>
    <n v="204"/>
    <n v="0.81599999999999995"/>
  </r>
  <r>
    <s v="Catahoula Leopard Dog"/>
    <x v="0"/>
    <x v="6"/>
    <x v="6"/>
    <n v="27"/>
    <x v="154"/>
    <n v="400"/>
    <x v="76"/>
    <x v="3"/>
    <n v="0"/>
    <n v="0"/>
    <n v="0"/>
    <x v="123"/>
    <n v="178"/>
    <n v="0.71199999999999997"/>
  </r>
  <r>
    <s v="Norwegian Lundehund"/>
    <x v="0"/>
    <x v="2"/>
    <x v="2"/>
    <n v="8"/>
    <x v="155"/>
    <n v="500"/>
    <x v="76"/>
    <x v="5"/>
    <n v="0"/>
    <n v="0"/>
    <n v="0"/>
    <x v="142"/>
    <n v="153"/>
    <n v="0.61199999999999999"/>
  </r>
  <r>
    <s v="Mountain Cur"/>
    <x v="0"/>
    <x v="4"/>
    <x v="3"/>
    <n v="20"/>
    <x v="156"/>
    <n v="400"/>
    <x v="76"/>
    <x v="3"/>
    <n v="0"/>
    <n v="0"/>
    <n v="0"/>
    <x v="123"/>
    <n v="134"/>
    <n v="0.53600000000000003"/>
  </r>
  <r>
    <s v="Lowchen"/>
    <x v="0"/>
    <x v="2"/>
    <x v="1"/>
    <n v="6"/>
    <x v="157"/>
    <n v="400"/>
    <x v="76"/>
    <x v="2"/>
    <n v="0"/>
    <n v="0"/>
    <n v="0"/>
    <x v="143"/>
    <n v="125"/>
    <n v="0.5"/>
  </r>
  <r>
    <s v="Shiba Inu"/>
    <x v="0"/>
    <x v="2"/>
    <x v="1"/>
    <n v="10"/>
    <x v="158"/>
    <n v="900"/>
    <x v="76"/>
    <x v="5"/>
    <n v="0"/>
    <n v="0"/>
    <n v="0"/>
    <x v="144"/>
    <n v="123"/>
    <n v="0.49199999999999999"/>
  </r>
  <r>
    <s v="Cockapoo"/>
    <x v="0"/>
    <x v="0"/>
    <x v="7"/>
    <n v="8"/>
    <x v="159"/>
    <n v="1000"/>
    <x v="76"/>
    <x v="2"/>
    <n v="0"/>
    <n v="0"/>
    <n v="0"/>
    <x v="123"/>
    <n v="115"/>
    <n v="0.46"/>
  </r>
  <r>
    <s v="Feist"/>
    <x v="0"/>
    <x v="5"/>
    <x v="5"/>
    <n v="15"/>
    <x v="160"/>
    <n v="350"/>
    <x v="76"/>
    <x v="5"/>
    <n v="0"/>
    <n v="0"/>
    <n v="0"/>
    <x v="123"/>
    <n v="115"/>
    <n v="0.46"/>
  </r>
  <r>
    <s v="Glen of Imaal Terrier"/>
    <x v="0"/>
    <x v="5"/>
    <x v="5"/>
    <n v="16"/>
    <x v="161"/>
    <n v="900"/>
    <x v="76"/>
    <x v="2"/>
    <n v="0"/>
    <n v="0"/>
    <n v="0"/>
    <x v="145"/>
    <n v="112"/>
    <n v="0.44800000000000001"/>
  </r>
  <r>
    <s v="Hovawart"/>
    <x v="0"/>
    <x v="4"/>
    <x v="4"/>
    <n v="38"/>
    <x v="162"/>
    <n v="1100"/>
    <x v="76"/>
    <x v="3"/>
    <n v="0"/>
    <n v="0"/>
    <n v="0"/>
    <x v="123"/>
    <n v="111"/>
    <n v="0.44400000000000001"/>
  </r>
  <r>
    <s v="Spitz"/>
    <x v="0"/>
    <x v="2"/>
    <x v="2"/>
    <n v="8"/>
    <x v="163"/>
    <n v="700"/>
    <x v="76"/>
    <x v="5"/>
    <n v="0"/>
    <n v="0"/>
    <n v="0"/>
    <x v="146"/>
    <n v="110"/>
    <n v="0.44"/>
  </r>
  <r>
    <s v="Canaan Dog"/>
    <x v="0"/>
    <x v="6"/>
    <x v="0"/>
    <n v="21"/>
    <x v="164"/>
    <n v="1000"/>
    <x v="76"/>
    <x v="2"/>
    <n v="0"/>
    <n v="0"/>
    <n v="0"/>
    <x v="147"/>
    <n v="110"/>
    <n v="0.44"/>
  </r>
  <r>
    <s v="Black Russian Terrier"/>
    <x v="0"/>
    <x v="4"/>
    <x v="4"/>
    <n v="51"/>
    <x v="165"/>
    <n v="2150"/>
    <x v="76"/>
    <x v="3"/>
    <n v="0"/>
    <n v="0"/>
    <n v="0"/>
    <x v="148"/>
    <n v="107"/>
    <n v="0.42799999999999999"/>
  </r>
  <r>
    <s v="Black Mouth Cur"/>
    <x v="0"/>
    <x v="1"/>
    <x v="3"/>
    <n v="32"/>
    <x v="166"/>
    <n v="400"/>
    <x v="76"/>
    <x v="2"/>
    <n v="0"/>
    <n v="0"/>
    <n v="0"/>
    <x v="123"/>
    <n v="105"/>
    <n v="0.42"/>
  </r>
  <r>
    <s v="Carolina Dog"/>
    <x v="0"/>
    <x v="7"/>
    <x v="0"/>
    <n v="18"/>
    <x v="167"/>
    <n v="900"/>
    <x v="76"/>
    <x v="2"/>
    <n v="0"/>
    <n v="0"/>
    <n v="0"/>
    <x v="123"/>
    <n v="103"/>
    <n v="0.41199999999999998"/>
  </r>
  <r>
    <s v="Eskimo Dog"/>
    <x v="0"/>
    <x v="2"/>
    <x v="2"/>
    <n v="8"/>
    <x v="163"/>
    <n v="700"/>
    <x v="76"/>
    <x v="5"/>
    <n v="0"/>
    <n v="0"/>
    <n v="0"/>
    <x v="146"/>
    <n v="103"/>
    <n v="0.41199999999999998"/>
  </r>
  <r>
    <s v="Australian Kelpie"/>
    <x v="31"/>
    <x v="4"/>
    <x v="6"/>
    <n v="16"/>
    <x v="168"/>
    <n v="600"/>
    <x v="76"/>
    <x v="1"/>
    <n v="0"/>
    <n v="0"/>
    <n v="0"/>
    <x v="123"/>
    <n v="102"/>
    <n v="0.40799999999999997"/>
  </r>
  <r>
    <s v="Greater Swiss Mountain Dog"/>
    <x v="0"/>
    <x v="4"/>
    <x v="4"/>
    <n v="60"/>
    <x v="169"/>
    <n v="2250"/>
    <x v="76"/>
    <x v="1"/>
    <n v="0"/>
    <n v="0"/>
    <n v="0"/>
    <x v="149"/>
    <n v="101"/>
    <n v="0.40400000000000003"/>
  </r>
  <r>
    <s v="Boykin Spaniel"/>
    <x v="0"/>
    <x v="0"/>
    <x v="7"/>
    <n v="15"/>
    <x v="170"/>
    <n v="900"/>
    <x v="76"/>
    <x v="2"/>
    <n v="0"/>
    <n v="0"/>
    <n v="0"/>
    <x v="150"/>
    <n v="100"/>
    <n v="0.4"/>
  </r>
  <r>
    <s v="English Shepherd"/>
    <x v="0"/>
    <x v="6"/>
    <x v="6"/>
    <n v="25"/>
    <x v="171"/>
    <n v="900"/>
    <x v="76"/>
    <x v="5"/>
    <n v="0"/>
    <n v="0"/>
    <n v="0"/>
    <x v="123"/>
    <n v="96"/>
    <n v="0.38400000000000001"/>
  </r>
  <r>
    <s v="McNab"/>
    <x v="0"/>
    <x v="6"/>
    <x v="6"/>
    <n v="23"/>
    <x v="172"/>
    <n v="400"/>
    <x v="76"/>
    <x v="2"/>
    <n v="0"/>
    <n v="0"/>
    <n v="0"/>
    <x v="123"/>
    <n v="96"/>
    <n v="0.38400000000000001"/>
  </r>
  <r>
    <s v="Mixed Breed"/>
    <x v="0"/>
    <x v="7"/>
    <x v="8"/>
    <n v="0"/>
    <x v="173"/>
    <n v="0"/>
    <x v="76"/>
    <x v="6"/>
    <n v="0"/>
    <n v="0"/>
    <n v="0"/>
    <x v="123"/>
    <n v="95"/>
    <n v="0.38"/>
  </r>
  <r>
    <s v="Entlebucher"/>
    <x v="0"/>
    <x v="6"/>
    <x v="4"/>
    <n v="27"/>
    <x v="174"/>
    <n v="0"/>
    <x v="76"/>
    <x v="3"/>
    <n v="0"/>
    <n v="0"/>
    <n v="0"/>
    <x v="151"/>
    <n v="95"/>
    <n v="0.38"/>
  </r>
  <r>
    <s v="American Bulldog"/>
    <x v="0"/>
    <x v="4"/>
    <x v="4"/>
    <n v="38"/>
    <x v="175"/>
    <n v="800"/>
    <x v="76"/>
    <x v="3"/>
    <n v="0"/>
    <n v="1"/>
    <n v="0"/>
    <x v="123"/>
    <n v="91"/>
    <n v="0.36399999999999999"/>
  </r>
  <r>
    <s v="Xoloitzcuintle/Mexican Hairless"/>
    <x v="32"/>
    <x v="2"/>
    <x v="0"/>
    <n v="11"/>
    <x v="176"/>
    <n v="700"/>
    <x v="76"/>
    <x v="2"/>
    <n v="0"/>
    <n v="0"/>
    <n v="0"/>
    <x v="152"/>
    <n v="90"/>
    <n v="0.36"/>
  </r>
  <r>
    <s v="Miniature Schnauzer"/>
    <x v="0"/>
    <x v="5"/>
    <x v="1"/>
    <n v="8"/>
    <x v="105"/>
    <n v="800"/>
    <x v="76"/>
    <x v="6"/>
    <n v="0"/>
    <n v="0"/>
    <n v="0"/>
    <x v="153"/>
    <n v="89"/>
    <n v="0.35599999999999998"/>
  </r>
  <r>
    <s v="Belgian Shepherd Malinois"/>
    <x v="33"/>
    <x v="6"/>
    <x v="6"/>
    <n v="27"/>
    <x v="177"/>
    <n v="700"/>
    <x v="76"/>
    <x v="3"/>
    <n v="0"/>
    <n v="0"/>
    <n v="0"/>
    <x v="154"/>
    <n v="87"/>
    <n v="0.34799999999999998"/>
  </r>
  <r>
    <s v="Sussex Spaniel"/>
    <x v="0"/>
    <x v="0"/>
    <x v="7"/>
    <n v="19"/>
    <x v="178"/>
    <n v="2500"/>
    <x v="76"/>
    <x v="2"/>
    <n v="0"/>
    <n v="0"/>
    <n v="0"/>
    <x v="155"/>
    <n v="87"/>
    <n v="0.34799999999999998"/>
  </r>
  <r>
    <s v="Polish Lowland Sheepdog"/>
    <x v="0"/>
    <x v="6"/>
    <x v="6"/>
    <n v="19"/>
    <x v="179"/>
    <n v="1750"/>
    <x v="76"/>
    <x v="3"/>
    <n v="0"/>
    <n v="0"/>
    <n v="0"/>
    <x v="156"/>
    <n v="79"/>
    <n v="0.316"/>
  </r>
  <r>
    <s v="Galgo Spanish Greyhound"/>
    <x v="0"/>
    <x v="1"/>
    <x v="0"/>
    <n v="25"/>
    <x v="180"/>
    <n v="700"/>
    <x v="76"/>
    <x v="2"/>
    <n v="0"/>
    <n v="0"/>
    <n v="0"/>
    <x v="123"/>
    <n v="77"/>
    <n v="0.308"/>
  </r>
  <r>
    <s v="Nova Scotia Duck-Tolling Retriever"/>
    <x v="0"/>
    <x v="0"/>
    <x v="9"/>
    <n v="20"/>
    <x v="181"/>
    <n v="1900"/>
    <x v="76"/>
    <x v="1"/>
    <n v="0"/>
    <n v="0"/>
    <n v="0"/>
    <x v="157"/>
    <n v="76"/>
    <n v="0.30399999999999999"/>
  </r>
  <r>
    <s v="American Hairless Terrier"/>
    <x v="0"/>
    <x v="5"/>
    <x v="5"/>
    <n v="5"/>
    <x v="182"/>
    <n v="400"/>
    <x v="76"/>
    <x v="2"/>
    <n v="0"/>
    <n v="0"/>
    <n v="0"/>
    <x v="158"/>
    <n v="76"/>
    <n v="0.30399999999999999"/>
  </r>
  <r>
    <s v="Plott Hound"/>
    <x v="0"/>
    <x v="1"/>
    <x v="3"/>
    <n v="26"/>
    <x v="183"/>
    <n v="400"/>
    <x v="76"/>
    <x v="2"/>
    <n v="0"/>
    <n v="0"/>
    <n v="0"/>
    <x v="159"/>
    <n v="76"/>
    <n v="0.30399999999999999"/>
  </r>
  <r>
    <s v="Lancashire Heeler"/>
    <x v="0"/>
    <x v="6"/>
    <x v="6"/>
    <n v="5"/>
    <x v="184"/>
    <n v="700"/>
    <x v="76"/>
    <x v="2"/>
    <n v="0"/>
    <n v="0"/>
    <n v="0"/>
    <x v="123"/>
    <n v="75"/>
    <n v="0.3"/>
  </r>
  <r>
    <s v="Neapolitan Mastiff"/>
    <x v="0"/>
    <x v="4"/>
    <x v="4"/>
    <n v="60"/>
    <x v="185"/>
    <n v="1750"/>
    <x v="76"/>
    <x v="3"/>
    <n v="0"/>
    <n v="1"/>
    <n v="0"/>
    <x v="160"/>
    <n v="74"/>
    <n v="0.29599999999999999"/>
  </r>
  <r>
    <s v="Presa Canario"/>
    <x v="0"/>
    <x v="4"/>
    <x v="4"/>
    <n v="40"/>
    <x v="186"/>
    <n v="2100"/>
    <x v="76"/>
    <x v="3"/>
    <n v="1"/>
    <n v="0"/>
    <n v="0"/>
    <x v="123"/>
    <n v="72"/>
    <n v="0.28799999999999998"/>
  </r>
  <r>
    <s v="Karelian Bear Dog"/>
    <x v="0"/>
    <x v="0"/>
    <x v="2"/>
    <n v="22"/>
    <x v="187"/>
    <n v="1100"/>
    <x v="76"/>
    <x v="5"/>
    <n v="0"/>
    <n v="0"/>
    <n v="0"/>
    <x v="123"/>
    <n v="71"/>
    <n v="0.28399999999999997"/>
  </r>
  <r>
    <s v="Pumi"/>
    <x v="0"/>
    <x v="6"/>
    <x v="6"/>
    <n v="13"/>
    <x v="188"/>
    <n v="2750"/>
    <x v="76"/>
    <x v="2"/>
    <n v="0"/>
    <n v="0"/>
    <n v="0"/>
    <x v="161"/>
    <n v="65"/>
    <n v="0.26"/>
  </r>
  <r>
    <s v="Chinese Foo Dog"/>
    <x v="0"/>
    <x v="4"/>
    <x v="2"/>
    <n v="25"/>
    <x v="189"/>
    <n v="2000"/>
    <x v="76"/>
    <x v="1"/>
    <n v="0"/>
    <n v="0"/>
    <n v="0"/>
    <x v="123"/>
    <n v="64"/>
    <n v="0.25600000000000001"/>
  </r>
  <r>
    <s v="English Toy Spaniel"/>
    <x v="34"/>
    <x v="3"/>
    <x v="1"/>
    <n v="5"/>
    <x v="190"/>
    <n v="1400"/>
    <x v="76"/>
    <x v="2"/>
    <n v="0"/>
    <n v="0"/>
    <n v="0"/>
    <x v="162"/>
    <n v="63"/>
    <n v="0.252"/>
  </r>
  <r>
    <s v="German Spitz"/>
    <x v="0"/>
    <x v="2"/>
    <x v="2"/>
    <n v="8"/>
    <x v="163"/>
    <n v="700"/>
    <x v="76"/>
    <x v="5"/>
    <n v="0"/>
    <n v="0"/>
    <n v="0"/>
    <x v="146"/>
    <n v="55"/>
    <n v="0.22"/>
  </r>
  <r>
    <s v="Kai Dog"/>
    <x v="0"/>
    <x v="2"/>
    <x v="2"/>
    <n v="18"/>
    <x v="191"/>
    <n v="3000"/>
    <x v="76"/>
    <x v="1"/>
    <n v="0"/>
    <n v="0"/>
    <n v="0"/>
    <x v="123"/>
    <n v="54"/>
    <n v="0.216"/>
  </r>
  <r>
    <s v="English Coonhound"/>
    <x v="0"/>
    <x v="1"/>
    <x v="3"/>
    <n v="26"/>
    <x v="192"/>
    <n v="1100"/>
    <x v="76"/>
    <x v="5"/>
    <n v="0"/>
    <n v="0"/>
    <n v="0"/>
    <x v="163"/>
    <n v="54"/>
    <n v="0.216"/>
  </r>
  <r>
    <s v="Belgian Shepherd Laekenois"/>
    <x v="0"/>
    <x v="6"/>
    <x v="6"/>
    <n v="28"/>
    <x v="193"/>
    <n v="650"/>
    <x v="76"/>
    <x v="1"/>
    <n v="0"/>
    <n v="0"/>
    <n v="0"/>
    <x v="123"/>
    <n v="53"/>
    <n v="0.21199999999999999"/>
  </r>
  <r>
    <s v="Jindo"/>
    <x v="0"/>
    <x v="0"/>
    <x v="2"/>
    <n v="20"/>
    <x v="194"/>
    <n v="350"/>
    <x v="76"/>
    <x v="5"/>
    <n v="0"/>
    <n v="0"/>
    <n v="0"/>
    <x v="123"/>
    <n v="48"/>
    <n v="0.192"/>
  </r>
  <r>
    <s v="New Guinea Singing Dog"/>
    <x v="0"/>
    <x v="8"/>
    <x v="10"/>
    <n v="11"/>
    <x v="195"/>
    <n v="3000"/>
    <x v="76"/>
    <x v="2"/>
    <n v="0"/>
    <n v="0"/>
    <n v="0"/>
    <x v="123"/>
    <n v="45"/>
    <n v="0.18"/>
  </r>
  <r>
    <s v="Swedish Vallhund"/>
    <x v="0"/>
    <x v="6"/>
    <x v="6"/>
    <n v="13"/>
    <x v="196"/>
    <n v="800"/>
    <x v="76"/>
    <x v="5"/>
    <n v="0"/>
    <n v="0"/>
    <n v="0"/>
    <x v="164"/>
    <n v="45"/>
    <n v="0.18"/>
  </r>
  <r>
    <s v="Tibetan Mastiff"/>
    <x v="0"/>
    <x v="4"/>
    <x v="4"/>
    <n v="71"/>
    <x v="197"/>
    <n v="3000"/>
    <x v="76"/>
    <x v="3"/>
    <n v="0"/>
    <n v="0"/>
    <n v="0"/>
    <x v="165"/>
    <n v="45"/>
    <n v="0.18"/>
  </r>
  <r>
    <s v="Giant Schnauzer"/>
    <x v="0"/>
    <x v="4"/>
    <x v="6"/>
    <n v="31"/>
    <x v="105"/>
    <n v="1250"/>
    <x v="76"/>
    <x v="6"/>
    <n v="0"/>
    <n v="0"/>
    <n v="0"/>
    <x v="94"/>
    <n v="39"/>
    <n v="0.156"/>
  </r>
  <r>
    <s v="Cirneco dell'Etna"/>
    <x v="0"/>
    <x v="1"/>
    <x v="0"/>
    <n v="11"/>
    <x v="198"/>
    <n v="900"/>
    <x v="76"/>
    <x v="2"/>
    <n v="0"/>
    <n v="0"/>
    <n v="0"/>
    <x v="166"/>
    <n v="35"/>
    <n v="0.14000000000000001"/>
  </r>
  <r>
    <s v="Maremma Sheepdog"/>
    <x v="0"/>
    <x v="4"/>
    <x v="4"/>
    <n v="38"/>
    <x v="199"/>
    <n v="700"/>
    <x v="76"/>
    <x v="5"/>
    <n v="0"/>
    <n v="0"/>
    <n v="0"/>
    <x v="123"/>
    <n v="33"/>
    <n v="0.13200000000000001"/>
  </r>
  <r>
    <s v="Leonberger"/>
    <x v="0"/>
    <x v="4"/>
    <x v="4"/>
    <n v="64"/>
    <x v="200"/>
    <n v="1750"/>
    <x v="76"/>
    <x v="1"/>
    <n v="0"/>
    <n v="0"/>
    <n v="0"/>
    <x v="167"/>
    <n v="33"/>
    <n v="0.13200000000000001"/>
  </r>
  <r>
    <s v="German Pinscher"/>
    <x v="0"/>
    <x v="4"/>
    <x v="5"/>
    <n v="14"/>
    <x v="201"/>
    <n v="1500"/>
    <x v="76"/>
    <x v="3"/>
    <n v="1"/>
    <n v="0"/>
    <n v="0"/>
    <x v="168"/>
    <n v="32"/>
    <n v="0.128"/>
  </r>
  <r>
    <s v="Patterdale Terrier (Fell Terrier)"/>
    <x v="0"/>
    <x v="5"/>
    <x v="5"/>
    <n v="6"/>
    <x v="202"/>
    <n v="600"/>
    <x v="76"/>
    <x v="2"/>
    <n v="0"/>
    <n v="0"/>
    <n v="0"/>
    <x v="123"/>
    <n v="27"/>
    <n v="0.108"/>
  </r>
  <r>
    <s v="Sarplaninac"/>
    <x v="0"/>
    <x v="4"/>
    <x v="4"/>
    <n v="33"/>
    <x v="203"/>
    <n v="900"/>
    <x v="76"/>
    <x v="1"/>
    <n v="0"/>
    <n v="0"/>
    <n v="0"/>
    <x v="123"/>
    <n v="27"/>
    <n v="0.108"/>
  </r>
  <r>
    <s v="Illyrian Sheepdog"/>
    <x v="0"/>
    <x v="6"/>
    <x v="6"/>
    <n v="40"/>
    <x v="204"/>
    <n v="1500"/>
    <x v="76"/>
    <x v="3"/>
    <n v="0"/>
    <n v="0"/>
    <n v="0"/>
    <x v="123"/>
    <n v="25"/>
    <n v="0.1"/>
  </r>
  <r>
    <s v="American Eskimo Dog"/>
    <x v="0"/>
    <x v="2"/>
    <x v="2"/>
    <n v="8"/>
    <x v="163"/>
    <n v="700"/>
    <x v="76"/>
    <x v="5"/>
    <n v="0"/>
    <n v="0"/>
    <n v="0"/>
    <x v="146"/>
    <n v="25"/>
    <n v="0.1"/>
  </r>
  <r>
    <s v="Thai Ridgeback"/>
    <x v="0"/>
    <x v="1"/>
    <x v="0"/>
    <n v="28"/>
    <x v="205"/>
    <n v="700"/>
    <x v="76"/>
    <x v="4"/>
    <n v="0"/>
    <n v="0"/>
    <n v="0"/>
    <x v="123"/>
    <n v="23"/>
    <n v="9.1999999999999998E-2"/>
  </r>
  <r>
    <s v="Coton de Tulear"/>
    <x v="0"/>
    <x v="2"/>
    <x v="1"/>
    <n v="6"/>
    <x v="206"/>
    <n v="2700"/>
    <x v="76"/>
    <x v="2"/>
    <n v="0"/>
    <n v="0"/>
    <n v="0"/>
    <x v="169"/>
    <n v="23"/>
    <n v="9.1999999999999998E-2"/>
  </r>
  <r>
    <s v="Beauceron"/>
    <x v="0"/>
    <x v="6"/>
    <x v="6"/>
    <n v="50"/>
    <x v="207"/>
    <n v="1350"/>
    <x v="76"/>
    <x v="1"/>
    <n v="0"/>
    <n v="0"/>
    <n v="0"/>
    <x v="170"/>
    <n v="23"/>
    <n v="9.1999999999999998E-2"/>
  </r>
  <r>
    <s v="Dogo Argentino"/>
    <x v="0"/>
    <x v="4"/>
    <x v="4"/>
    <n v="43"/>
    <x v="208"/>
    <n v="39000"/>
    <x v="76"/>
    <x v="1"/>
    <n v="0"/>
    <n v="1"/>
    <n v="0"/>
    <x v="123"/>
    <n v="22"/>
    <n v="8.7999999999999995E-2"/>
  </r>
  <r>
    <s v="Dogue de Bordeaux"/>
    <x v="0"/>
    <x v="4"/>
    <x v="4"/>
    <n v="60"/>
    <x v="209"/>
    <n v="1150"/>
    <x v="76"/>
    <x v="3"/>
    <n v="0"/>
    <n v="0"/>
    <n v="0"/>
    <x v="171"/>
    <n v="21"/>
    <n v="8.4000000000000005E-2"/>
  </r>
  <r>
    <s v="Finnish Lapphund"/>
    <x v="0"/>
    <x v="6"/>
    <x v="2"/>
    <n v="18"/>
    <x v="210"/>
    <n v="700"/>
    <x v="76"/>
    <x v="1"/>
    <n v="0"/>
    <n v="0"/>
    <n v="0"/>
    <x v="172"/>
    <n v="20"/>
    <n v="0.08"/>
  </r>
  <r>
    <s v="Redbone Coonhound"/>
    <x v="35"/>
    <x v="1"/>
    <x v="3"/>
    <n v="28"/>
    <x v="211"/>
    <n v="700"/>
    <x v="76"/>
    <x v="0"/>
    <n v="0"/>
    <n v="0"/>
    <n v="0"/>
    <x v="173"/>
    <n v="15"/>
    <n v="0.06"/>
  </r>
  <r>
    <s v="Dutch Shepherd"/>
    <x v="0"/>
    <x v="6"/>
    <x v="6"/>
    <n v="28"/>
    <x v="212"/>
    <n v="1100"/>
    <x v="76"/>
    <x v="1"/>
    <n v="0"/>
    <n v="0"/>
    <n v="0"/>
    <x v="123"/>
    <n v="14"/>
    <n v="5.6000000000000001E-2"/>
  </r>
  <r>
    <s v="Peruvian Inca Orchid"/>
    <x v="0"/>
    <x v="1"/>
    <x v="0"/>
    <n v="10"/>
    <x v="213"/>
    <n v="500"/>
    <x v="76"/>
    <x v="5"/>
    <n v="0"/>
    <n v="0"/>
    <n v="0"/>
    <x v="123"/>
    <n v="14"/>
    <n v="5.6000000000000001E-2"/>
  </r>
  <r>
    <s v="Rat Terrier"/>
    <x v="0"/>
    <x v="5"/>
    <x v="5"/>
    <n v="11"/>
    <x v="214"/>
    <n v="400"/>
    <x v="76"/>
    <x v="2"/>
    <n v="0"/>
    <n v="0"/>
    <n v="0"/>
    <x v="174"/>
    <n v="14"/>
    <n v="5.6000000000000001E-2"/>
  </r>
  <r>
    <s v="Norwegian Buhund"/>
    <x v="0"/>
    <x v="6"/>
    <x v="2"/>
    <n v="16"/>
    <x v="215"/>
    <n v="900"/>
    <x v="76"/>
    <x v="5"/>
    <n v="0"/>
    <n v="0"/>
    <n v="0"/>
    <x v="175"/>
    <n v="12"/>
    <n v="4.8000000000000001E-2"/>
  </r>
  <r>
    <s v="Cane Corso Mastiff"/>
    <x v="0"/>
    <x v="4"/>
    <x v="4"/>
    <n v="47"/>
    <x v="216"/>
    <n v="1750"/>
    <x v="76"/>
    <x v="3"/>
    <n v="0"/>
    <n v="0"/>
    <n v="0"/>
    <x v="176"/>
    <n v="11"/>
    <n v="4.3999999999999997E-2"/>
  </r>
  <r>
    <s v="Jack Russell Terrier (Parson Russell Terrier)"/>
    <x v="0"/>
    <x v="5"/>
    <x v="5"/>
    <n v="7"/>
    <x v="217"/>
    <n v="500"/>
    <x v="76"/>
    <x v="2"/>
    <n v="0"/>
    <n v="0"/>
    <n v="0"/>
    <x v="177"/>
    <n v="10"/>
    <n v="0.04"/>
  </r>
  <r>
    <s v="Fila Brasileiro"/>
    <x v="0"/>
    <x v="4"/>
    <x v="4"/>
    <n v="46"/>
    <x v="218"/>
    <n v="1150"/>
    <x v="76"/>
    <x v="1"/>
    <n v="0"/>
    <n v="1"/>
    <n v="0"/>
    <x v="123"/>
    <n v="5"/>
    <n v="0.0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x v="0"/>
    <x v="0"/>
    <n v="6"/>
    <x v="0"/>
    <n v="700"/>
    <n v="0"/>
    <x v="0"/>
    <x v="0"/>
    <n v="4.6119402985074629"/>
  </r>
  <r>
    <x v="1"/>
    <x v="0"/>
    <x v="1"/>
    <x v="1"/>
    <n v="0"/>
    <x v="1"/>
    <n v="0"/>
    <n v="0"/>
    <x v="0"/>
    <x v="1"/>
    <n v="3.1343283582089554"/>
  </r>
  <r>
    <x v="2"/>
    <x v="0"/>
    <x v="2"/>
    <x v="2"/>
    <n v="6"/>
    <x v="2"/>
    <n v="100"/>
    <n v="0"/>
    <x v="0"/>
    <x v="2"/>
    <n v="2.955223880597015"/>
  </r>
  <r>
    <x v="3"/>
    <x v="0"/>
    <x v="2"/>
    <x v="2"/>
    <n v="6"/>
    <x v="3"/>
    <n v="100"/>
    <n v="0"/>
    <x v="0"/>
    <x v="2"/>
    <n v="2.955223880597015"/>
  </r>
  <r>
    <x v="4"/>
    <x v="0"/>
    <x v="2"/>
    <x v="2"/>
    <n v="6"/>
    <x v="1"/>
    <n v="100"/>
    <n v="0"/>
    <x v="0"/>
    <x v="3"/>
    <n v="2.3582089552238807"/>
  </r>
  <r>
    <x v="5"/>
    <x v="0"/>
    <x v="0"/>
    <x v="0"/>
    <n v="3"/>
    <x v="1"/>
    <n v="1500"/>
    <n v="0"/>
    <x v="0"/>
    <x v="4"/>
    <n v="2.3134328358208953"/>
  </r>
  <r>
    <x v="6"/>
    <x v="0"/>
    <x v="2"/>
    <x v="2"/>
    <n v="6"/>
    <x v="4"/>
    <n v="100"/>
    <n v="0"/>
    <x v="0"/>
    <x v="5"/>
    <n v="2.2985074626865671"/>
  </r>
  <r>
    <x v="7"/>
    <x v="0"/>
    <x v="3"/>
    <x v="3"/>
    <n v="6"/>
    <x v="5"/>
    <n v="500"/>
    <n v="0"/>
    <x v="1"/>
    <x v="5"/>
    <n v="2.2985074626865671"/>
  </r>
  <r>
    <x v="8"/>
    <x v="0"/>
    <x v="3"/>
    <x v="3"/>
    <n v="4"/>
    <x v="1"/>
    <n v="700"/>
    <n v="0"/>
    <x v="2"/>
    <x v="6"/>
    <n v="1.9701492537313432"/>
  </r>
  <r>
    <x v="9"/>
    <x v="0"/>
    <x v="0"/>
    <x v="3"/>
    <n v="5"/>
    <x v="6"/>
    <n v="400"/>
    <n v="0"/>
    <x v="0"/>
    <x v="7"/>
    <n v="1.8656716417910448"/>
  </r>
  <r>
    <x v="10"/>
    <x v="0"/>
    <x v="2"/>
    <x v="2"/>
    <n v="6"/>
    <x v="7"/>
    <n v="100"/>
    <n v="0"/>
    <x v="0"/>
    <x v="7"/>
    <n v="1.8656716417910448"/>
  </r>
  <r>
    <x v="11"/>
    <x v="0"/>
    <x v="0"/>
    <x v="2"/>
    <n v="6"/>
    <x v="8"/>
    <n v="900"/>
    <n v="5"/>
    <x v="3"/>
    <x v="8"/>
    <n v="1.8059701492537314"/>
  </r>
  <r>
    <x v="12"/>
    <x v="0"/>
    <x v="0"/>
    <x v="3"/>
    <n v="6"/>
    <x v="9"/>
    <n v="1250"/>
    <n v="3"/>
    <x v="4"/>
    <x v="9"/>
    <n v="1.7164179104477613"/>
  </r>
  <r>
    <x v="13"/>
    <x v="0"/>
    <x v="0"/>
    <x v="2"/>
    <n v="3"/>
    <x v="1"/>
    <n v="800"/>
    <n v="0"/>
    <x v="5"/>
    <x v="9"/>
    <n v="1.7164179104477613"/>
  </r>
  <r>
    <x v="14"/>
    <x v="0"/>
    <x v="0"/>
    <x v="3"/>
    <n v="6"/>
    <x v="10"/>
    <n v="1150"/>
    <n v="0"/>
    <x v="6"/>
    <x v="9"/>
    <n v="1.7164179104477613"/>
  </r>
  <r>
    <x v="15"/>
    <x v="0"/>
    <x v="0"/>
    <x v="2"/>
    <n v="5"/>
    <x v="11"/>
    <n v="500"/>
    <n v="0"/>
    <x v="7"/>
    <x v="10"/>
    <n v="1.6417910447761195"/>
  </r>
  <r>
    <x v="16"/>
    <x v="0"/>
    <x v="3"/>
    <x v="2"/>
    <n v="4"/>
    <x v="12"/>
    <n v="1250"/>
    <n v="10"/>
    <x v="8"/>
    <x v="11"/>
    <n v="1.5373134328358209"/>
  </r>
  <r>
    <x v="17"/>
    <x v="0"/>
    <x v="0"/>
    <x v="2"/>
    <n v="3"/>
    <x v="13"/>
    <n v="1000"/>
    <n v="0"/>
    <x v="9"/>
    <x v="12"/>
    <n v="1.5074626865671641"/>
  </r>
  <r>
    <x v="18"/>
    <x v="0"/>
    <x v="0"/>
    <x v="0"/>
    <n v="4"/>
    <x v="14"/>
    <n v="1150"/>
    <n v="0"/>
    <x v="10"/>
    <x v="12"/>
    <n v="1.5074626865671641"/>
  </r>
  <r>
    <x v="19"/>
    <x v="0"/>
    <x v="0"/>
    <x v="3"/>
    <n v="7"/>
    <x v="15"/>
    <n v="1600"/>
    <n v="1"/>
    <x v="11"/>
    <x v="13"/>
    <n v="1.4776119402985075"/>
  </r>
  <r>
    <x v="20"/>
    <x v="0"/>
    <x v="2"/>
    <x v="0"/>
    <n v="6"/>
    <x v="16"/>
    <n v="100"/>
    <n v="0"/>
    <x v="0"/>
    <x v="14"/>
    <n v="1.4179104477611941"/>
  </r>
  <r>
    <x v="21"/>
    <x v="0"/>
    <x v="0"/>
    <x v="2"/>
    <n v="4"/>
    <x v="17"/>
    <n v="700"/>
    <n v="0"/>
    <x v="12"/>
    <x v="14"/>
    <n v="1.4179104477611941"/>
  </r>
  <r>
    <x v="22"/>
    <x v="0"/>
    <x v="4"/>
    <x v="2"/>
    <n v="1"/>
    <x v="18"/>
    <n v="200"/>
    <n v="0"/>
    <x v="0"/>
    <x v="15"/>
    <n v="1.3880597014925373"/>
  </r>
  <r>
    <x v="23"/>
    <x v="0"/>
    <x v="0"/>
    <x v="3"/>
    <n v="5"/>
    <x v="18"/>
    <n v="850"/>
    <n v="0"/>
    <x v="13"/>
    <x v="15"/>
    <n v="1.3880597014925373"/>
  </r>
  <r>
    <x v="24"/>
    <x v="0"/>
    <x v="0"/>
    <x v="0"/>
    <n v="4"/>
    <x v="19"/>
    <n v="1400"/>
    <n v="0"/>
    <x v="14"/>
    <x v="15"/>
    <n v="1.3880597014925373"/>
  </r>
  <r>
    <x v="25"/>
    <x v="0"/>
    <x v="0"/>
    <x v="3"/>
    <n v="4"/>
    <x v="18"/>
    <n v="500"/>
    <n v="0"/>
    <x v="15"/>
    <x v="16"/>
    <n v="1.3283582089552239"/>
  </r>
  <r>
    <x v="26"/>
    <x v="0"/>
    <x v="3"/>
    <x v="2"/>
    <n v="5"/>
    <x v="20"/>
    <n v="1500"/>
    <n v="0"/>
    <x v="0"/>
    <x v="17"/>
    <n v="1.2537313432835822"/>
  </r>
  <r>
    <x v="27"/>
    <x v="0"/>
    <x v="0"/>
    <x v="2"/>
    <n v="4"/>
    <x v="21"/>
    <n v="1050"/>
    <n v="0"/>
    <x v="16"/>
    <x v="18"/>
    <n v="1.1791044776119404"/>
  </r>
  <r>
    <x v="28"/>
    <x v="0"/>
    <x v="0"/>
    <x v="2"/>
    <n v="6"/>
    <x v="22"/>
    <n v="500"/>
    <n v="0"/>
    <x v="17"/>
    <x v="18"/>
    <n v="1.1791044776119404"/>
  </r>
  <r>
    <x v="29"/>
    <x v="0"/>
    <x v="0"/>
    <x v="3"/>
    <n v="4"/>
    <x v="23"/>
    <n v="600"/>
    <n v="0"/>
    <x v="18"/>
    <x v="19"/>
    <n v="1.164179104477612"/>
  </r>
  <r>
    <x v="30"/>
    <x v="0"/>
    <x v="0"/>
    <x v="2"/>
    <n v="6"/>
    <x v="24"/>
    <n v="900"/>
    <n v="0"/>
    <x v="0"/>
    <x v="20"/>
    <n v="1.1492537313432836"/>
  </r>
  <r>
    <x v="31"/>
    <x v="0"/>
    <x v="0"/>
    <x v="2"/>
    <n v="5"/>
    <x v="25"/>
    <n v="1250"/>
    <n v="4"/>
    <x v="19"/>
    <x v="20"/>
    <n v="1.1492537313432836"/>
  </r>
  <r>
    <x v="32"/>
    <x v="0"/>
    <x v="0"/>
    <x v="0"/>
    <n v="7"/>
    <x v="26"/>
    <n v="1000"/>
    <n v="0"/>
    <x v="20"/>
    <x v="20"/>
    <n v="1.1492537313432836"/>
  </r>
  <r>
    <x v="33"/>
    <x v="0"/>
    <x v="2"/>
    <x v="3"/>
    <n v="6"/>
    <x v="27"/>
    <n v="100"/>
    <n v="0"/>
    <x v="0"/>
    <x v="21"/>
    <n v="1.1343283582089552"/>
  </r>
  <r>
    <x v="34"/>
    <x v="0"/>
    <x v="0"/>
    <x v="3"/>
    <n v="6"/>
    <x v="28"/>
    <n v="800"/>
    <n v="0"/>
    <x v="0"/>
    <x v="22"/>
    <n v="1.0746268656716418"/>
  </r>
  <r>
    <x v="35"/>
    <x v="0"/>
    <x v="0"/>
    <x v="0"/>
    <n v="4"/>
    <x v="29"/>
    <n v="900"/>
    <n v="0"/>
    <x v="21"/>
    <x v="23"/>
    <n v="1.0597014925373134"/>
  </r>
  <r>
    <x v="36"/>
    <x v="0"/>
    <x v="0"/>
    <x v="0"/>
    <n v="5"/>
    <x v="30"/>
    <n v="2000"/>
    <n v="0"/>
    <x v="0"/>
    <x v="24"/>
    <n v="1"/>
  </r>
  <r>
    <x v="37"/>
    <x v="0"/>
    <x v="0"/>
    <x v="3"/>
    <n v="7"/>
    <x v="31"/>
    <n v="1000"/>
    <n v="7"/>
    <x v="22"/>
    <x v="25"/>
    <n v="0.94029850746268662"/>
  </r>
  <r>
    <x v="38"/>
    <x v="0"/>
    <x v="3"/>
    <x v="3"/>
    <n v="6"/>
    <x v="32"/>
    <n v="1000"/>
    <n v="9"/>
    <x v="23"/>
    <x v="26"/>
    <n v="0.88059701492537312"/>
  </r>
  <r>
    <x v="39"/>
    <x v="0"/>
    <x v="3"/>
    <x v="0"/>
    <n v="4"/>
    <x v="33"/>
    <n v="1200"/>
    <n v="0"/>
    <x v="0"/>
    <x v="27"/>
    <n v="0.85074626865671643"/>
  </r>
  <r>
    <x v="40"/>
    <x v="0"/>
    <x v="3"/>
    <x v="2"/>
    <n v="6"/>
    <x v="1"/>
    <n v="850"/>
    <n v="0"/>
    <x v="24"/>
    <x v="28"/>
    <n v="0.82089552238805974"/>
  </r>
  <r>
    <x v="41"/>
    <x v="0"/>
    <x v="0"/>
    <x v="3"/>
    <n v="5"/>
    <x v="34"/>
    <n v="600"/>
    <n v="0"/>
    <x v="25"/>
    <x v="28"/>
    <n v="0.82089552238805974"/>
  </r>
  <r>
    <x v="42"/>
    <x v="0"/>
    <x v="2"/>
    <x v="2"/>
    <n v="6"/>
    <x v="1"/>
    <n v="100"/>
    <n v="0"/>
    <x v="0"/>
    <x v="29"/>
    <n v="0.80597014925373134"/>
  </r>
  <r>
    <x v="43"/>
    <x v="0"/>
    <x v="0"/>
    <x v="2"/>
    <n v="5"/>
    <x v="1"/>
    <n v="1750"/>
    <n v="2"/>
    <x v="26"/>
    <x v="29"/>
    <n v="0.80597014925373134"/>
  </r>
  <r>
    <x v="44"/>
    <x v="0"/>
    <x v="3"/>
    <x v="3"/>
    <n v="5"/>
    <x v="1"/>
    <n v="1250"/>
    <n v="0"/>
    <x v="27"/>
    <x v="30"/>
    <n v="0.73134328358208955"/>
  </r>
  <r>
    <x v="45"/>
    <x v="0"/>
    <x v="0"/>
    <x v="2"/>
    <n v="6"/>
    <x v="1"/>
    <n v="1250"/>
    <n v="0"/>
    <x v="28"/>
    <x v="31"/>
    <n v="0.70149253731343286"/>
  </r>
  <r>
    <x v="46"/>
    <x v="0"/>
    <x v="0"/>
    <x v="3"/>
    <n v="4"/>
    <x v="35"/>
    <n v="500"/>
    <n v="0"/>
    <x v="0"/>
    <x v="32"/>
    <n v="0.67164179104477617"/>
  </r>
  <r>
    <x v="47"/>
    <x v="0"/>
    <x v="0"/>
    <x v="2"/>
    <n v="4"/>
    <x v="36"/>
    <n v="1150"/>
    <n v="0"/>
    <x v="10"/>
    <x v="32"/>
    <n v="0.67164179104477617"/>
  </r>
  <r>
    <x v="48"/>
    <x v="0"/>
    <x v="0"/>
    <x v="0"/>
    <n v="5"/>
    <x v="37"/>
    <n v="800"/>
    <n v="0"/>
    <x v="29"/>
    <x v="32"/>
    <n v="0.67164179104477617"/>
  </r>
  <r>
    <x v="49"/>
    <x v="0"/>
    <x v="0"/>
    <x v="0"/>
    <n v="6"/>
    <x v="38"/>
    <n v="800"/>
    <n v="0"/>
    <x v="30"/>
    <x v="32"/>
    <n v="0.67164179104477617"/>
  </r>
  <r>
    <x v="50"/>
    <x v="0"/>
    <x v="0"/>
    <x v="3"/>
    <n v="4"/>
    <x v="39"/>
    <n v="800"/>
    <n v="0"/>
    <x v="31"/>
    <x v="33"/>
    <n v="0.64179104477611937"/>
  </r>
  <r>
    <x v="51"/>
    <x v="0"/>
    <x v="2"/>
    <x v="2"/>
    <n v="6"/>
    <x v="7"/>
    <n v="100"/>
    <n v="0"/>
    <x v="0"/>
    <x v="34"/>
    <n v="0.58208955223880599"/>
  </r>
  <r>
    <x v="52"/>
    <x v="0"/>
    <x v="2"/>
    <x v="2"/>
    <n v="6"/>
    <x v="40"/>
    <n v="100"/>
    <n v="0"/>
    <x v="0"/>
    <x v="34"/>
    <n v="0.58208955223880599"/>
  </r>
  <r>
    <x v="53"/>
    <x v="0"/>
    <x v="0"/>
    <x v="4"/>
    <n v="5"/>
    <x v="1"/>
    <n v="1450"/>
    <n v="0"/>
    <x v="32"/>
    <x v="35"/>
    <n v="0.52238805970149249"/>
  </r>
  <r>
    <x v="54"/>
    <x v="0"/>
    <x v="0"/>
    <x v="0"/>
    <n v="5"/>
    <x v="41"/>
    <n v="800"/>
    <n v="0"/>
    <x v="33"/>
    <x v="36"/>
    <n v="0.47761194029850745"/>
  </r>
  <r>
    <x v="55"/>
    <x v="0"/>
    <x v="0"/>
    <x v="2"/>
    <n v="4"/>
    <x v="42"/>
    <n v="500"/>
    <n v="0"/>
    <x v="34"/>
    <x v="37"/>
    <n v="0.43283582089552236"/>
  </r>
  <r>
    <x v="56"/>
    <x v="0"/>
    <x v="0"/>
    <x v="2"/>
    <n v="7"/>
    <x v="43"/>
    <n v="1750"/>
    <n v="6"/>
    <x v="35"/>
    <x v="38"/>
    <n v="0.38805970149253732"/>
  </r>
  <r>
    <x v="57"/>
    <x v="0"/>
    <x v="0"/>
    <x v="3"/>
    <n v="4"/>
    <x v="44"/>
    <n v="1150"/>
    <n v="0"/>
    <x v="10"/>
    <x v="39"/>
    <n v="0.34328358208955223"/>
  </r>
  <r>
    <x v="58"/>
    <x v="0"/>
    <x v="2"/>
    <x v="2"/>
    <n v="6"/>
    <x v="45"/>
    <n v="100"/>
    <n v="0"/>
    <x v="0"/>
    <x v="40"/>
    <n v="0.29850746268656714"/>
  </r>
  <r>
    <x v="59"/>
    <x v="0"/>
    <x v="0"/>
    <x v="2"/>
    <n v="6"/>
    <x v="46"/>
    <n v="1600"/>
    <n v="0"/>
    <x v="0"/>
    <x v="41"/>
    <n v="0.22388059701492538"/>
  </r>
  <r>
    <x v="60"/>
    <x v="0"/>
    <x v="0"/>
    <x v="2"/>
    <n v="3"/>
    <x v="47"/>
    <n v="1150"/>
    <n v="0"/>
    <x v="36"/>
    <x v="41"/>
    <n v="0.22388059701492538"/>
  </r>
  <r>
    <x v="61"/>
    <x v="0"/>
    <x v="0"/>
    <x v="0"/>
    <n v="6"/>
    <x v="48"/>
    <n v="1000"/>
    <n v="0"/>
    <x v="37"/>
    <x v="42"/>
    <n v="0.16417910447761194"/>
  </r>
  <r>
    <x v="62"/>
    <x v="0"/>
    <x v="3"/>
    <x v="0"/>
    <n v="6"/>
    <x v="11"/>
    <n v="1250"/>
    <n v="8"/>
    <x v="0"/>
    <x v="43"/>
    <n v="0.14925373134328357"/>
  </r>
  <r>
    <x v="63"/>
    <x v="0"/>
    <x v="3"/>
    <x v="3"/>
    <n v="6"/>
    <x v="49"/>
    <n v="1000"/>
    <n v="0"/>
    <x v="0"/>
    <x v="44"/>
    <n v="7.4626865671641784E-2"/>
  </r>
  <r>
    <x v="64"/>
    <x v="0"/>
    <x v="0"/>
    <x v="2"/>
    <n v="5"/>
    <x v="1"/>
    <n v="800"/>
    <n v="0"/>
    <x v="0"/>
    <x v="44"/>
    <n v="7.4626865671641784E-2"/>
  </r>
  <r>
    <x v="65"/>
    <x v="0"/>
    <x v="3"/>
    <x v="3"/>
    <n v="4"/>
    <x v="50"/>
    <n v="1300"/>
    <n v="0"/>
    <x v="38"/>
    <x v="44"/>
    <n v="7.4626865671641784E-2"/>
  </r>
  <r>
    <x v="66"/>
    <x v="1"/>
    <x v="0"/>
    <x v="4"/>
    <n v="5"/>
    <x v="51"/>
    <n v="1450"/>
    <n v="0"/>
    <x v="32"/>
    <x v="45"/>
    <n v="5.9701492537313432E-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x v="0"/>
    <s v="None"/>
    <x v="0"/>
    <x v="0"/>
    <n v="28"/>
    <s v="Aloof, Clownish, Dignified, Happy, Independent"/>
    <n v="2250"/>
    <x v="0"/>
    <x v="0"/>
    <n v="0"/>
    <n v="0"/>
    <n v="0"/>
    <n v="93"/>
    <n v="250"/>
    <n v="1"/>
  </r>
  <r>
    <x v="1"/>
    <s v="None"/>
    <x v="1"/>
    <x v="0"/>
    <n v="11"/>
    <s v="Affectionate, Alert, Curious, Energetic, Playful, Intelligent"/>
    <n v="1100"/>
    <x v="1"/>
    <x v="1"/>
    <n v="0"/>
    <n v="0"/>
    <n v="0"/>
    <n v="84"/>
    <n v="49"/>
    <n v="0.19600000000000001"/>
  </r>
  <r>
    <x v="2"/>
    <s v="None"/>
    <x v="2"/>
    <x v="1"/>
    <n v="25"/>
    <s v="Aggressive, Courageous, Friendly, Loving, Social, Sweet"/>
    <n v="1600"/>
    <x v="2"/>
    <x v="2"/>
    <n v="0"/>
    <n v="0"/>
    <n v="0"/>
    <n v="5"/>
    <n v="145"/>
    <n v="0.57999999999999996"/>
  </r>
  <r>
    <x v="3"/>
    <s v="Chow"/>
    <x v="2"/>
    <x v="2"/>
    <n v="26"/>
    <s v="Aloof, Independent, Loyal, Quiet, Intelligent, Protective, Detached"/>
    <n v="700"/>
    <x v="3"/>
    <x v="2"/>
    <n v="0"/>
    <n v="0"/>
    <n v="0"/>
    <n v="76"/>
    <n v="204"/>
    <n v="0.81599999999999995"/>
  </r>
  <r>
    <x v="4"/>
    <s v="None"/>
    <x v="1"/>
    <x v="0"/>
    <n v="41"/>
    <s v="Athletic, Gentle, Independent, Intelligent, Quiet, Respectful"/>
    <n v="1100"/>
    <x v="4"/>
    <x v="0"/>
    <n v="0"/>
    <n v="0"/>
    <n v="0"/>
    <n v="102"/>
    <n v="25"/>
    <n v="0.1"/>
  </r>
  <r>
    <x v="5"/>
    <s v="None"/>
    <x v="1"/>
    <x v="3"/>
    <n v="46"/>
    <s v="Affectionate, Even-tempered, Gentle, Stubborn, Independent"/>
    <n v="1000"/>
    <x v="5"/>
    <x v="0"/>
    <n v="0"/>
    <n v="0"/>
    <n v="0"/>
    <n v="50"/>
    <n v="891"/>
    <n v="3.5640000000000001"/>
  </r>
  <r>
    <x v="6"/>
    <s v="None"/>
    <x v="3"/>
    <x v="1"/>
    <n v="4"/>
    <s v="Affectionate, Aggressive, Good-natured, Intelligent, Opinionated, Stubborn"/>
    <n v="700"/>
    <x v="6"/>
    <x v="2"/>
    <n v="0"/>
    <n v="0"/>
    <n v="0"/>
    <n v="88"/>
    <n v="26"/>
    <n v="0.104"/>
  </r>
  <r>
    <x v="7"/>
    <s v="None"/>
    <x v="4"/>
    <x v="4"/>
    <n v="90"/>
    <s v="Affectionate, Alert, Cheerful, Courageous, Intelligent, Loyal, Protective"/>
    <n v="1350"/>
    <x v="7"/>
    <x v="3"/>
    <n v="0"/>
    <n v="0"/>
    <n v="0"/>
    <n v="28"/>
    <n v="71"/>
    <n v="0.28399999999999997"/>
  </r>
  <r>
    <x v="8"/>
    <s v="None"/>
    <x v="1"/>
    <x v="3"/>
    <n v="11"/>
    <s v="Friendly, Gentle, Independent, Intelligent, Lively, Loving, Sweet"/>
    <n v="650"/>
    <x v="7"/>
    <x v="0"/>
    <n v="0"/>
    <n v="0"/>
    <n v="0"/>
    <n v="6"/>
    <n v="34"/>
    <n v="0.13600000000000001"/>
  </r>
  <r>
    <x v="9"/>
    <s v="Basset"/>
    <x v="1"/>
    <x v="3"/>
    <n v="26"/>
    <s v="Affectionate, Devoted, Friendly, Gentle, Sweet-tempered, Tenacious"/>
    <n v="400"/>
    <x v="8"/>
    <x v="0"/>
    <n v="0"/>
    <n v="0"/>
    <n v="0"/>
    <n v="39"/>
    <n v="76"/>
    <n v="0.30399999999999999"/>
  </r>
  <r>
    <x v="10"/>
    <s v="None"/>
    <x v="3"/>
    <x v="1"/>
    <n v="6"/>
    <s v="Active, Courageous, Friendly, Gentle, Happy, Intelligent, Lively, Outgoing, Playful"/>
    <n v="1000"/>
    <x v="9"/>
    <x v="2"/>
    <n v="0"/>
    <n v="0"/>
    <n v="2"/>
    <n v="20"/>
    <n v="105"/>
    <n v="0.42"/>
  </r>
  <r>
    <x v="11"/>
    <s v="Bull Mastiff"/>
    <x v="4"/>
    <x v="4"/>
    <n v="55"/>
    <s v="Alert, Calm, Courageous, Devoted, Docile, Powerful, Loyal, Protective, Reliable"/>
    <n v="1350"/>
    <x v="10"/>
    <x v="3"/>
    <n v="1"/>
    <n v="0"/>
    <n v="0"/>
    <n v="51"/>
    <n v="300"/>
    <n v="1.2"/>
  </r>
  <r>
    <x v="12"/>
    <s v="None"/>
    <x v="2"/>
    <x v="1"/>
    <n v="6"/>
    <s v="Alert, Assertive, Devoted, Friendly, Intelligent, Lively, Obedient, Playful, Spirited, Steady"/>
    <n v="600"/>
    <x v="11"/>
    <x v="2"/>
    <n v="0"/>
    <n v="0"/>
    <n v="0"/>
    <n v="77"/>
    <n v="5"/>
    <n v="0.02"/>
  </r>
  <r>
    <x v="13"/>
    <s v="None"/>
    <x v="3"/>
    <x v="1"/>
    <n v="2"/>
    <s v="Alert, Courageous, Devoted, Lively, Intelligent, Quick"/>
    <n v="700"/>
    <x v="12"/>
    <x v="4"/>
    <n v="0"/>
    <n v="0"/>
    <n v="0"/>
    <n v="32"/>
    <n v="72"/>
    <n v="0.28799999999999998"/>
  </r>
  <r>
    <x v="14"/>
    <s v="American Pit Bull Terrier"/>
    <x v="5"/>
    <x v="5"/>
    <n v="28"/>
    <s v="Active, Keen, Protective, Sweet-tempered, Trainable"/>
    <n v="1350"/>
    <x v="13"/>
    <x v="3"/>
    <n v="0"/>
    <n v="0"/>
    <n v="0"/>
    <n v="60"/>
    <n v="576"/>
    <n v="2.3039999999999998"/>
  </r>
  <r>
    <x v="15"/>
    <s v="None"/>
    <x v="4"/>
    <x v="4"/>
    <n v="66"/>
    <s v="Friendly, Gentle, Independent, Intelligent, Outgoing, Quiet, Social"/>
    <n v="1650"/>
    <x v="14"/>
    <x v="2"/>
    <n v="0"/>
    <n v="0"/>
    <n v="0"/>
    <n v="48"/>
    <n v="147"/>
    <n v="0.58799999999999997"/>
  </r>
  <r>
    <x v="16"/>
    <s v="Scotch Terrier"/>
    <x v="5"/>
    <x v="5"/>
    <n v="9"/>
    <s v="Independent, Fiesty, Alert, Playful, Quick, Self-assured"/>
    <n v="900"/>
    <x v="14"/>
    <x v="2"/>
    <n v="0"/>
    <n v="0"/>
    <n v="0"/>
    <n v="58"/>
    <n v="26"/>
    <n v="0.104"/>
  </r>
  <r>
    <x v="17"/>
    <s v="None"/>
    <x v="4"/>
    <x v="4"/>
    <n v="45"/>
    <s v="Affectionate, Confident, Fearless, Gentle, Patient, Strong-willed"/>
    <n v="800"/>
    <x v="15"/>
    <x v="3"/>
    <n v="0"/>
    <n v="0"/>
    <n v="0"/>
    <n v="66"/>
    <n v="121"/>
    <n v="0.48399999999999999"/>
  </r>
  <r>
    <x v="18"/>
    <s v="None"/>
    <x v="6"/>
    <x v="6"/>
    <n v="39"/>
    <s v="Adaptable, Bubbly, Intelligent, Loving, Playful, Sociable, Protective"/>
    <n v="1350"/>
    <x v="16"/>
    <x v="5"/>
    <n v="0"/>
    <n v="0"/>
    <n v="0"/>
    <n v="70"/>
    <n v="101"/>
    <n v="0.40400000000000003"/>
  </r>
  <r>
    <x v="19"/>
    <s v="None"/>
    <x v="6"/>
    <x v="6"/>
    <n v="39"/>
    <s v="Adaptable, Bubbly, Intelligent, Loving, Playful, Sociable, Protective"/>
    <n v="1350"/>
    <x v="16"/>
    <x v="5"/>
    <n v="0"/>
    <n v="0"/>
    <n v="0"/>
    <n v="70"/>
    <n v="53"/>
    <n v="0.21199999999999999"/>
  </r>
  <r>
    <x v="20"/>
    <s v="Dandie Dinmont"/>
    <x v="5"/>
    <x v="5"/>
    <n v="10"/>
    <s v="Affectionate, Companionable, Determined, Fun-loving, Independent, Lively, Intelligent"/>
    <n v="1500"/>
    <x v="17"/>
    <x v="2"/>
    <n v="0"/>
    <n v="0"/>
    <n v="0"/>
    <n v="182"/>
    <n v="309"/>
    <n v="1.236"/>
  </r>
  <r>
    <x v="21"/>
    <s v="None"/>
    <x v="2"/>
    <x v="1"/>
    <n v="10"/>
    <s v="Affectionate, Amiable, Energetic, Gentle, Reserved, Sensitive, Intelligent"/>
    <n v="1600"/>
    <x v="17"/>
    <x v="2"/>
    <n v="0"/>
    <n v="0"/>
    <n v="0"/>
    <n v="101"/>
    <n v="115"/>
    <n v="0.46"/>
  </r>
  <r>
    <x v="22"/>
    <s v="None"/>
    <x v="5"/>
    <x v="5"/>
    <n v="8"/>
    <s v="Independent, Bold, Confident, Friendly, Intelligent, Trainable"/>
    <n v="1500"/>
    <x v="17"/>
    <x v="2"/>
    <n v="0"/>
    <n v="0"/>
    <n v="0"/>
    <n v="138"/>
    <n v="32"/>
    <n v="0.128"/>
  </r>
  <r>
    <x v="23"/>
    <s v="Japanese Spaniel"/>
    <x v="3"/>
    <x v="1"/>
    <n v="5"/>
    <s v="Alert, Cat-like, Independent, Intelligent, Loving, Loyal, Playful"/>
    <n v="400"/>
    <x v="17"/>
    <x v="2"/>
    <n v="0"/>
    <n v="0"/>
    <n v="0"/>
    <n v="108"/>
    <n v="28"/>
    <n v="0.112"/>
  </r>
  <r>
    <x v="24"/>
    <s v="None"/>
    <x v="1"/>
    <x v="3"/>
    <n v="16"/>
    <s v="Active, Extroverted, Friendly, Happy, Independent, Lively, Intelligent"/>
    <n v="1400"/>
    <x v="17"/>
    <x v="2"/>
    <n v="0"/>
    <n v="0"/>
    <n v="0"/>
    <n v="160"/>
    <n v="21"/>
    <n v="8.4000000000000005E-2"/>
  </r>
  <r>
    <x v="25"/>
    <s v="None"/>
    <x v="3"/>
    <x v="1"/>
    <n v="4"/>
    <s v="Affectionate, Alert, Happy, Lively, Playful, Sweet-tempered"/>
    <n v="900"/>
    <x v="18"/>
    <x v="4"/>
    <n v="0"/>
    <n v="0"/>
    <n v="0"/>
    <n v="79"/>
    <n v="81"/>
    <n v="0.32400000000000001"/>
  </r>
  <r>
    <x v="26"/>
    <s v="None"/>
    <x v="3"/>
    <x v="1"/>
    <n v="4"/>
    <s v="Affectionate, Agile, Athletic, Companionable, Intelligent, Mischevious"/>
    <n v="900"/>
    <x v="19"/>
    <x v="2"/>
    <n v="0"/>
    <n v="0"/>
    <n v="0"/>
    <n v="74"/>
    <n v="232"/>
    <n v="0.92800000000000005"/>
  </r>
  <r>
    <x v="27"/>
    <s v="Maltese Dog"/>
    <x v="3"/>
    <x v="1"/>
    <n v="4"/>
    <s v="Active, Docile, Easygoing, Gentle, Intelligent, Playful, Responsive, Sweet-tempered"/>
    <n v="700"/>
    <x v="20"/>
    <x v="2"/>
    <n v="0"/>
    <n v="0"/>
    <n v="0"/>
    <n v="33"/>
    <n v="79"/>
    <n v="0.316"/>
  </r>
  <r>
    <x v="28"/>
    <s v="None"/>
    <x v="2"/>
    <x v="1"/>
    <n v="12"/>
    <s v="Affectionate, Playful, Alert, Athletic, Bright, Easygoing, Keen, Lively, Patient"/>
    <n v="3000"/>
    <x v="21"/>
    <x v="2"/>
    <n v="0"/>
    <n v="0"/>
    <n v="0"/>
    <n v="4"/>
    <n v="39"/>
    <n v="0.156"/>
  </r>
  <r>
    <x v="29"/>
    <s v="None"/>
    <x v="3"/>
    <x v="1"/>
    <n v="8"/>
    <s v="Affectionate, Cheerful, Courageous, Gentle, Intelligent, Friendly, Outgoing, Playful, Loyal"/>
    <n v="400"/>
    <x v="22"/>
    <x v="2"/>
    <n v="0"/>
    <n v="0"/>
    <n v="0"/>
    <n v="31"/>
    <n v="28"/>
    <n v="0.112"/>
  </r>
  <r>
    <x v="30"/>
    <s v="None"/>
    <x v="5"/>
    <x v="5"/>
    <n v="9"/>
    <s v="Alert, Calm, Even-tempered, Fearless, Friendly, Intelligent"/>
    <n v="900"/>
    <x v="23"/>
    <x v="2"/>
    <n v="0"/>
    <n v="0"/>
    <n v="0"/>
    <n v="150"/>
    <n v="38"/>
    <n v="0.152"/>
  </r>
  <r>
    <x v="31"/>
    <s v="None"/>
    <x v="5"/>
    <x v="5"/>
    <n v="5"/>
    <s v="Companionable, Fearless, Happy, Lovable, Self-confident, Spirited, Intelligent"/>
    <n v="2250"/>
    <x v="23"/>
    <x v="2"/>
    <n v="0"/>
    <n v="0"/>
    <n v="0"/>
    <n v="128"/>
    <n v="14"/>
    <n v="5.6000000000000001E-2"/>
  </r>
  <r>
    <x v="32"/>
    <s v="None"/>
    <x v="5"/>
    <x v="5"/>
    <n v="17"/>
    <s v="Loyal, Fearless, Friendly, Good-tempered, Intelligent"/>
    <n v="800"/>
    <x v="24"/>
    <x v="5"/>
    <n v="0"/>
    <n v="0"/>
    <n v="0"/>
    <n v="172"/>
    <n v="397"/>
    <n v="1.5880000000000001"/>
  </r>
  <r>
    <x v="33"/>
    <s v="None"/>
    <x v="4"/>
    <x v="6"/>
    <n v="44"/>
    <s v="Alert, Courageous, Dignified, Docile, Friendly, Intelligent, Responsive"/>
    <n v="1000"/>
    <x v="25"/>
    <x v="1"/>
    <n v="0"/>
    <n v="1"/>
    <n v="0"/>
    <n v="47"/>
    <n v="457"/>
    <n v="1.8280000000000001"/>
  </r>
  <r>
    <x v="34"/>
    <s v="Boston Bull"/>
    <x v="2"/>
    <x v="1"/>
    <n v="9"/>
    <s v="Affectionate, Aggressive, Friendly, Gentle, Intelligent, Lively, Playful"/>
    <n v="750"/>
    <x v="25"/>
    <x v="2"/>
    <n v="0"/>
    <n v="0"/>
    <n v="0"/>
    <n v="21"/>
    <n v="35"/>
    <n v="0.14000000000000001"/>
  </r>
  <r>
    <x v="35"/>
    <s v="None"/>
    <x v="5"/>
    <x v="5"/>
    <n v="9"/>
    <s v="Alert, Friendly, Intelligent, Spirited, Independent, Loving"/>
    <n v="1000"/>
    <x v="26"/>
    <x v="2"/>
    <n v="0"/>
    <n v="0"/>
    <n v="0"/>
    <n v="109"/>
    <n v="341"/>
    <n v="1.3640000000000001"/>
  </r>
  <r>
    <x v="36"/>
    <s v="None"/>
    <x v="5"/>
    <x v="5"/>
    <n v="12"/>
    <s v="Dominant, Intelligent, Lively, Protective, Respectful, Trainable"/>
    <n v="700"/>
    <x v="26"/>
    <x v="1"/>
    <n v="0"/>
    <n v="0"/>
    <n v="0"/>
    <n v="114"/>
    <n v="77"/>
    <n v="0.308"/>
  </r>
  <r>
    <x v="37"/>
    <s v="None"/>
    <x v="1"/>
    <x v="0"/>
    <n v="22"/>
    <s v="Active, Clownish, Engaging, Independent, Intelligent, Stubborn"/>
    <n v="1000"/>
    <x v="26"/>
    <x v="2"/>
    <n v="0"/>
    <n v="0"/>
    <n v="0"/>
    <n v="165"/>
    <n v="20"/>
    <n v="0.08"/>
  </r>
  <r>
    <x v="38"/>
    <s v="None"/>
    <x v="1"/>
    <x v="0"/>
    <n v="39"/>
    <s v="Dignified, Intelligent, Loyal, Mischevious, Sensitive, Strong-willed"/>
    <n v="1150"/>
    <x v="27"/>
    <x v="2"/>
    <n v="0"/>
    <n v="0"/>
    <n v="0"/>
    <n v="41"/>
    <n v="230"/>
    <n v="0.92"/>
  </r>
  <r>
    <x v="39"/>
    <s v="None"/>
    <x v="1"/>
    <x v="0"/>
    <n v="16"/>
    <s v="Affectionate, Friendly, Gentle, Intelligent, Lively, Quiet"/>
    <n v="1000"/>
    <x v="28"/>
    <x v="2"/>
    <n v="0"/>
    <n v="0"/>
    <n v="0"/>
    <n v="61"/>
    <n v="371"/>
    <n v="1.484"/>
  </r>
  <r>
    <x v="40"/>
    <s v="Wire Haired Fox Terrier"/>
    <x v="5"/>
    <x v="5"/>
    <n v="7"/>
    <s v="Alert, Bold, Fearless, Friendly, Keen, Quick, Intelligent"/>
    <n v="900"/>
    <x v="28"/>
    <x v="2"/>
    <n v="0"/>
    <n v="0"/>
    <n v="0"/>
    <n v="99"/>
    <n v="76"/>
    <n v="0.30399999999999999"/>
  </r>
  <r>
    <x v="41"/>
    <s v="None"/>
    <x v="5"/>
    <x v="5"/>
    <n v="7"/>
    <s v="Alert, Bold, Fearless, Friendly, Keen, Quick, Intelligent"/>
    <n v="900"/>
    <x v="28"/>
    <x v="2"/>
    <n v="0"/>
    <n v="0"/>
    <n v="0"/>
    <n v="99"/>
    <n v="26"/>
    <n v="0.104"/>
  </r>
  <r>
    <x v="42"/>
    <s v="None"/>
    <x v="2"/>
    <x v="2"/>
    <n v="22"/>
    <s v="Affectionate, Devoted, Independent, Loving, Reserved, Suspicious"/>
    <n v="1100"/>
    <x v="28"/>
    <x v="2"/>
    <n v="0"/>
    <n v="0"/>
    <n v="0"/>
    <n v="64"/>
    <n v="11"/>
    <n v="4.3999999999999997E-2"/>
  </r>
  <r>
    <x v="43"/>
    <s v="Malamute"/>
    <x v="4"/>
    <x v="2"/>
    <n v="40"/>
    <s v="Affectionate, Devoted, Dignified, Friendly, Loyal, Playful"/>
    <n v="1350"/>
    <x v="29"/>
    <x v="1"/>
    <n v="0"/>
    <n v="0"/>
    <n v="0"/>
    <n v="59"/>
    <n v="890"/>
    <n v="3.56"/>
  </r>
  <r>
    <x v="44"/>
    <s v="None"/>
    <x v="1"/>
    <x v="3"/>
    <n v="7"/>
    <s v="Clever, Courageous, Devoted, Lively, Playful, Stubborn"/>
    <n v="600"/>
    <x v="30"/>
    <x v="2"/>
    <n v="0"/>
    <n v="0"/>
    <n v="0"/>
    <n v="13"/>
    <n v="101"/>
    <n v="0.40400000000000003"/>
  </r>
  <r>
    <x v="45"/>
    <s v="Staffordshire Bullterrier"/>
    <x v="5"/>
    <x v="5"/>
    <n v="14"/>
    <s v="Affectionate, Bold, Courageous, Fearless, Intelligent, Reliable"/>
    <n v="1750"/>
    <x v="30"/>
    <x v="2"/>
    <n v="0"/>
    <n v="1"/>
    <n v="0"/>
    <n v="82"/>
    <n v="25"/>
    <n v="0.1"/>
  </r>
  <r>
    <x v="46"/>
    <s v="None"/>
    <x v="4"/>
    <x v="4"/>
    <n v="30"/>
    <s v="Brave, Bright, Confident, Energetic, Fearless, Friendly, Intelligent, Loyal, Playful"/>
    <n v="900"/>
    <x v="30"/>
    <x v="1"/>
    <n v="0"/>
    <n v="0"/>
    <n v="0"/>
    <n v="11"/>
    <n v="5"/>
    <n v="0.02"/>
  </r>
  <r>
    <x v="47"/>
    <s v="None"/>
    <x v="4"/>
    <x v="4"/>
    <n v="77"/>
    <s v="Friendly, Confident, Devoted, Intelligent, Gentle, Loving, Reserved"/>
    <n v="1000"/>
    <x v="31"/>
    <x v="1"/>
    <n v="0"/>
    <n v="0"/>
    <n v="0"/>
    <n v="14"/>
    <n v="149"/>
    <n v="0.59599999999999997"/>
  </r>
  <r>
    <x v="48"/>
    <s v="West Highland White Terrier"/>
    <x v="5"/>
    <x v="5"/>
    <n v="8"/>
    <s v="Affectionate, Alert, Courageous, Intelligent, Friendly, Hardy, Independent"/>
    <n v="1050"/>
    <x v="32"/>
    <x v="2"/>
    <n v="0"/>
    <n v="0"/>
    <n v="0"/>
    <n v="42"/>
    <n v="205"/>
    <n v="0.82"/>
  </r>
  <r>
    <x v="49"/>
    <s v="None"/>
    <x v="1"/>
    <x v="0"/>
    <n v="42"/>
    <s v="Dignified, Docile, Friendly, Gentle, Polite, Quiet"/>
    <n v="1100"/>
    <x v="32"/>
    <x v="0"/>
    <n v="0"/>
    <n v="0"/>
    <n v="0"/>
    <n v="168"/>
    <n v="72"/>
    <n v="0.28799999999999998"/>
  </r>
  <r>
    <x v="50"/>
    <s v="None"/>
    <x v="5"/>
    <x v="5"/>
    <n v="8"/>
    <s v="Affectionate, Alert, Courageous, Intelligent, Friendly, Hardy, Independent"/>
    <n v="1050"/>
    <x v="32"/>
    <x v="2"/>
    <n v="0"/>
    <n v="0"/>
    <n v="0"/>
    <n v="42"/>
    <n v="55"/>
    <n v="0.22"/>
  </r>
  <r>
    <x v="51"/>
    <s v="None"/>
    <x v="1"/>
    <x v="3"/>
    <n v="32"/>
    <s v="Independent, Intelligent, Kind, Loving, Loyal, Sweet-tempered"/>
    <n v="500"/>
    <x v="33"/>
    <x v="4"/>
    <n v="0"/>
    <n v="0"/>
    <n v="0"/>
    <n v="187"/>
    <n v="396"/>
    <n v="1.5840000000000001"/>
  </r>
  <r>
    <x v="52"/>
    <s v="None"/>
    <x v="2"/>
    <x v="1"/>
    <n v="6"/>
    <s v="Intelligent, Assertive, Aloof, Happy, Independent, Willful"/>
    <n v="900"/>
    <x v="33"/>
    <x v="5"/>
    <n v="0"/>
    <n v="0"/>
    <n v="0"/>
    <n v="121"/>
    <n v="101"/>
    <n v="0.40400000000000003"/>
  </r>
  <r>
    <x v="53"/>
    <s v="None"/>
    <x v="1"/>
    <x v="0"/>
    <n v="33"/>
    <s v="Intelligent, Gentle, Affectionate, Athletic, Even-tempered, Quiet"/>
    <n v="650"/>
    <x v="33"/>
    <x v="2"/>
    <n v="0"/>
    <n v="0"/>
    <n v="0"/>
    <n v="156"/>
    <n v="93"/>
    <n v="0.372"/>
  </r>
  <r>
    <x v="54"/>
    <s v="None"/>
    <x v="1"/>
    <x v="3"/>
    <n v="41"/>
    <s v="Amiable, Boisterous, Even-tempered"/>
    <n v="550"/>
    <x v="33"/>
    <x v="4"/>
    <n v="0"/>
    <n v="0"/>
    <n v="0"/>
    <n v="186"/>
    <n v="49"/>
    <n v="0.19600000000000001"/>
  </r>
  <r>
    <x v="55"/>
    <s v="None"/>
    <x v="0"/>
    <x v="7"/>
    <n v="25"/>
    <s v="Gentle, Loyal, Proud, Trainable, Vigilant, Intelligent"/>
    <n v="700"/>
    <x v="33"/>
    <x v="1"/>
    <n v="0"/>
    <n v="0"/>
    <n v="0"/>
    <n v="65"/>
    <n v="21"/>
    <n v="8.4000000000000005E-2"/>
  </r>
  <r>
    <x v="56"/>
    <s v="None"/>
    <x v="1"/>
    <x v="3"/>
    <n v="32"/>
    <s v="Independent, Intelligent, Kind, Loving, Loyal, Sweet-tempered"/>
    <n v="500"/>
    <x v="33"/>
    <x v="4"/>
    <n v="0"/>
    <n v="0"/>
    <n v="0"/>
    <n v="187"/>
    <n v="4"/>
    <n v="1.6E-2"/>
  </r>
  <r>
    <x v="57"/>
    <s v="None"/>
    <x v="4"/>
    <x v="2"/>
    <n v="24"/>
    <s v="Alert, Friendly, Gentle, Intelligent, Outgoing"/>
    <n v="950"/>
    <x v="34"/>
    <x v="0"/>
    <n v="0"/>
    <n v="0"/>
    <n v="5"/>
    <n v="12"/>
    <n v="107"/>
    <n v="0.42799999999999999"/>
  </r>
  <r>
    <x v="58"/>
    <s v="None"/>
    <x v="2"/>
    <x v="1"/>
    <n v="4"/>
    <s v="Affectionate, Cheerful, Feisty, Gentle, Playful, Intelligent, Sensitive"/>
    <n v="850"/>
    <x v="34"/>
    <x v="2"/>
    <n v="0"/>
    <n v="0"/>
    <n v="0"/>
    <n v="46"/>
    <n v="104"/>
    <n v="0.41599999999999998"/>
  </r>
  <r>
    <x v="59"/>
    <s v="None"/>
    <x v="4"/>
    <x v="2"/>
    <n v="24"/>
    <s v="Alert, Friendly, Gentle, Intelligent, Outgoing"/>
    <n v="950"/>
    <x v="34"/>
    <x v="0"/>
    <n v="0"/>
    <n v="0"/>
    <n v="0"/>
    <n v="12"/>
    <n v="14"/>
    <n v="5.6000000000000001E-2"/>
  </r>
  <r>
    <x v="60"/>
    <s v="None"/>
    <x v="1"/>
    <x v="3"/>
    <n v="55"/>
    <s v="Adaptable, Easygoing, Even-tempered, Gentle, Lovable, Trusting, Intelligent"/>
    <n v="350"/>
    <x v="35"/>
    <x v="2"/>
    <n v="0"/>
    <n v="0"/>
    <n v="0"/>
    <n v="130"/>
    <n v="542"/>
    <n v="2.1680000000000001"/>
  </r>
  <r>
    <x v="61"/>
    <s v="None"/>
    <x v="0"/>
    <x v="7"/>
    <n v="30"/>
    <s v="Active, Affectionate, Friendly, Intelligent, Loyal, Willful, Responsive"/>
    <n v="800"/>
    <x v="35"/>
    <x v="3"/>
    <n v="0"/>
    <n v="0"/>
    <n v="0"/>
    <n v="62"/>
    <n v="59"/>
    <n v="0.23599999999999999"/>
  </r>
  <r>
    <x v="62"/>
    <s v="None"/>
    <x v="1"/>
    <x v="3"/>
    <n v="55"/>
    <s v="Adaptable, Easygoing, Even-tempered, Gentle, Lovable, Trusting, Intelligent"/>
    <n v="350"/>
    <x v="35"/>
    <x v="2"/>
    <n v="0"/>
    <n v="0"/>
    <n v="0"/>
    <n v="130"/>
    <n v="59"/>
    <n v="0.23599999999999999"/>
  </r>
  <r>
    <x v="63"/>
    <s v="None"/>
    <x v="0"/>
    <x v="7"/>
    <n v="16"/>
    <s v="Energetic, Friendly, Intelligent, Obedient, Protective, Trainable"/>
    <n v="900"/>
    <x v="35"/>
    <x v="5"/>
    <n v="0"/>
    <n v="0"/>
    <n v="0"/>
    <n v="167"/>
    <n v="56"/>
    <n v="0.224"/>
  </r>
  <r>
    <x v="64"/>
    <s v="None"/>
    <x v="3"/>
    <x v="1"/>
    <n v="7"/>
    <s v="Affectionate, Cheerful, Courageous, Gentle, Intelligent, Social"/>
    <n v="1350"/>
    <x v="35"/>
    <x v="4"/>
    <n v="0"/>
    <n v="0"/>
    <n v="0"/>
    <n v="19"/>
    <n v="25"/>
    <n v="0.1"/>
  </r>
  <r>
    <x v="65"/>
    <s v="None"/>
    <x v="1"/>
    <x v="0"/>
    <n v="21"/>
    <s v="Aloof, Intelligent, Quiet, Reserverd, Loyal"/>
    <n v="700"/>
    <x v="36"/>
    <x v="2"/>
    <n v="0"/>
    <n v="0"/>
    <n v="0"/>
    <n v="123"/>
    <n v="245"/>
    <n v="0.98"/>
  </r>
  <r>
    <x v="66"/>
    <s v="None"/>
    <x v="0"/>
    <x v="7"/>
    <n v="25"/>
    <s v="Active, Affectionate, Amiable, Even-tempered, Kind, Loyal, Intelligent"/>
    <n v="450"/>
    <x v="36"/>
    <x v="5"/>
    <n v="0"/>
    <n v="0"/>
    <n v="0"/>
    <n v="113"/>
    <n v="235"/>
    <n v="0.94"/>
  </r>
  <r>
    <x v="67"/>
    <s v="None"/>
    <x v="0"/>
    <x v="7"/>
    <n v="25"/>
    <s v="Active, Affectionate, Amiable, Even-tempered, Kind, Loyal, Intelligent"/>
    <n v="450"/>
    <x v="36"/>
    <x v="5"/>
    <n v="0"/>
    <n v="0"/>
    <n v="0"/>
    <n v="113"/>
    <n v="153"/>
    <n v="0.61199999999999999"/>
  </r>
  <r>
    <x v="68"/>
    <s v="None"/>
    <x v="2"/>
    <x v="2"/>
    <n v="15"/>
    <s v="Happy, Independent, Intelligent, Loyal, Playful, Vocal"/>
    <n v="600"/>
    <x v="36"/>
    <x v="2"/>
    <n v="0"/>
    <n v="0"/>
    <n v="0"/>
    <n v="177"/>
    <n v="15"/>
    <n v="0.06"/>
  </r>
  <r>
    <x v="69"/>
    <s v="None"/>
    <x v="4"/>
    <x v="4"/>
    <n v="49"/>
    <s v="Clownish, Independent, Intelligent, Loyal, Patient, Protective"/>
    <n v="1350"/>
    <x v="37"/>
    <x v="3"/>
    <n v="0"/>
    <n v="0"/>
    <n v="0"/>
    <n v="157"/>
    <n v="457"/>
    <n v="1.8280000000000001"/>
  </r>
  <r>
    <x v="70"/>
    <s v="None"/>
    <x v="5"/>
    <x v="5"/>
    <n v="27"/>
    <s v="Active, Affectionate, Friendly, Good-natured, Intelligent, Protective, Loving"/>
    <n v="700"/>
    <x v="37"/>
    <x v="1"/>
    <n v="0"/>
    <n v="0"/>
    <n v="0"/>
    <n v="17"/>
    <n v="39"/>
    <n v="0.156"/>
  </r>
  <r>
    <x v="71"/>
    <s v="None"/>
    <x v="1"/>
    <x v="3"/>
    <n v="55"/>
    <s v="Dignified, Generous, Loyal, Patient, Sweet-tempered, Thoughtful, Intelligent"/>
    <n v="1900"/>
    <x v="38"/>
    <x v="2"/>
    <n v="0"/>
    <n v="0"/>
    <n v="0"/>
    <n v="73"/>
    <n v="254"/>
    <n v="1.016"/>
  </r>
  <r>
    <x v="72"/>
    <s v="None"/>
    <x v="0"/>
    <x v="7"/>
    <n v="34"/>
    <s v="Clever, Independent, Intelligent, Lively, Sensitive, Trainable"/>
    <n v="700"/>
    <x v="38"/>
    <x v="2"/>
    <n v="0"/>
    <n v="0"/>
    <n v="0"/>
    <n v="171"/>
    <n v="45"/>
    <n v="0.18"/>
  </r>
  <r>
    <x v="73"/>
    <s v="None"/>
    <x v="5"/>
    <x v="5"/>
    <n v="8"/>
    <s v="Active, Affectionate, Alert, Fearless, Intelligent, Playful"/>
    <n v="850"/>
    <x v="39"/>
    <x v="2"/>
    <n v="0"/>
    <n v="0"/>
    <n v="0"/>
    <n v="122"/>
    <n v="393"/>
    <n v="1.5720000000000001"/>
  </r>
  <r>
    <x v="74"/>
    <s v="Soft Coated Wheaten Terrier"/>
    <x v="5"/>
    <x v="5"/>
    <n v="18"/>
    <s v="Affectionate, Energetic, Faithful, Intelligent, Playful, Spirited"/>
    <n v="900"/>
    <x v="39"/>
    <x v="5"/>
    <n v="0"/>
    <n v="0"/>
    <n v="0"/>
    <n v="49"/>
    <n v="76"/>
    <n v="0.30399999999999999"/>
  </r>
  <r>
    <x v="75"/>
    <s v="None"/>
    <x v="5"/>
    <x v="5"/>
    <n v="8"/>
    <s v="Active, Affectionate, Alert, Fearless, Intelligent, Playful"/>
    <n v="850"/>
    <x v="39"/>
    <x v="2"/>
    <n v="0"/>
    <n v="0"/>
    <n v="0"/>
    <n v="122"/>
    <n v="49"/>
    <n v="0.19600000000000001"/>
  </r>
  <r>
    <x v="76"/>
    <s v="None"/>
    <x v="5"/>
    <x v="5"/>
    <n v="9"/>
    <s v="Affectionate, Devoted, Energetic, Loyal, Playful, Reliable, Intelligent"/>
    <n v="1900"/>
    <x v="39"/>
    <x v="2"/>
    <n v="0"/>
    <n v="0"/>
    <n v="0"/>
    <n v="151"/>
    <n v="45"/>
    <n v="0.18"/>
  </r>
  <r>
    <x v="77"/>
    <s v="None"/>
    <x v="2"/>
    <x v="1"/>
    <n v="25"/>
    <s v="Active, Energetic, Friendly, Intelligent, Outgoing, Playful, Sensitive"/>
    <n v="800"/>
    <x v="40"/>
    <x v="2"/>
    <n v="0"/>
    <n v="0"/>
    <n v="0"/>
    <n v="63"/>
    <n v="115"/>
    <n v="0.46"/>
  </r>
  <r>
    <x v="78"/>
    <s v="None"/>
    <x v="5"/>
    <x v="5"/>
    <n v="5"/>
    <s v="Affectionate, Energetic, Hardy, Intelligent, Sensitive"/>
    <n v="1700"/>
    <x v="41"/>
    <x v="2"/>
    <n v="0"/>
    <n v="0"/>
    <n v="0"/>
    <n v="105"/>
    <n v="89"/>
    <n v="0.35599999999999998"/>
  </r>
  <r>
    <x v="79"/>
    <s v="None"/>
    <x v="3"/>
    <x v="5"/>
    <n v="5"/>
    <s v="Alert, Friendly, Inquisitive, Joyful, Quick, Responsive, Intelligent"/>
    <n v="700"/>
    <x v="42"/>
    <x v="2"/>
    <n v="0"/>
    <n v="0"/>
    <n v="0"/>
    <n v="106"/>
    <n v="891"/>
    <n v="3.5640000000000001"/>
  </r>
  <r>
    <x v="80"/>
    <s v="None"/>
    <x v="1"/>
    <x v="0"/>
    <n v="23"/>
    <s v="Active, Affectionate, Intelligent, Playful, Sociable, Trainable"/>
    <n v="1900"/>
    <x v="42"/>
    <x v="4"/>
    <n v="0"/>
    <n v="0"/>
    <n v="0"/>
    <n v="174"/>
    <n v="341"/>
    <n v="1.3640000000000001"/>
  </r>
  <r>
    <x v="81"/>
    <s v="None"/>
    <x v="3"/>
    <x v="1"/>
    <n v="4"/>
    <s v="Active, Adventurous, Curious, Fun-loving, Playful, Stubborn"/>
    <n v="1000"/>
    <x v="42"/>
    <x v="0"/>
    <n v="0"/>
    <n v="0"/>
    <n v="0"/>
    <n v="147"/>
    <n v="300"/>
    <n v="1.2"/>
  </r>
  <r>
    <x v="82"/>
    <s v="None"/>
    <x v="3"/>
    <x v="1"/>
    <n v="5"/>
    <s v="Clever, Energetic, Friendly, Outgoing, Playful, Responsive, Intelligent"/>
    <n v="500"/>
    <x v="42"/>
    <x v="2"/>
    <n v="0"/>
    <n v="0"/>
    <n v="0"/>
    <n v="71"/>
    <n v="80"/>
    <n v="0.32"/>
  </r>
  <r>
    <x v="83"/>
    <s v="None"/>
    <x v="0"/>
    <x v="7"/>
    <n v="30"/>
    <s v="Strong-willed, Mischevious, Gentle, Energetic, Intelligent"/>
    <n v="500"/>
    <x v="42"/>
    <x v="2"/>
    <n v="0"/>
    <n v="0"/>
    <n v="0"/>
    <n v="95"/>
    <n v="77"/>
    <n v="0.308"/>
  </r>
  <r>
    <x v="84"/>
    <s v="None"/>
    <x v="0"/>
    <x v="7"/>
    <n v="30"/>
    <s v="Strong-willed, Mischevious, Gentle, Energetic, Intelligent"/>
    <n v="500"/>
    <x v="42"/>
    <x v="2"/>
    <n v="0"/>
    <n v="0"/>
    <n v="0"/>
    <n v="95"/>
    <n v="25"/>
    <n v="0.1"/>
  </r>
  <r>
    <x v="85"/>
    <s v="Clumber"/>
    <x v="0"/>
    <x v="7"/>
    <n v="32"/>
    <s v="Gentle, Loyal, Affectionate, Dignified, Aloof"/>
    <n v="1000"/>
    <x v="42"/>
    <x v="2"/>
    <n v="0"/>
    <n v="0"/>
    <n v="0"/>
    <n v="140"/>
    <n v="11"/>
    <n v="4.3999999999999997E-2"/>
  </r>
  <r>
    <x v="86"/>
    <s v="None"/>
    <x v="1"/>
    <x v="2"/>
    <n v="26"/>
    <s v="Alert, Bold, Hardy, Loyal, Playful, Strong-willed, Intelligent"/>
    <n v="600"/>
    <x v="43"/>
    <x v="3"/>
    <n v="0"/>
    <n v="0"/>
    <n v="0"/>
    <n v="91"/>
    <n v="110"/>
    <n v="0.44"/>
  </r>
  <r>
    <x v="87"/>
    <s v="Cairn"/>
    <x v="5"/>
    <x v="5"/>
    <n v="7"/>
    <s v="Active, Assertive, Courageous, Fearless, Hardy, Intelligent"/>
    <n v="850"/>
    <x v="44"/>
    <x v="5"/>
    <n v="0"/>
    <n v="0"/>
    <n v="0"/>
    <n v="69"/>
    <n v="115"/>
    <n v="0.46"/>
  </r>
  <r>
    <x v="88"/>
    <s v="None"/>
    <x v="5"/>
    <x v="5"/>
    <n v="17"/>
    <s v="Affectionate, Alert, Gentle, Loyal, Spirited, Strong-willed, Intelligent"/>
    <n v="550"/>
    <x v="44"/>
    <x v="1"/>
    <n v="0"/>
    <n v="0"/>
    <n v="0"/>
    <n v="129"/>
    <n v="107"/>
    <n v="0.42799999999999999"/>
  </r>
  <r>
    <x v="89"/>
    <s v="None"/>
    <x v="0"/>
    <x v="7"/>
    <n v="32"/>
    <s v="Affectionate, Companionable, Energetic, Independent, Lively, Playful, Intelligent"/>
    <n v="900"/>
    <x v="44"/>
    <x v="2"/>
    <n v="0"/>
    <n v="0"/>
    <n v="0"/>
    <n v="72"/>
    <n v="67"/>
    <n v="0.26800000000000002"/>
  </r>
  <r>
    <x v="90"/>
    <s v="None"/>
    <x v="0"/>
    <x v="7"/>
    <n v="31"/>
    <s v="Alert, Confident, Eager, Fearless, Loyal, Intelligent"/>
    <n v="900"/>
    <x v="45"/>
    <x v="5"/>
    <n v="0"/>
    <n v="0"/>
    <n v="0"/>
    <n v="104"/>
    <n v="153"/>
    <n v="0.61199999999999999"/>
  </r>
  <r>
    <x v="91"/>
    <s v="None"/>
    <x v="5"/>
    <x v="5"/>
    <n v="28"/>
    <s v="Attentive, Courageous, Devoted, Friendly, Loyal, Tenacious, Intelligent"/>
    <n v="900"/>
    <x v="45"/>
    <x v="2"/>
    <n v="0"/>
    <n v="1"/>
    <n v="0"/>
    <n v="83"/>
    <n v="94"/>
    <n v="0.376"/>
  </r>
  <r>
    <x v="92"/>
    <s v="None"/>
    <x v="0"/>
    <x v="7"/>
    <n v="19"/>
    <s v="Adaptable, Cautious, Docile, Familial, Sensitive, Sociable"/>
    <n v="900"/>
    <x v="45"/>
    <x v="2"/>
    <n v="0"/>
    <n v="0"/>
    <n v="0"/>
    <n v="145"/>
    <n v="79"/>
    <n v="0.316"/>
  </r>
  <r>
    <x v="93"/>
    <s v="None"/>
    <x v="5"/>
    <x v="5"/>
    <n v="5"/>
    <s v="Alert, Compassionate, Courageous, Even Tempered, Loyal, Spirited, Intelligent"/>
    <n v="1250"/>
    <x v="45"/>
    <x v="2"/>
    <n v="0"/>
    <n v="0"/>
    <n v="0"/>
    <n v="137"/>
    <n v="55"/>
    <n v="0.22"/>
  </r>
  <r>
    <x v="94"/>
    <s v="None"/>
    <x v="6"/>
    <x v="6"/>
    <n v="23"/>
    <s v="Active, Alert, Hardy, Intelligent, Lively, Self-confident"/>
    <n v="1300"/>
    <x v="45"/>
    <x v="5"/>
    <n v="0"/>
    <n v="0"/>
    <n v="0"/>
    <n v="125"/>
    <n v="50"/>
    <n v="0.2"/>
  </r>
  <r>
    <x v="95"/>
    <s v="Newfoundland"/>
    <x v="4"/>
    <x v="4"/>
    <n v="65"/>
    <s v="Cheerful, Courageous, Intelligent, Loyal, Social, Sweet, Gentle"/>
    <n v="1750"/>
    <x v="45"/>
    <x v="1"/>
    <n v="0"/>
    <n v="0"/>
    <n v="0"/>
    <n v="36"/>
    <n v="22"/>
    <n v="8.7999999999999995E-2"/>
  </r>
  <r>
    <x v="96"/>
    <s v="None"/>
    <x v="4"/>
    <x v="2"/>
    <n v="26"/>
    <s v="Alert, Lively, Friendly, Intelligent, Playful, Sociable, Stubborn"/>
    <n v="1350"/>
    <x v="46"/>
    <x v="5"/>
    <n v="0"/>
    <n v="0"/>
    <n v="0"/>
    <n v="57"/>
    <n v="128"/>
    <n v="0.51200000000000001"/>
  </r>
  <r>
    <x v="97"/>
    <s v="None"/>
    <x v="5"/>
    <x v="5"/>
    <n v="6"/>
    <s v="Active, Alert, Devoted, Discerning, Quiet, Loyal, Intelligent"/>
    <n v="800"/>
    <x v="47"/>
    <x v="2"/>
    <n v="0"/>
    <n v="0"/>
    <n v="0"/>
    <n v="135"/>
    <n v="16"/>
    <n v="6.4000000000000001E-2"/>
  </r>
  <r>
    <x v="98"/>
    <s v="None"/>
    <x v="0"/>
    <x v="7"/>
    <n v="18"/>
    <s v="Affectionate, Loyal, Active, Friendly, Playful, Stubborn, Intelligent"/>
    <n v="1300"/>
    <x v="48"/>
    <x v="5"/>
    <n v="0"/>
    <n v="0"/>
    <n v="0"/>
    <n v="133"/>
    <n v="21"/>
    <n v="8.4000000000000005E-2"/>
  </r>
  <r>
    <x v="99"/>
    <s v="None"/>
    <x v="5"/>
    <x v="5"/>
    <n v="7"/>
    <s v="Affectionate, Alert, Even-tempered, Fearless, Intelligent, Obedient"/>
    <n v="1300"/>
    <x v="49"/>
    <x v="5"/>
    <n v="0"/>
    <n v="0"/>
    <n v="0"/>
    <n v="92"/>
    <n v="110"/>
    <n v="0.44"/>
  </r>
  <r>
    <x v="100"/>
    <s v="None"/>
    <x v="6"/>
    <x v="7"/>
    <n v="35"/>
    <s v="Faithful, Fearless, Intelligent, Loyal, Obedient, Protective"/>
    <n v="1100"/>
    <x v="49"/>
    <x v="3"/>
    <n v="0"/>
    <n v="0"/>
    <n v="0"/>
    <n v="127"/>
    <n v="107"/>
    <n v="0.42799999999999999"/>
  </r>
  <r>
    <x v="101"/>
    <s v="Airedale"/>
    <x v="5"/>
    <x v="5"/>
    <n v="26"/>
    <s v="Alert, Confident, Courageous, Friendly, Intelligent, Outgoing"/>
    <n v="700"/>
    <x v="50"/>
    <x v="5"/>
    <n v="0"/>
    <n v="0"/>
    <n v="0"/>
    <n v="55"/>
    <n v="670"/>
    <n v="2.68"/>
  </r>
  <r>
    <x v="102"/>
    <s v="None"/>
    <x v="6"/>
    <x v="6"/>
    <n v="42"/>
    <s v="Familial, Gentle, Intelligent, Loyal, Protective, Rational"/>
    <n v="1750"/>
    <x v="50"/>
    <x v="1"/>
    <n v="0"/>
    <n v="0"/>
    <n v="0"/>
    <n v="85"/>
    <n v="15"/>
    <n v="0.06"/>
  </r>
  <r>
    <x v="103"/>
    <s v="None"/>
    <x v="4"/>
    <x v="1"/>
    <n v="38"/>
    <s v="Dominant, Intelligent, Kind, Loyal, Powerful, Strong-willed"/>
    <n v="1250"/>
    <x v="51"/>
    <x v="3"/>
    <n v="0"/>
    <n v="0"/>
    <n v="0"/>
    <n v="80"/>
    <n v="83"/>
    <n v="0.33200000000000002"/>
  </r>
  <r>
    <x v="104"/>
    <s v="None"/>
    <x v="6"/>
    <x v="6"/>
    <n v="14"/>
    <s v="Agile, Energetic, Faithful, Intelligent, Loyal, Obedient"/>
    <n v="1100"/>
    <x v="52"/>
    <x v="1"/>
    <n v="0"/>
    <n v="0"/>
    <n v="0"/>
    <n v="142"/>
    <n v="96"/>
    <n v="0.38400000000000001"/>
  </r>
  <r>
    <x v="105"/>
    <s v="None"/>
    <x v="0"/>
    <x v="7"/>
    <n v="33"/>
    <s v="Happy, Affectionate, Dominant, Intelligent, Protective, Quiet"/>
    <n v="800"/>
    <x v="52"/>
    <x v="2"/>
    <n v="0"/>
    <n v="0"/>
    <n v="0"/>
    <n v="43"/>
    <n v="89"/>
    <n v="0.35599999999999998"/>
  </r>
  <r>
    <x v="106"/>
    <s v="Yorkshire Terrier"/>
    <x v="3"/>
    <x v="1"/>
    <n v="3"/>
    <s v="Alert, Courageous, Energetic, Independent, Intelligent, Loyal, Playful"/>
    <n v="800"/>
    <x v="52"/>
    <x v="2"/>
    <n v="0"/>
    <n v="0"/>
    <n v="0"/>
    <n v="9"/>
    <n v="77"/>
    <n v="0.308"/>
  </r>
  <r>
    <x v="107"/>
    <s v="None"/>
    <x v="6"/>
    <x v="6"/>
    <n v="13"/>
    <s v="Active, Affectionate, Alert, Companionable, Devoted, Gentle, Intelligent"/>
    <n v="1100"/>
    <x v="53"/>
    <x v="5"/>
    <n v="0"/>
    <n v="0"/>
    <n v="0"/>
    <n v="68"/>
    <n v="55"/>
    <n v="0.22"/>
  </r>
  <r>
    <x v="108"/>
    <s v="None"/>
    <x v="6"/>
    <x v="6"/>
    <n v="13"/>
    <s v="Active, Affectionate, Alert, Companionable, Devoted, Gentle, Intelligent"/>
    <n v="1100"/>
    <x v="53"/>
    <x v="5"/>
    <n v="0"/>
    <n v="0"/>
    <n v="0"/>
    <n v="68"/>
    <n v="21"/>
    <n v="8.4000000000000005E-2"/>
  </r>
  <r>
    <x v="109"/>
    <s v="None"/>
    <x v="6"/>
    <x v="6"/>
    <n v="16"/>
    <s v="Active, Affectionate, Alert, Companionable, Devoted, Gentle, Intelligent"/>
    <n v="1100"/>
    <x v="53"/>
    <x v="5"/>
    <n v="0"/>
    <n v="0"/>
    <n v="0"/>
    <n v="68"/>
    <n v="14"/>
    <n v="5.6000000000000001E-2"/>
  </r>
  <r>
    <x v="110"/>
    <s v="None"/>
    <x v="6"/>
    <x v="6"/>
    <n v="12"/>
    <s v="Active, Affectionate, Alert, Companionable, Devoted, Gentle, Intelligent"/>
    <n v="1100"/>
    <x v="53"/>
    <x v="5"/>
    <n v="0"/>
    <n v="0"/>
    <n v="0"/>
    <n v="68"/>
    <n v="14"/>
    <n v="5.6000000000000001E-2"/>
  </r>
  <r>
    <x v="111"/>
    <s v="None"/>
    <x v="0"/>
    <x v="7"/>
    <n v="25"/>
    <s v="Active, Alert, Clownish, Inquisitive, Intelligent, Quick"/>
    <n v="900"/>
    <x v="54"/>
    <x v="5"/>
    <n v="0"/>
    <n v="0"/>
    <n v="0"/>
    <n v="164"/>
    <n v="74172"/>
    <n v="296.68799999999999"/>
  </r>
  <r>
    <x v="112"/>
    <s v="None"/>
    <x v="3"/>
    <x v="1"/>
    <n v="2"/>
    <s v="Active, Extroverted, Friendly, Intelligent, Lively, Playful, Sociable"/>
    <n v="700"/>
    <x v="55"/>
    <x v="2"/>
    <n v="0"/>
    <n v="0"/>
    <n v="4"/>
    <n v="22"/>
    <n v="10"/>
    <n v="0.04"/>
  </r>
  <r>
    <x v="113"/>
    <s v="None"/>
    <x v="4"/>
    <x v="4"/>
    <n v="44"/>
    <s v="Affectionate, Faithful, Intelligent, Loyal"/>
    <n v="900"/>
    <x v="56"/>
    <x v="1"/>
    <n v="0"/>
    <n v="0"/>
    <n v="0"/>
    <n v="25"/>
    <n v="98"/>
    <n v="0.39200000000000002"/>
  </r>
  <r>
    <x v="114"/>
    <s v="None"/>
    <x v="4"/>
    <x v="4"/>
    <n v="44"/>
    <s v="Affectionate, Faithful, Intelligent, Loyal"/>
    <n v="900"/>
    <x v="56"/>
    <x v="1"/>
    <n v="0"/>
    <n v="0"/>
    <n v="0"/>
    <n v="25"/>
    <n v="75"/>
    <n v="0.3"/>
  </r>
  <r>
    <x v="115"/>
    <s v="None"/>
    <x v="0"/>
    <x v="7"/>
    <n v="29"/>
    <s v="Alert, Aloof, Energetic, Fast, Intelligent, Powerful, Steady, Stubborn, Social"/>
    <n v="1750"/>
    <x v="57"/>
    <x v="2"/>
    <n v="0"/>
    <n v="0"/>
    <n v="0"/>
    <n v="34"/>
    <n v="22"/>
    <n v="8.7999999999999995E-2"/>
  </r>
  <r>
    <x v="116"/>
    <s v="None"/>
    <x v="0"/>
    <x v="7"/>
    <n v="10"/>
    <s v="Even Tempered, Joyful, Merry, Outgoing, Intelligent, Sociable, Trusting"/>
    <n v="700"/>
    <x v="58"/>
    <x v="2"/>
    <n v="0"/>
    <n v="0"/>
    <n v="0"/>
    <n v="29"/>
    <n v="203"/>
    <n v="0.81200000000000006"/>
  </r>
  <r>
    <x v="117"/>
    <s v="None"/>
    <x v="0"/>
    <x v="7"/>
    <n v="10"/>
    <s v="Even Tempered, Joyful, Merry, Outgoing, Intelligent, Sociable, Trusting"/>
    <n v="700"/>
    <x v="58"/>
    <x v="2"/>
    <n v="0"/>
    <n v="0"/>
    <n v="0"/>
    <n v="29"/>
    <n v="107"/>
    <n v="0.42799999999999999"/>
  </r>
  <r>
    <x v="118"/>
    <s v="None"/>
    <x v="0"/>
    <x v="7"/>
    <n v="17"/>
    <s v="Alert, Independent, Intelligent, Responsive, Social"/>
    <n v="750"/>
    <x v="59"/>
    <x v="2"/>
    <n v="0"/>
    <n v="0"/>
    <n v="0"/>
    <n v="26"/>
    <n v="109"/>
    <n v="0.436"/>
  </r>
  <r>
    <x v="119"/>
    <s v="Standard Schnauzer"/>
    <x v="4"/>
    <x v="6"/>
    <n v="17"/>
    <s v="Devoted, Good-natured, Intelligent, Lively, Playful, Trainable"/>
    <n v="1350"/>
    <x v="60"/>
    <x v="5"/>
    <n v="0"/>
    <n v="0"/>
    <n v="3"/>
    <n v="90"/>
    <n v="95"/>
    <n v="0.38"/>
  </r>
  <r>
    <x v="120"/>
    <s v="None"/>
    <x v="0"/>
    <x v="7"/>
    <n v="14"/>
    <s v="Affectionate, Faithful, Friendly, Intelligent, Playful, Quiet, Trainable"/>
    <n v="1050"/>
    <x v="60"/>
    <x v="5"/>
    <n v="0"/>
    <n v="0"/>
    <n v="0"/>
    <n v="52"/>
    <n v="76"/>
    <n v="0.30399999999999999"/>
  </r>
  <r>
    <x v="121"/>
    <s v="None"/>
    <x v="0"/>
    <x v="7"/>
    <n v="30"/>
    <s v="Friendly, Confident, Devoted, Optimistic, Outgoing, Intelligent"/>
    <n v="1100"/>
    <x v="60"/>
    <x v="1"/>
    <n v="0"/>
    <n v="0"/>
    <n v="0"/>
    <n v="96"/>
    <n v="5"/>
    <n v="0.02"/>
  </r>
  <r>
    <x v="122"/>
    <s v="German Short Haired Pointer"/>
    <x v="4"/>
    <x v="7"/>
    <n v="29"/>
    <s v="Affectionate, Boisterous, Bold, Cooperative, Intelligent, Trainable"/>
    <n v="700"/>
    <x v="61"/>
    <x v="2"/>
    <n v="0"/>
    <n v="0"/>
    <n v="0"/>
    <n v="10"/>
    <n v="110"/>
    <n v="0.44"/>
  </r>
  <r>
    <x v="123"/>
    <s v="None"/>
    <x v="2"/>
    <x v="2"/>
    <n v="18"/>
    <s v="Agile, Bright, Obedient, Playful, Quick, Sturdy, Intelligent"/>
    <n v="900"/>
    <x v="62"/>
    <x v="5"/>
    <n v="0"/>
    <n v="0"/>
    <n v="0"/>
    <n v="87"/>
    <n v="95"/>
    <n v="0.38"/>
  </r>
  <r>
    <x v="124"/>
    <s v="None"/>
    <x v="6"/>
    <x v="6"/>
    <n v="31"/>
    <s v="Friendly, Gentle, Intelligent, Loyal, Protective, Responsive, Social"/>
    <n v="500"/>
    <x v="62"/>
    <x v="1"/>
    <n v="0"/>
    <n v="0"/>
    <n v="0"/>
    <n v="40"/>
    <n v="45"/>
    <n v="0.18"/>
  </r>
  <r>
    <x v="125"/>
    <s v="None"/>
    <x v="2"/>
    <x v="1"/>
    <n v="7"/>
    <s v="Agile, Confident, Curious, Faithful, Fearless, Independent, Intelligent"/>
    <n v="800"/>
    <x v="63"/>
    <x v="2"/>
    <n v="0"/>
    <n v="0"/>
    <n v="0"/>
    <n v="110"/>
    <n v="56"/>
    <n v="0.224"/>
  </r>
  <r>
    <x v="126"/>
    <s v="Groenendael"/>
    <x v="6"/>
    <x v="6"/>
    <n v="32"/>
    <s v="Active, Alert, Confident, Friendly, Hard-working, Protective, Stubborn, Watchful, Intelligent"/>
    <n v="1300"/>
    <x v="63"/>
    <x v="3"/>
    <n v="0"/>
    <n v="0"/>
    <n v="0"/>
    <n v="120"/>
    <n v="33"/>
    <n v="0.13200000000000001"/>
  </r>
  <r>
    <x v="127"/>
    <s v="None"/>
    <x v="6"/>
    <x v="6"/>
    <n v="34"/>
    <s v="Alert, Attentive, Energetic, Intelligent, Loyal, Protective"/>
    <n v="1350"/>
    <x v="64"/>
    <x v="3"/>
    <n v="0"/>
    <n v="0"/>
    <n v="0"/>
    <n v="103"/>
    <n v="67"/>
    <n v="0.26800000000000002"/>
  </r>
  <r>
    <x v="128"/>
    <s v="None"/>
    <x v="0"/>
    <x v="7"/>
    <n v="23"/>
    <s v="Affectionate, Alert, Cheerful, Energetic, Intelligent, Playful, Social"/>
    <n v="750"/>
    <x v="65"/>
    <x v="2"/>
    <n v="0"/>
    <n v="0"/>
    <n v="0"/>
    <n v="27"/>
    <n v="77"/>
    <n v="0.308"/>
  </r>
  <r>
    <x v="129"/>
    <s v="None"/>
    <x v="6"/>
    <x v="6"/>
    <n v="21"/>
    <s v="Aggressive, Alert, Energetic, Intelligent, Loyal, Protective, Responsive"/>
    <n v="600"/>
    <x v="66"/>
    <x v="3"/>
    <n v="0"/>
    <n v="0"/>
    <n v="0"/>
    <n v="56"/>
    <n v="209"/>
    <n v="0.83599999999999997"/>
  </r>
  <r>
    <x v="130"/>
    <s v="None"/>
    <x v="6"/>
    <x v="6"/>
    <n v="21"/>
    <s v="Aggressive, Alert, Energetic, Intelligent, Loyal, Protective, Responsive"/>
    <n v="600"/>
    <x v="66"/>
    <x v="3"/>
    <n v="0"/>
    <n v="0"/>
    <n v="0"/>
    <n v="56"/>
    <n v="101"/>
    <n v="0.40400000000000003"/>
  </r>
  <r>
    <x v="131"/>
    <s v="None"/>
    <x v="4"/>
    <x v="4"/>
    <n v="51"/>
    <s v="Alert, Courageous, Fearless, Good-natured, Independent, Intelligent, Loyal, Protective"/>
    <n v="1600"/>
    <x v="67"/>
    <x v="3"/>
    <n v="1"/>
    <n v="0"/>
    <n v="7"/>
    <n v="8"/>
    <n v="121"/>
    <n v="0.48399999999999999"/>
  </r>
  <r>
    <x v="132"/>
    <s v="None"/>
    <x v="3"/>
    <x v="1"/>
    <n v="5"/>
    <s v="Alert, Energetic, Friendly, Happy, Hardy, Intelligent"/>
    <n v="500"/>
    <x v="68"/>
    <x v="2"/>
    <n v="0"/>
    <n v="0"/>
    <n v="0"/>
    <n v="53"/>
    <n v="22"/>
    <n v="8.7999999999999995E-2"/>
  </r>
  <r>
    <x v="133"/>
    <s v="None"/>
    <x v="0"/>
    <x v="7"/>
    <n v="32"/>
    <s v="Affectionate, Alert, Cheerful, Energetic, Friendly, Gentle, Intelligent, Loving, Loyal, Outgoing, Playful, Responsive, Social"/>
    <n v="1500"/>
    <x v="69"/>
    <x v="2"/>
    <n v="0"/>
    <n v="0"/>
    <n v="0"/>
    <n v="1"/>
    <n v="351"/>
    <n v="1.4039999999999999"/>
  </r>
  <r>
    <x v="134"/>
    <s v="None"/>
    <x v="0"/>
    <x v="7"/>
    <n v="32"/>
    <s v="Affectionate, Alert, Cheerful, Energetic, Friendly, Gentle, Intelligent, Loving, Loyal, Outgoing, Playful, Responsive, Social"/>
    <n v="1500"/>
    <x v="69"/>
    <x v="2"/>
    <n v="0"/>
    <n v="0"/>
    <n v="0"/>
    <n v="1"/>
    <n v="123"/>
    <n v="0.49199999999999999"/>
  </r>
  <r>
    <x v="135"/>
    <s v="None"/>
    <x v="0"/>
    <x v="7"/>
    <n v="32"/>
    <s v="Affectionate, Alert, Cheerful, Energetic, Friendly, Gentle, Intelligent, Loving, Loyal, Outgoing, Playful, Responsive, Social"/>
    <n v="1500"/>
    <x v="69"/>
    <x v="2"/>
    <n v="0"/>
    <n v="0"/>
    <n v="0"/>
    <n v="1"/>
    <n v="123"/>
    <n v="0.49199999999999999"/>
  </r>
  <r>
    <x v="136"/>
    <s v="None"/>
    <x v="0"/>
    <x v="7"/>
    <n v="32"/>
    <s v="Affectionate, Alert, Cheerful, Energetic, Friendly, Gentle, Intelligent, Loving, Loyal, Outgoing, Playful, Responsive, Social"/>
    <n v="1500"/>
    <x v="69"/>
    <x v="2"/>
    <n v="0"/>
    <n v="0"/>
    <n v="0"/>
    <n v="1"/>
    <n v="111"/>
    <n v="0.44400000000000001"/>
  </r>
  <r>
    <x v="137"/>
    <s v="Shetland Sheepdog"/>
    <x v="6"/>
    <x v="6"/>
    <n v="9"/>
    <s v="Affectionate, Friendly, Gentle, Intelligent, Lively, Playful, Responsive"/>
    <n v="900"/>
    <x v="70"/>
    <x v="5"/>
    <n v="0"/>
    <n v="0"/>
    <n v="0"/>
    <n v="24"/>
    <n v="542"/>
    <n v="2.1680000000000001"/>
  </r>
  <r>
    <x v="138"/>
    <s v="Doberman"/>
    <x v="4"/>
    <x v="4"/>
    <n v="43"/>
    <s v="Alert, Energetic, Fearless, Intelligent, Loyal, Obedient"/>
    <n v="900"/>
    <x v="71"/>
    <x v="3"/>
    <n v="1"/>
    <n v="0"/>
    <n v="0"/>
    <n v="16"/>
    <n v="256"/>
    <n v="1.024"/>
  </r>
  <r>
    <x v="139"/>
    <s v="None"/>
    <x v="0"/>
    <x v="7"/>
    <n v="32"/>
    <s v="Confident, Friendly, Intelligent, Kind, Reliable, Trustworthy"/>
    <n v="1500"/>
    <x v="72"/>
    <x v="2"/>
    <n v="0"/>
    <n v="0"/>
    <n v="6"/>
    <n v="3"/>
    <n v="150"/>
    <n v="0.6"/>
  </r>
  <r>
    <x v="140"/>
    <s v="None"/>
    <x v="0"/>
    <x v="7"/>
    <n v="32"/>
    <s v="Confident, Friendly, Intelligent, Kind, Reliable, Trustworthy"/>
    <n v="1500"/>
    <x v="72"/>
    <x v="2"/>
    <n v="0"/>
    <n v="0"/>
    <n v="0"/>
    <n v="3"/>
    <n v="119"/>
    <n v="0.47599999999999998"/>
  </r>
  <r>
    <x v="141"/>
    <s v="None"/>
    <x v="6"/>
    <x v="6"/>
    <n v="35"/>
    <s v="Alert, Confident, Courageous, Curious, Intelligent, Loyal, Obedient, Watchful"/>
    <n v="1400"/>
    <x v="73"/>
    <x v="3"/>
    <n v="0"/>
    <n v="0"/>
    <n v="0"/>
    <n v="2"/>
    <n v="555"/>
    <n v="2.2200000000000002"/>
  </r>
  <r>
    <x v="142"/>
    <s v="German Shepherd"/>
    <x v="6"/>
    <x v="6"/>
    <n v="35"/>
    <s v="Alert, Confident, Courageous, Curious, Intelligent, Loyal, Obedient, Watchful"/>
    <n v="1400"/>
    <x v="73"/>
    <x v="3"/>
    <n v="1"/>
    <n v="0"/>
    <n v="8"/>
    <n v="2"/>
    <n v="125"/>
    <n v="0.5"/>
  </r>
  <r>
    <x v="143"/>
    <s v="None"/>
    <x v="6"/>
    <x v="6"/>
    <n v="35"/>
    <s v="Alert, Confident, Courageous, Curious, Intelligent, Loyal, Obedient, Watchful"/>
    <n v="1400"/>
    <x v="73"/>
    <x v="3"/>
    <n v="0"/>
    <n v="0"/>
    <n v="0"/>
    <n v="2"/>
    <n v="38"/>
    <n v="0.152"/>
  </r>
  <r>
    <x v="144"/>
    <s v="None"/>
    <x v="3"/>
    <x v="1"/>
    <n v="4"/>
    <s v="Active, Alert, Faithful, Instinctual, Intelligent, Trainable"/>
    <n v="1250"/>
    <x v="74"/>
    <x v="5"/>
    <n v="0"/>
    <n v="0"/>
    <n v="0"/>
    <s v="None"/>
    <n v="521"/>
    <n v="2.0840000000000001"/>
  </r>
  <r>
    <x v="145"/>
    <s v="None"/>
    <x v="3"/>
    <x v="1"/>
    <n v="8"/>
    <s v="Active, Alert, Faithful, Instinctual, Intelligent, Trainable"/>
    <n v="1250"/>
    <x v="74"/>
    <x v="5"/>
    <n v="0"/>
    <n v="0"/>
    <n v="0"/>
    <s v="None"/>
    <n v="345"/>
    <n v="1.38"/>
  </r>
  <r>
    <x v="146"/>
    <s v="None"/>
    <x v="2"/>
    <x v="7"/>
    <n v="26"/>
    <s v="Active, Alert, Faithful, Instinctual, Intelligent, Trainable"/>
    <n v="1250"/>
    <x v="74"/>
    <x v="5"/>
    <n v="0"/>
    <n v="0"/>
    <n v="0"/>
    <n v="7"/>
    <n v="54"/>
    <n v="0.216"/>
  </r>
  <r>
    <x v="147"/>
    <s v="None"/>
    <x v="2"/>
    <x v="7"/>
    <n v="26"/>
    <s v="Active, Alert, Faithful, Instinctual, Intelligent, Trainable"/>
    <n v="1250"/>
    <x v="74"/>
    <x v="5"/>
    <n v="0"/>
    <n v="0"/>
    <n v="1"/>
    <n v="7"/>
    <n v="12"/>
    <n v="4.8000000000000001E-2"/>
  </r>
  <r>
    <x v="148"/>
    <s v="None"/>
    <x v="6"/>
    <x v="6"/>
    <n v="17"/>
    <s v="Intelligent, Energetic, Alert, Responsive, Tenacious, Loyal, Protective"/>
    <n v="700"/>
    <x v="75"/>
    <x v="3"/>
    <n v="0"/>
    <n v="0"/>
    <n v="0"/>
    <n v="38"/>
    <n v="107"/>
    <n v="0.42799999999999999"/>
  </r>
  <r>
    <x v="149"/>
    <s v="Appenzeller"/>
    <x v="4"/>
    <x v="4"/>
    <n v="27"/>
    <s v="Energetic, Fearless, Lively, Reliable, Self-assured, Social"/>
    <n v="700"/>
    <x v="76"/>
    <x v="1"/>
    <n v="0"/>
    <n v="0"/>
    <n v="0"/>
    <s v="None"/>
    <n v="909"/>
    <n v="3.6360000000000001"/>
  </r>
  <r>
    <x v="150"/>
    <s v="Brabancon Griffon"/>
    <x v="3"/>
    <x v="1"/>
    <n v="4"/>
    <s v="Alert, Companionable, Inquisitive, Self-important, Sensitive, Watchful"/>
    <n v="900"/>
    <x v="76"/>
    <x v="2"/>
    <n v="0"/>
    <n v="0"/>
    <n v="0"/>
    <n v="94"/>
    <n v="895"/>
    <n v="3.58"/>
  </r>
  <r>
    <x v="151"/>
    <s v="None"/>
    <x v="4"/>
    <x v="4"/>
    <n v="52"/>
    <s v="Bold, Confident, Independent, Intelligent, Proud, Steady"/>
    <n v="800"/>
    <x v="76"/>
    <x v="3"/>
    <n v="0"/>
    <n v="0"/>
    <n v="0"/>
    <n v="86"/>
    <n v="780"/>
    <n v="3.12"/>
  </r>
  <r>
    <x v="152"/>
    <s v="None"/>
    <x v="2"/>
    <x v="1"/>
    <n v="5"/>
    <s v="Active, Calm, Forgiving, Obedient, Playful, Quiet"/>
    <n v="700"/>
    <x v="76"/>
    <x v="2"/>
    <n v="0"/>
    <n v="0"/>
    <n v="0"/>
    <s v="None"/>
    <n v="689"/>
    <n v="2.7559999999999998"/>
  </r>
  <r>
    <x v="153"/>
    <s v="Bluetick"/>
    <x v="1"/>
    <x v="3"/>
    <n v="28"/>
    <s v="Friendly, Active, Gentle"/>
    <n v="550"/>
    <x v="76"/>
    <x v="0"/>
    <n v="0"/>
    <n v="0"/>
    <n v="0"/>
    <n v="132"/>
    <n v="675"/>
    <n v="2.7"/>
  </r>
  <r>
    <x v="154"/>
    <s v="None"/>
    <x v="1"/>
    <x v="0"/>
    <n v="28"/>
    <s v="Alert, Faithful, Intelligent, Sensitive, Independent, Playful, Sweet"/>
    <n v="900"/>
    <x v="76"/>
    <x v="1"/>
    <n v="0"/>
    <n v="0"/>
    <n v="0"/>
    <n v="188"/>
    <n v="675"/>
    <n v="2.7"/>
  </r>
  <r>
    <x v="155"/>
    <s v="None"/>
    <x v="0"/>
    <x v="7"/>
    <n v="33"/>
    <s v="Friendly, Loyal, Affectionate, Docile, Gentle, Patient"/>
    <n v="1750"/>
    <x v="76"/>
    <x v="2"/>
    <n v="0"/>
    <n v="0"/>
    <n v="0"/>
    <n v="111"/>
    <n v="597"/>
    <n v="2.3879999999999999"/>
  </r>
  <r>
    <x v="156"/>
    <s v="None"/>
    <x v="4"/>
    <x v="7"/>
    <n v="22"/>
    <s v="Brave, Docile, Impetuous, Intelligent, Obedient, Quarrelsome"/>
    <n v="2650"/>
    <x v="76"/>
    <x v="5"/>
    <n v="0"/>
    <n v="0"/>
    <n v="0"/>
    <n v="54"/>
    <n v="526"/>
    <n v="2.1040000000000001"/>
  </r>
  <r>
    <x v="157"/>
    <s v="None"/>
    <x v="3"/>
    <x v="1"/>
    <n v="5"/>
    <s v="Affectionate, Companionable, Gentle, Intelligent, Playful, Responsive"/>
    <n v="1050"/>
    <x v="76"/>
    <x v="2"/>
    <n v="0"/>
    <n v="0"/>
    <n v="0"/>
    <n v="23"/>
    <n v="505"/>
    <n v="2.02"/>
  </r>
  <r>
    <x v="158"/>
    <s v="None"/>
    <x v="7"/>
    <x v="8"/>
    <n v="23"/>
    <s v="Wild"/>
    <n v="0"/>
    <x v="76"/>
    <x v="6"/>
    <n v="0"/>
    <n v="0"/>
    <n v="0"/>
    <s v="None"/>
    <n v="500"/>
    <n v="2"/>
  </r>
  <r>
    <x v="159"/>
    <s v="None"/>
    <x v="0"/>
    <x v="7"/>
    <n v="18"/>
    <s v="Active, Alert, Bold, Devoted, Intelligent, Intense"/>
    <n v="700"/>
    <x v="76"/>
    <x v="5"/>
    <n v="0"/>
    <n v="0"/>
    <n v="0"/>
    <s v="None"/>
    <n v="397"/>
    <n v="1.5880000000000001"/>
  </r>
  <r>
    <x v="160"/>
    <s v="None"/>
    <x v="4"/>
    <x v="4"/>
    <n v="80"/>
    <s v="Confident, Dominant, Intelligent, Obedient, Territorial"/>
    <n v="1750"/>
    <x v="76"/>
    <x v="3"/>
    <n v="0"/>
    <n v="0"/>
    <n v="0"/>
    <n v="124"/>
    <n v="393"/>
    <n v="1.5720000000000001"/>
  </r>
  <r>
    <x v="161"/>
    <s v="None"/>
    <x v="1"/>
    <x v="0"/>
    <n v="5"/>
    <s v="Active, Companionable, Friendly, Hardy, Lively, Loyal"/>
    <n v="900"/>
    <x v="76"/>
    <x v="2"/>
    <n v="0"/>
    <n v="0"/>
    <n v="0"/>
    <n v="159"/>
    <n v="371"/>
    <n v="1.484"/>
  </r>
  <r>
    <x v="162"/>
    <s v="None"/>
    <x v="0"/>
    <x v="7"/>
    <n v="20"/>
    <s v="Intelligent, Trainable, Attentive, Mischevious"/>
    <n v="1500"/>
    <x v="76"/>
    <x v="2"/>
    <n v="0"/>
    <n v="0"/>
    <n v="0"/>
    <s v="None"/>
    <n v="325"/>
    <n v="1.3"/>
  </r>
  <r>
    <x v="163"/>
    <s v="None"/>
    <x v="5"/>
    <x v="5"/>
    <n v="7"/>
    <s v="Alert, Cheerful, Courageous, Energetic, Independent"/>
    <n v="850"/>
    <x v="76"/>
    <x v="5"/>
    <n v="0"/>
    <n v="0"/>
    <n v="0"/>
    <n v="78"/>
    <n v="321"/>
    <n v="1.284"/>
  </r>
  <r>
    <x v="164"/>
    <s v="None"/>
    <x v="4"/>
    <x v="4"/>
    <n v="63"/>
    <s v="Alert, Calm, Dominant, Powerful, Quick,Strong"/>
    <n v="1750"/>
    <x v="76"/>
    <x v="3"/>
    <n v="0"/>
    <n v="0"/>
    <n v="0"/>
    <s v="None"/>
    <n v="315"/>
    <n v="1.26"/>
  </r>
  <r>
    <x v="165"/>
    <s v="None"/>
    <x v="4"/>
    <x v="4"/>
    <n v="65"/>
    <s v="Aggressive, Brave, Fearless, Intelligent, Sensitive, Suspicious"/>
    <n v="700"/>
    <x v="76"/>
    <x v="3"/>
    <n v="0"/>
    <n v="1"/>
    <n v="0"/>
    <s v="None"/>
    <n v="309"/>
    <n v="1.236"/>
  </r>
  <r>
    <x v="166"/>
    <s v="None"/>
    <x v="4"/>
    <x v="4"/>
    <n v="59"/>
    <s v="Affectionate, Calm, Fearless, Gentle, Independent, Steady"/>
    <n v="1000"/>
    <x v="76"/>
    <x v="3"/>
    <n v="0"/>
    <n v="0"/>
    <n v="0"/>
    <n v="163"/>
    <n v="309"/>
    <n v="1.236"/>
  </r>
  <r>
    <x v="167"/>
    <s v="None"/>
    <x v="7"/>
    <x v="8"/>
    <n v="16"/>
    <s v="Wild"/>
    <n v="0"/>
    <x v="76"/>
    <x v="6"/>
    <n v="0"/>
    <n v="0"/>
    <n v="0"/>
    <s v="None"/>
    <n v="301"/>
    <n v="1.204"/>
  </r>
  <r>
    <x v="168"/>
    <s v="Walker Hound"/>
    <x v="1"/>
    <x v="3"/>
    <n v="28"/>
    <s v="Affectionate, Clever, Confident, Loving, Trainable"/>
    <n v="500"/>
    <x v="76"/>
    <x v="2"/>
    <n v="0"/>
    <n v="0"/>
    <n v="0"/>
    <n v="131"/>
    <n v="301"/>
    <n v="1.204"/>
  </r>
  <r>
    <x v="169"/>
    <s v="None"/>
    <x v="4"/>
    <x v="4"/>
    <n v="53"/>
    <s v="Affectionate, Alert, Courageous, Independent, Intelligent, Loyal"/>
    <n v="600"/>
    <x v="76"/>
    <x v="1"/>
    <n v="0"/>
    <n v="0"/>
    <n v="0"/>
    <s v="None"/>
    <n v="293"/>
    <n v="1.1719999999999999"/>
  </r>
  <r>
    <x v="170"/>
    <s v="None"/>
    <x v="0"/>
    <x v="7"/>
    <n v="21"/>
    <s v="Affectionate, Cheerful, Energetic, Gentle, Intelligent, Playful, Protective, Quiet"/>
    <n v="1000"/>
    <x v="76"/>
    <x v="2"/>
    <n v="0"/>
    <n v="0"/>
    <n v="0"/>
    <n v="30"/>
    <n v="256"/>
    <n v="1.024"/>
  </r>
  <r>
    <x v="171"/>
    <s v="None"/>
    <x v="7"/>
    <x v="8"/>
    <n v="18"/>
    <s v="Wild"/>
    <n v="0"/>
    <x v="76"/>
    <x v="6"/>
    <n v="0"/>
    <n v="0"/>
    <n v="0"/>
    <s v="None"/>
    <n v="250"/>
    <n v="1"/>
  </r>
  <r>
    <x v="172"/>
    <s v="Toy Terrier"/>
    <x v="3"/>
    <x v="5"/>
    <n v="2"/>
    <s v="Alert, Friendly, Intelligent, Loyal, Playful, Spirited"/>
    <n v="500"/>
    <x v="76"/>
    <x v="4"/>
    <n v="0"/>
    <n v="0"/>
    <n v="0"/>
    <n v="112"/>
    <n v="250"/>
    <n v="1"/>
  </r>
  <r>
    <x v="173"/>
    <s v="None"/>
    <x v="2"/>
    <x v="2"/>
    <n v="7"/>
    <s v="Active, Agile, Curious, Intelligent, Loyal, Quick, Territorial"/>
    <n v="1250"/>
    <x v="76"/>
    <x v="1"/>
    <n v="0"/>
    <n v="0"/>
    <n v="0"/>
    <s v="None"/>
    <n v="225"/>
    <n v="0.9"/>
  </r>
  <r>
    <x v="174"/>
    <s v="None"/>
    <x v="0"/>
    <x v="2"/>
    <n v="20"/>
    <s v="Alert, Dignified, Docile, Faithful, Noble"/>
    <n v="400"/>
    <x v="76"/>
    <x v="5"/>
    <n v="0"/>
    <n v="0"/>
    <n v="0"/>
    <s v="None"/>
    <n v="220"/>
    <n v="0.88"/>
  </r>
  <r>
    <x v="175"/>
    <s v="None"/>
    <x v="4"/>
    <x v="1"/>
    <n v="3"/>
    <s v="Docile, Enterprising, Loyal, Reserved, Serious"/>
    <n v="1350"/>
    <x v="76"/>
    <x v="4"/>
    <n v="0"/>
    <n v="0"/>
    <n v="0"/>
    <s v="None"/>
    <n v="215"/>
    <n v="0.86"/>
  </r>
  <r>
    <x v="176"/>
    <s v="None"/>
    <x v="6"/>
    <x v="6"/>
    <n v="49"/>
    <s v="Active, Balanced, Courageous, Lively, Nervous"/>
    <n v="900"/>
    <x v="76"/>
    <x v="5"/>
    <n v="0"/>
    <n v="0"/>
    <n v="0"/>
    <s v="None"/>
    <n v="215"/>
    <n v="0.86"/>
  </r>
  <r>
    <x v="177"/>
    <s v="None"/>
    <x v="4"/>
    <x v="2"/>
    <n v="32"/>
    <s v="Alert, Calm, Dignified, Friendly, Responsive"/>
    <n v="900"/>
    <x v="76"/>
    <x v="5"/>
    <n v="0"/>
    <n v="0"/>
    <n v="0"/>
    <n v="179"/>
    <n v="210"/>
    <n v="0.84"/>
  </r>
  <r>
    <x v="178"/>
    <s v="None"/>
    <x v="5"/>
    <x v="5"/>
    <n v="23"/>
    <s v="Affectionate, Aggressive, Clownish, Courageous, Friendly, Intelligent, Loyal, Obedient, Strong-willed, Stubborn"/>
    <n v="600"/>
    <x v="76"/>
    <x v="2"/>
    <n v="0"/>
    <n v="1"/>
    <n v="0"/>
    <s v="None"/>
    <n v="205"/>
    <n v="0.82"/>
  </r>
  <r>
    <x v="179"/>
    <s v="None"/>
    <x v="1"/>
    <x v="3"/>
    <n v="22"/>
    <s v="Active, Cheerful, Friendly, Outgoing, Sweet-tempered, Tolerant"/>
    <n v="350"/>
    <x v="76"/>
    <x v="4"/>
    <n v="0"/>
    <n v="0"/>
    <n v="0"/>
    <n v="183"/>
    <n v="204"/>
    <n v="0.81599999999999995"/>
  </r>
  <r>
    <x v="180"/>
    <s v="None"/>
    <x v="6"/>
    <x v="6"/>
    <n v="27"/>
    <s v="Alert, Courageous, Energetic, Gentle, Independent, Intelligent, Loving, Loyal, Protective"/>
    <n v="400"/>
    <x v="76"/>
    <x v="3"/>
    <n v="0"/>
    <n v="0"/>
    <n v="0"/>
    <s v="None"/>
    <n v="178"/>
    <n v="0.71199999999999997"/>
  </r>
  <r>
    <x v="181"/>
    <s v="None"/>
    <x v="2"/>
    <x v="2"/>
    <n v="8"/>
    <s v="Alert, Energetic, Loyal, Protective"/>
    <n v="500"/>
    <x v="76"/>
    <x v="5"/>
    <n v="0"/>
    <n v="0"/>
    <n v="0"/>
    <n v="190"/>
    <n v="153"/>
    <n v="0.61199999999999999"/>
  </r>
  <r>
    <x v="182"/>
    <s v="None"/>
    <x v="4"/>
    <x v="3"/>
    <n v="20"/>
    <s v="Intelligent, Protective"/>
    <n v="400"/>
    <x v="76"/>
    <x v="3"/>
    <n v="0"/>
    <n v="0"/>
    <n v="0"/>
    <s v="None"/>
    <n v="134"/>
    <n v="0.53600000000000003"/>
  </r>
  <r>
    <x v="183"/>
    <s v="None"/>
    <x v="2"/>
    <x v="1"/>
    <n v="6"/>
    <s v="Active, Familial, Friendly, Happy, Playful"/>
    <n v="400"/>
    <x v="76"/>
    <x v="2"/>
    <n v="0"/>
    <n v="0"/>
    <n v="0"/>
    <n v="169"/>
    <n v="125"/>
    <n v="0.5"/>
  </r>
  <r>
    <x v="184"/>
    <s v="None"/>
    <x v="2"/>
    <x v="1"/>
    <n v="10"/>
    <s v="Alert, Charming, Confident, Faithful, Fearless, Keen, Outgoing"/>
    <n v="900"/>
    <x v="76"/>
    <x v="5"/>
    <n v="0"/>
    <n v="0"/>
    <n v="0"/>
    <n v="45"/>
    <n v="123"/>
    <n v="0.49199999999999999"/>
  </r>
  <r>
    <x v="185"/>
    <s v="None"/>
    <x v="0"/>
    <x v="7"/>
    <n v="8"/>
    <s v="Affectionate, Alert, Cheerful, Friendly, Intelligent, Loving, Loyal, Outgoing, Playful, Responsive, Social"/>
    <n v="1000"/>
    <x v="76"/>
    <x v="2"/>
    <n v="0"/>
    <n v="0"/>
    <n v="0"/>
    <s v="None"/>
    <n v="115"/>
    <n v="0.46"/>
  </r>
  <r>
    <x v="186"/>
    <s v="None"/>
    <x v="5"/>
    <x v="5"/>
    <n v="15"/>
    <s v="Agile, Alert, Lovable, Spirited, Swift"/>
    <n v="350"/>
    <x v="76"/>
    <x v="5"/>
    <n v="0"/>
    <n v="0"/>
    <n v="0"/>
    <s v="None"/>
    <n v="115"/>
    <n v="0.46"/>
  </r>
  <r>
    <x v="187"/>
    <s v="None"/>
    <x v="5"/>
    <x v="5"/>
    <n v="16"/>
    <s v="Active, Agile, Courageous, Gentle, Loyal, Spirited"/>
    <n v="900"/>
    <x v="76"/>
    <x v="2"/>
    <n v="0"/>
    <n v="0"/>
    <n v="0"/>
    <n v="158"/>
    <n v="112"/>
    <n v="0.44800000000000001"/>
  </r>
  <r>
    <x v="188"/>
    <s v="None"/>
    <x v="4"/>
    <x v="4"/>
    <n v="38"/>
    <s v="Watchful, Even-tempered, Reserved, Active, Devoted"/>
    <n v="1100"/>
    <x v="76"/>
    <x v="3"/>
    <n v="0"/>
    <n v="0"/>
    <n v="0"/>
    <s v="None"/>
    <n v="111"/>
    <n v="0.44400000000000001"/>
  </r>
  <r>
    <x v="189"/>
    <s v="None"/>
    <x v="2"/>
    <x v="2"/>
    <n v="8"/>
    <s v="Alert, Energetic, Friendly, Independent, Intelligent, Protective"/>
    <n v="700"/>
    <x v="76"/>
    <x v="5"/>
    <n v="0"/>
    <n v="0"/>
    <n v="0"/>
    <n v="118"/>
    <n v="110"/>
    <n v="0.44"/>
  </r>
  <r>
    <x v="190"/>
    <s v="None"/>
    <x v="6"/>
    <x v="0"/>
    <n v="21"/>
    <s v="Alert, Cautious, Devoted, Quick, Vigilant"/>
    <n v="1000"/>
    <x v="76"/>
    <x v="2"/>
    <n v="0"/>
    <n v="0"/>
    <n v="0"/>
    <n v="175"/>
    <n v="110"/>
    <n v="0.44"/>
  </r>
  <r>
    <x v="191"/>
    <s v="None"/>
    <x v="4"/>
    <x v="4"/>
    <n v="51"/>
    <s v="Brave, Confident, Energetic, Hardy, Lively, Stable"/>
    <n v="2150"/>
    <x v="76"/>
    <x v="3"/>
    <n v="0"/>
    <n v="0"/>
    <n v="0"/>
    <n v="116"/>
    <n v="107"/>
    <n v="0.42799999999999999"/>
  </r>
  <r>
    <x v="192"/>
    <s v="None"/>
    <x v="1"/>
    <x v="3"/>
    <n v="32"/>
    <s v="Active, Fearless, Kind, Loyal, Protective, Trainable"/>
    <n v="400"/>
    <x v="76"/>
    <x v="2"/>
    <n v="0"/>
    <n v="0"/>
    <n v="0"/>
    <s v="None"/>
    <n v="105"/>
    <n v="0.42"/>
  </r>
  <r>
    <x v="193"/>
    <s v="None"/>
    <x v="7"/>
    <x v="0"/>
    <n v="18"/>
    <s v="Adaptable, Gentle, Loyal, Primitive, Reserved"/>
    <n v="900"/>
    <x v="76"/>
    <x v="2"/>
    <n v="0"/>
    <n v="0"/>
    <n v="0"/>
    <s v="None"/>
    <n v="103"/>
    <n v="0.41199999999999998"/>
  </r>
  <r>
    <x v="194"/>
    <s v="None"/>
    <x v="2"/>
    <x v="2"/>
    <n v="8"/>
    <s v="Alert, Energetic, Friendly, Independent, Intelligent, Protective"/>
    <n v="700"/>
    <x v="76"/>
    <x v="5"/>
    <n v="0"/>
    <n v="0"/>
    <n v="0"/>
    <n v="118"/>
    <n v="103"/>
    <n v="0.41199999999999998"/>
  </r>
  <r>
    <x v="195"/>
    <s v="Kelpie"/>
    <x v="4"/>
    <x v="6"/>
    <n v="16"/>
    <s v="Alert, Eager, Energetic, Friendly, Intelligent, Loyal, Robust"/>
    <n v="600"/>
    <x v="76"/>
    <x v="1"/>
    <n v="0"/>
    <n v="0"/>
    <n v="0"/>
    <s v="None"/>
    <n v="102"/>
    <n v="0.40799999999999997"/>
  </r>
  <r>
    <x v="196"/>
    <s v="None"/>
    <x v="4"/>
    <x v="4"/>
    <n v="60"/>
    <s v="Alert, Devoted, Fearless, Good-natured, Protective, Self-confident"/>
    <n v="2250"/>
    <x v="76"/>
    <x v="1"/>
    <n v="0"/>
    <n v="0"/>
    <n v="0"/>
    <n v="75"/>
    <n v="101"/>
    <n v="0.40400000000000003"/>
  </r>
  <r>
    <x v="197"/>
    <s v="None"/>
    <x v="0"/>
    <x v="7"/>
    <n v="15"/>
    <s v="Companionable, Eager, Energetic, Friendly, Intelligent, Trainable"/>
    <n v="900"/>
    <x v="76"/>
    <x v="2"/>
    <n v="0"/>
    <n v="0"/>
    <n v="0"/>
    <n v="98"/>
    <n v="100"/>
    <n v="0.4"/>
  </r>
  <r>
    <x v="198"/>
    <s v="None"/>
    <x v="6"/>
    <x v="6"/>
    <n v="25"/>
    <s v="Adaptable, Alert, Courageous, Energetic, Friendly, Independent, Intelligent, Playful, Responsibe"/>
    <n v="900"/>
    <x v="76"/>
    <x v="5"/>
    <n v="0"/>
    <n v="0"/>
    <n v="0"/>
    <s v="None"/>
    <n v="96"/>
    <n v="0.38400000000000001"/>
  </r>
  <r>
    <x v="199"/>
    <s v="None"/>
    <x v="6"/>
    <x v="6"/>
    <n v="23"/>
    <s v="Friendly, Hard-working, Obedient, Protective, Sociable, Well-mannered"/>
    <n v="400"/>
    <x v="76"/>
    <x v="2"/>
    <n v="0"/>
    <n v="0"/>
    <n v="0"/>
    <s v="None"/>
    <n v="96"/>
    <n v="0.38400000000000001"/>
  </r>
  <r>
    <x v="200"/>
    <s v="None"/>
    <x v="7"/>
    <x v="8"/>
    <n v="0"/>
    <s v="Unknown"/>
    <n v="0"/>
    <x v="76"/>
    <x v="6"/>
    <n v="0"/>
    <n v="0"/>
    <n v="0"/>
    <s v="None"/>
    <n v="95"/>
    <n v="0.38"/>
  </r>
  <r>
    <x v="201"/>
    <s v="None"/>
    <x v="6"/>
    <x v="4"/>
    <n v="27"/>
    <s v="Agile, Devoted, Independent, Loyal, Self-confident"/>
    <n v="0"/>
    <x v="76"/>
    <x v="3"/>
    <n v="0"/>
    <n v="0"/>
    <n v="0"/>
    <n v="152"/>
    <n v="95"/>
    <n v="0.38"/>
  </r>
  <r>
    <x v="202"/>
    <s v="None"/>
    <x v="4"/>
    <x v="4"/>
    <n v="38"/>
    <s v="Affectionate, Alert, Courageous, Energetic, Gentle, Loving, Out-going, Social"/>
    <n v="800"/>
    <x v="76"/>
    <x v="3"/>
    <n v="0"/>
    <n v="1"/>
    <n v="0"/>
    <s v="None"/>
    <n v="91"/>
    <n v="0.36399999999999999"/>
  </r>
  <r>
    <x v="203"/>
    <s v="Mexican Hairless"/>
    <x v="2"/>
    <x v="0"/>
    <n v="11"/>
    <s v="Aleret, Calm, Cheerful, Companionable, Loyal, Protective"/>
    <n v="700"/>
    <x v="76"/>
    <x v="2"/>
    <n v="0"/>
    <n v="0"/>
    <n v="0"/>
    <n v="143"/>
    <n v="90"/>
    <n v="0.36"/>
  </r>
  <r>
    <x v="204"/>
    <s v="None"/>
    <x v="5"/>
    <x v="1"/>
    <n v="8"/>
    <s v="Devoted, Good-natured, Intelligent, Lively, Playful, Trainable"/>
    <n v="800"/>
    <x v="76"/>
    <x v="6"/>
    <n v="0"/>
    <n v="0"/>
    <n v="0"/>
    <n v="18"/>
    <n v="89"/>
    <n v="0.35599999999999998"/>
  </r>
  <r>
    <x v="205"/>
    <s v="Malinois"/>
    <x v="6"/>
    <x v="6"/>
    <n v="27"/>
    <s v="Active, Alert, Confident, Friendly, Hard-working, Protective, Stubborn, Watchful"/>
    <n v="700"/>
    <x v="76"/>
    <x v="3"/>
    <n v="0"/>
    <n v="0"/>
    <n v="0"/>
    <n v="44"/>
    <n v="87"/>
    <n v="0.34799999999999998"/>
  </r>
  <r>
    <x v="206"/>
    <s v="None"/>
    <x v="0"/>
    <x v="7"/>
    <n v="19"/>
    <s v="Calm, Cheerful, Companionable, Devoted, Friendly, Sociable"/>
    <n v="2500"/>
    <x v="76"/>
    <x v="2"/>
    <n v="0"/>
    <n v="0"/>
    <n v="0"/>
    <n v="161"/>
    <n v="87"/>
    <n v="0.34799999999999998"/>
  </r>
  <r>
    <x v="207"/>
    <s v="None"/>
    <x v="6"/>
    <x v="6"/>
    <n v="19"/>
    <s v="Agile, Even-tempered, Lively, Perceptive, Self-confident"/>
    <n v="1750"/>
    <x v="76"/>
    <x v="3"/>
    <n v="0"/>
    <n v="0"/>
    <n v="0"/>
    <n v="176"/>
    <n v="79"/>
    <n v="0.316"/>
  </r>
  <r>
    <x v="208"/>
    <s v="None"/>
    <x v="1"/>
    <x v="0"/>
    <n v="25"/>
    <s v="Affectionate, Calm, Quiet, Gentle"/>
    <n v="700"/>
    <x v="76"/>
    <x v="2"/>
    <n v="0"/>
    <n v="0"/>
    <n v="0"/>
    <s v="None"/>
    <n v="77"/>
    <n v="0.308"/>
  </r>
  <r>
    <x v="209"/>
    <s v="None"/>
    <x v="0"/>
    <x v="9"/>
    <n v="20"/>
    <s v="Affectionate, Alert, Courageous, Energetic, Gentle, Playful, Responsive"/>
    <n v="1900"/>
    <x v="76"/>
    <x v="1"/>
    <n v="0"/>
    <n v="0"/>
    <n v="0"/>
    <n v="89"/>
    <n v="76"/>
    <n v="0.30399999999999999"/>
  </r>
  <r>
    <x v="210"/>
    <s v="None"/>
    <x v="5"/>
    <x v="5"/>
    <n v="5"/>
    <s v="Alert, Lively, Loving, Intelligent, Inquisitive, Playful"/>
    <n v="400"/>
    <x v="76"/>
    <x v="2"/>
    <n v="0"/>
    <n v="0"/>
    <n v="0"/>
    <n v="126"/>
    <n v="76"/>
    <n v="0.30399999999999999"/>
  </r>
  <r>
    <x v="211"/>
    <s v="None"/>
    <x v="1"/>
    <x v="3"/>
    <n v="26"/>
    <s v="Alert, Bold, Courageous, Loyal"/>
    <n v="400"/>
    <x v="76"/>
    <x v="2"/>
    <n v="0"/>
    <n v="0"/>
    <n v="0"/>
    <n v="166"/>
    <n v="76"/>
    <n v="0.30399999999999999"/>
  </r>
  <r>
    <x v="212"/>
    <s v="None"/>
    <x v="6"/>
    <x v="6"/>
    <n v="5"/>
    <s v="Alert, Clever, Friendly, Intelligent"/>
    <n v="700"/>
    <x v="76"/>
    <x v="2"/>
    <n v="0"/>
    <n v="0"/>
    <n v="0"/>
    <s v="None"/>
    <n v="75"/>
    <n v="0.3"/>
  </r>
  <r>
    <x v="213"/>
    <s v="None"/>
    <x v="4"/>
    <x v="4"/>
    <n v="60"/>
    <s v="Protective, Dominant, Fearless, Obedient, Stubborn, Trainable"/>
    <n v="1750"/>
    <x v="76"/>
    <x v="3"/>
    <n v="0"/>
    <n v="1"/>
    <n v="0"/>
    <n v="107"/>
    <n v="74"/>
    <n v="0.29599999999999999"/>
  </r>
  <r>
    <x v="214"/>
    <s v="None"/>
    <x v="4"/>
    <x v="4"/>
    <n v="40"/>
    <s v="Calm, Dominant, Gentle, Strong-willed, Suspicious"/>
    <n v="2100"/>
    <x v="76"/>
    <x v="3"/>
    <n v="1"/>
    <n v="0"/>
    <n v="0"/>
    <s v="None"/>
    <n v="72"/>
    <n v="0.28799999999999998"/>
  </r>
  <r>
    <x v="215"/>
    <s v="None"/>
    <x v="0"/>
    <x v="2"/>
    <n v="22"/>
    <s v="Brave, Cautious, Loyal, Independent, Tenacious, Territorial"/>
    <n v="1100"/>
    <x v="76"/>
    <x v="5"/>
    <n v="0"/>
    <n v="0"/>
    <n v="0"/>
    <s v="None"/>
    <n v="71"/>
    <n v="0.28399999999999997"/>
  </r>
  <r>
    <x v="216"/>
    <s v="None"/>
    <x v="6"/>
    <x v="6"/>
    <n v="13"/>
    <s v="Active, Intelligent, Lively, Protective, Reserved, Vocal"/>
    <n v="2750"/>
    <x v="76"/>
    <x v="2"/>
    <n v="0"/>
    <n v="0"/>
    <n v="0"/>
    <n v="162"/>
    <n v="65"/>
    <n v="0.26"/>
  </r>
  <r>
    <x v="217"/>
    <s v="None"/>
    <x v="4"/>
    <x v="2"/>
    <n v="25"/>
    <s v="Friendly, Devoted, Courageous"/>
    <n v="2000"/>
    <x v="76"/>
    <x v="1"/>
    <n v="0"/>
    <n v="0"/>
    <n v="0"/>
    <s v="None"/>
    <n v="64"/>
    <n v="0.25600000000000001"/>
  </r>
  <r>
    <x v="218"/>
    <s v="Blenheim Spaniel"/>
    <x v="3"/>
    <x v="1"/>
    <n v="5"/>
    <s v="Affectionate, Gentle, Happy, Loving, Playful, Reserved"/>
    <n v="1400"/>
    <x v="76"/>
    <x v="2"/>
    <n v="0"/>
    <n v="0"/>
    <n v="0"/>
    <n v="134"/>
    <n v="63"/>
    <n v="0.252"/>
  </r>
  <r>
    <x v="219"/>
    <s v="None"/>
    <x v="2"/>
    <x v="2"/>
    <n v="8"/>
    <s v="Alert, Energetic, Friendly, Independent, Intelligent, Protective"/>
    <n v="700"/>
    <x v="76"/>
    <x v="5"/>
    <n v="0"/>
    <n v="0"/>
    <n v="0"/>
    <n v="118"/>
    <n v="55"/>
    <n v="0.22"/>
  </r>
  <r>
    <x v="220"/>
    <s v="None"/>
    <x v="2"/>
    <x v="2"/>
    <n v="18"/>
    <s v="Intelligent, Agile, Alert, Brave"/>
    <n v="3000"/>
    <x v="76"/>
    <x v="1"/>
    <n v="0"/>
    <n v="0"/>
    <n v="0"/>
    <s v="None"/>
    <n v="54"/>
    <n v="0.216"/>
  </r>
  <r>
    <x v="221"/>
    <s v="None"/>
    <x v="1"/>
    <x v="3"/>
    <n v="26"/>
    <s v="Active, Energetic, High-strung, Loyal"/>
    <n v="1100"/>
    <x v="76"/>
    <x v="5"/>
    <n v="0"/>
    <n v="0"/>
    <n v="0"/>
    <n v="178"/>
    <n v="54"/>
    <n v="0.216"/>
  </r>
  <r>
    <x v="222"/>
    <s v="None"/>
    <x v="6"/>
    <x v="6"/>
    <n v="28"/>
    <s v="Active, Alert, Energetic, Lively, Protective, Watchful"/>
    <n v="650"/>
    <x v="76"/>
    <x v="1"/>
    <n v="0"/>
    <n v="0"/>
    <n v="0"/>
    <s v="None"/>
    <n v="53"/>
    <n v="0.21199999999999999"/>
  </r>
  <r>
    <x v="223"/>
    <s v="None"/>
    <x v="0"/>
    <x v="2"/>
    <n v="20"/>
    <s v="Active, Bold, Brave, Faithful, Intelligent, Loyal"/>
    <n v="350"/>
    <x v="76"/>
    <x v="5"/>
    <n v="0"/>
    <n v="0"/>
    <n v="0"/>
    <s v="None"/>
    <n v="48"/>
    <n v="0.192"/>
  </r>
  <r>
    <x v="224"/>
    <s v="None"/>
    <x v="8"/>
    <x v="10"/>
    <n v="11"/>
    <s v="Active, Affectionate, Alert, Gentle, Lively"/>
    <n v="3000"/>
    <x v="76"/>
    <x v="2"/>
    <n v="0"/>
    <n v="0"/>
    <n v="0"/>
    <s v="None"/>
    <n v="45"/>
    <n v="0.18"/>
  </r>
  <r>
    <x v="225"/>
    <s v="None"/>
    <x v="6"/>
    <x v="6"/>
    <n v="13"/>
    <s v="Alert, Energetic, Fearless, Friendly, Watchful"/>
    <n v="800"/>
    <x v="76"/>
    <x v="5"/>
    <n v="0"/>
    <n v="0"/>
    <n v="0"/>
    <n v="149"/>
    <n v="45"/>
    <n v="0.18"/>
  </r>
  <r>
    <x v="226"/>
    <s v="None"/>
    <x v="4"/>
    <x v="4"/>
    <n v="71"/>
    <s v="Aloof, Protective, Strong-willed, Stubborn, Courageous, Loyal"/>
    <n v="3000"/>
    <x v="76"/>
    <x v="3"/>
    <n v="0"/>
    <n v="0"/>
    <n v="0"/>
    <n v="153"/>
    <n v="45"/>
    <n v="0.18"/>
  </r>
  <r>
    <x v="103"/>
    <s v="None"/>
    <x v="4"/>
    <x v="6"/>
    <n v="31"/>
    <s v="Devoted, Good-natured, Intelligent, Lively, Playful, Trainable"/>
    <n v="1250"/>
    <x v="76"/>
    <x v="6"/>
    <n v="0"/>
    <n v="0"/>
    <n v="0"/>
    <n v="80"/>
    <n v="39"/>
    <n v="0.156"/>
  </r>
  <r>
    <x v="227"/>
    <s v="None"/>
    <x v="1"/>
    <x v="0"/>
    <n v="11"/>
    <s v="Affectionate, Gentle, Lively"/>
    <n v="900"/>
    <x v="76"/>
    <x v="2"/>
    <n v="0"/>
    <n v="0"/>
    <n v="0"/>
    <n v="184"/>
    <n v="35"/>
    <n v="0.14000000000000001"/>
  </r>
  <r>
    <x v="228"/>
    <s v="None"/>
    <x v="4"/>
    <x v="4"/>
    <n v="38"/>
    <s v="Alert, Determined, Dignified, Friendly, Intelligent, Loyal"/>
    <n v="700"/>
    <x v="76"/>
    <x v="5"/>
    <n v="0"/>
    <n v="0"/>
    <n v="0"/>
    <s v="None"/>
    <n v="33"/>
    <n v="0.13200000000000001"/>
  </r>
  <r>
    <x v="229"/>
    <s v="None"/>
    <x v="4"/>
    <x v="4"/>
    <n v="64"/>
    <s v="Adaptable, Companionable, Fearless, Loving, Loyal, Obedient"/>
    <n v="1750"/>
    <x v="76"/>
    <x v="1"/>
    <n v="0"/>
    <n v="0"/>
    <n v="0"/>
    <n v="100"/>
    <n v="33"/>
    <n v="0.13200000000000001"/>
  </r>
  <r>
    <x v="230"/>
    <s v="None"/>
    <x v="4"/>
    <x v="5"/>
    <n v="14"/>
    <s v="Even-tempered, Familial, Courageous, Lively, Loving, Spirited"/>
    <n v="1500"/>
    <x v="76"/>
    <x v="3"/>
    <n v="1"/>
    <n v="0"/>
    <n v="0"/>
    <n v="136"/>
    <n v="32"/>
    <n v="0.128"/>
  </r>
  <r>
    <x v="231"/>
    <s v="None"/>
    <x v="5"/>
    <x v="5"/>
    <n v="6"/>
    <s v="Bold, Confident, Energetic, Friendly, Inquisitive, Intelligent"/>
    <n v="600"/>
    <x v="76"/>
    <x v="2"/>
    <n v="0"/>
    <n v="0"/>
    <n v="0"/>
    <s v="None"/>
    <n v="27"/>
    <n v="0.108"/>
  </r>
  <r>
    <x v="232"/>
    <s v="None"/>
    <x v="4"/>
    <x v="4"/>
    <n v="33"/>
    <s v="Independent, Calm, Devoted, Intelligent, Protective, Reliable"/>
    <n v="900"/>
    <x v="76"/>
    <x v="1"/>
    <n v="0"/>
    <n v="0"/>
    <n v="0"/>
    <s v="None"/>
    <n v="27"/>
    <n v="0.108"/>
  </r>
  <r>
    <x v="233"/>
    <s v="None"/>
    <x v="6"/>
    <x v="6"/>
    <n v="40"/>
    <s v="Independent, Reliable, Devoted, Protective"/>
    <n v="1500"/>
    <x v="76"/>
    <x v="3"/>
    <n v="0"/>
    <n v="0"/>
    <n v="0"/>
    <s v="None"/>
    <n v="25"/>
    <n v="0.1"/>
  </r>
  <r>
    <x v="234"/>
    <s v="None"/>
    <x v="2"/>
    <x v="2"/>
    <n v="8"/>
    <s v="Alert, Energetic, Friendly, Independent, Intelligent, Protective"/>
    <n v="700"/>
    <x v="76"/>
    <x v="5"/>
    <n v="0"/>
    <n v="0"/>
    <n v="0"/>
    <n v="118"/>
    <n v="25"/>
    <n v="0.1"/>
  </r>
  <r>
    <x v="235"/>
    <s v="None"/>
    <x v="1"/>
    <x v="0"/>
    <n v="28"/>
    <s v="Familial, Independent, Loving, Loyal, Protective"/>
    <n v="700"/>
    <x v="76"/>
    <x v="4"/>
    <n v="0"/>
    <n v="0"/>
    <n v="0"/>
    <s v="None"/>
    <n v="23"/>
    <n v="9.1999999999999998E-2"/>
  </r>
  <r>
    <x v="236"/>
    <s v="None"/>
    <x v="2"/>
    <x v="1"/>
    <n v="6"/>
    <s v="Affectionate, Intelligent, Lively, Playful, Trainable, Vocal"/>
    <n v="2700"/>
    <x v="76"/>
    <x v="2"/>
    <n v="0"/>
    <n v="0"/>
    <n v="0"/>
    <n v="81"/>
    <n v="23"/>
    <n v="9.1999999999999998E-2"/>
  </r>
  <r>
    <x v="237"/>
    <s v="None"/>
    <x v="6"/>
    <x v="6"/>
    <n v="50"/>
    <s v="Courageous, Obedient, Loyal, Protective, Loving"/>
    <n v="1350"/>
    <x v="76"/>
    <x v="1"/>
    <n v="0"/>
    <n v="0"/>
    <n v="0"/>
    <n v="141"/>
    <n v="23"/>
    <n v="9.1999999999999998E-2"/>
  </r>
  <r>
    <x v="238"/>
    <s v="None"/>
    <x v="4"/>
    <x v="4"/>
    <n v="43"/>
    <s v="Affectionate, Cheerful, Friendly, Loyal, Protective, Tolerant, Social"/>
    <n v="39000"/>
    <x v="76"/>
    <x v="1"/>
    <n v="0"/>
    <n v="1"/>
    <n v="0"/>
    <s v="None"/>
    <n v="22"/>
    <n v="8.7999999999999995E-2"/>
  </r>
  <r>
    <x v="239"/>
    <s v="None"/>
    <x v="4"/>
    <x v="4"/>
    <n v="60"/>
    <s v="Companionable, Courageous, Devoted, Even-tempered, Loyal, Vigiliant"/>
    <n v="1150"/>
    <x v="76"/>
    <x v="3"/>
    <n v="0"/>
    <n v="0"/>
    <n v="0"/>
    <n v="67"/>
    <n v="21"/>
    <n v="8.4000000000000005E-2"/>
  </r>
  <r>
    <x v="240"/>
    <s v="None"/>
    <x v="6"/>
    <x v="2"/>
    <n v="18"/>
    <s v="Calm, Courageous, Faithful, Friendly, Keen"/>
    <n v="700"/>
    <x v="76"/>
    <x v="1"/>
    <n v="0"/>
    <n v="0"/>
    <n v="0"/>
    <n v="173"/>
    <n v="20"/>
    <n v="0.08"/>
  </r>
  <r>
    <x v="241"/>
    <s v="Redbone"/>
    <x v="1"/>
    <x v="3"/>
    <n v="28"/>
    <s v="Affectionate, Companionable, Energetic, Familial, Independent, Unflappable"/>
    <n v="700"/>
    <x v="76"/>
    <x v="0"/>
    <n v="0"/>
    <n v="0"/>
    <n v="0"/>
    <n v="139"/>
    <n v="15"/>
    <n v="0.06"/>
  </r>
  <r>
    <x v="242"/>
    <s v="None"/>
    <x v="6"/>
    <x v="6"/>
    <n v="28"/>
    <s v="Affectionate, Alert, Loyal, Obedient, Reliable, Trainable"/>
    <n v="1100"/>
    <x v="76"/>
    <x v="1"/>
    <n v="0"/>
    <n v="0"/>
    <n v="0"/>
    <s v="None"/>
    <n v="14"/>
    <n v="5.6000000000000001E-2"/>
  </r>
  <r>
    <x v="243"/>
    <s v="None"/>
    <x v="1"/>
    <x v="0"/>
    <n v="10"/>
    <s v="Affectionate, Alert, Intelligent, Lively, Noble, Protective"/>
    <n v="500"/>
    <x v="76"/>
    <x v="5"/>
    <n v="0"/>
    <n v="0"/>
    <n v="0"/>
    <s v="None"/>
    <n v="14"/>
    <n v="5.6000000000000001E-2"/>
  </r>
  <r>
    <x v="244"/>
    <s v="None"/>
    <x v="5"/>
    <x v="5"/>
    <n v="11"/>
    <s v="Affectioante, Alert, Inquisitive, Lively, Loving"/>
    <n v="400"/>
    <x v="76"/>
    <x v="2"/>
    <n v="0"/>
    <n v="0"/>
    <n v="0"/>
    <n v="97"/>
    <n v="14"/>
    <n v="5.6000000000000001E-2"/>
  </r>
  <r>
    <x v="245"/>
    <s v="None"/>
    <x v="6"/>
    <x v="2"/>
    <n v="16"/>
    <s v="Agile, Courageous, Energetic, Friendly, Fun-loving"/>
    <n v="900"/>
    <x v="76"/>
    <x v="5"/>
    <n v="0"/>
    <n v="0"/>
    <n v="0"/>
    <n v="170"/>
    <n v="12"/>
    <n v="4.8000000000000001E-2"/>
  </r>
  <r>
    <x v="246"/>
    <s v="None"/>
    <x v="4"/>
    <x v="4"/>
    <n v="47"/>
    <s v="Cheerful, Courageous, Loyal, Quiet, Social"/>
    <n v="1750"/>
    <x v="76"/>
    <x v="3"/>
    <n v="0"/>
    <n v="0"/>
    <n v="0"/>
    <n v="37"/>
    <n v="11"/>
    <n v="4.3999999999999997E-2"/>
  </r>
  <r>
    <x v="247"/>
    <s v="None"/>
    <x v="5"/>
    <x v="5"/>
    <n v="7"/>
    <s v="Energetic, Bold, Eager, Happy, Intelligent, Obedient"/>
    <n v="500"/>
    <x v="76"/>
    <x v="2"/>
    <n v="0"/>
    <n v="0"/>
    <n v="0"/>
    <n v="119"/>
    <n v="10"/>
    <n v="0.04"/>
  </r>
  <r>
    <x v="248"/>
    <s v="None"/>
    <x v="4"/>
    <x v="4"/>
    <n v="46"/>
    <s v="Brave, Courageous, Determined, Docile, Loyal, Obedient"/>
    <n v="1150"/>
    <x v="76"/>
    <x v="1"/>
    <n v="0"/>
    <n v="1"/>
    <n v="0"/>
    <s v="None"/>
    <n v="5"/>
    <n v="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92FEDD-E1B8-467C-82F9-489C5C26114C}" name="PivotTable1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2:B18" firstHeaderRow="1" firstDataRow="1" firstDataCol="1"/>
  <pivotFields count="11">
    <pivotField dataField="1"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axis="axisRow" showAll="0">
      <items count="6">
        <item x="4"/>
        <item x="3"/>
        <item x="0"/>
        <item x="2"/>
        <item x="1"/>
        <item t="default"/>
      </items>
    </pivotField>
    <pivotField showAll="0"/>
    <pivotField showAll="0"/>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showAll="0"/>
    <pivotField showAll="0"/>
  </pivotFields>
  <rowFields count="1">
    <field x="3"/>
  </rowFields>
  <rowItems count="6">
    <i>
      <x/>
    </i>
    <i>
      <x v="1"/>
    </i>
    <i>
      <x v="2"/>
    </i>
    <i>
      <x v="3"/>
    </i>
    <i>
      <x v="4"/>
    </i>
    <i t="grand">
      <x/>
    </i>
  </rowItems>
  <colItems count="1">
    <i/>
  </colItems>
  <dataFields count="1">
    <dataField name="Count of BreedName" fld="0" subtotal="count" baseField="0" baseItem="0"/>
  </dataFields>
  <chartFormats count="18">
    <chartFormat chart="1"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3" count="1" selected="0">
            <x v="0"/>
          </reference>
        </references>
      </pivotArea>
    </chartFormat>
    <chartFormat chart="4" format="9">
      <pivotArea type="data" outline="0" fieldPosition="0">
        <references count="2">
          <reference field="4294967294" count="1" selected="0">
            <x v="0"/>
          </reference>
          <reference field="3" count="1" selected="0">
            <x v="1"/>
          </reference>
        </references>
      </pivotArea>
    </chartFormat>
    <chartFormat chart="4" format="10">
      <pivotArea type="data" outline="0" fieldPosition="0">
        <references count="2">
          <reference field="4294967294" count="1" selected="0">
            <x v="0"/>
          </reference>
          <reference field="3" count="1" selected="0">
            <x v="2"/>
          </reference>
        </references>
      </pivotArea>
    </chartFormat>
    <chartFormat chart="4" format="11">
      <pivotArea type="data" outline="0" fieldPosition="0">
        <references count="2">
          <reference field="4294967294" count="1" selected="0">
            <x v="0"/>
          </reference>
          <reference field="3" count="1" selected="0">
            <x v="3"/>
          </reference>
        </references>
      </pivotArea>
    </chartFormat>
    <chartFormat chart="4" format="12">
      <pivotArea type="data" outline="0" fieldPosition="0">
        <references count="2">
          <reference field="4294967294" count="1" selected="0">
            <x v="0"/>
          </reference>
          <reference field="3" count="1" selected="0">
            <x v="4"/>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3" count="1" selected="0">
            <x v="0"/>
          </reference>
        </references>
      </pivotArea>
    </chartFormat>
    <chartFormat chart="5" format="15">
      <pivotArea type="data" outline="0" fieldPosition="0">
        <references count="2">
          <reference field="4294967294" count="1" selected="0">
            <x v="0"/>
          </reference>
          <reference field="3" count="1" selected="0">
            <x v="1"/>
          </reference>
        </references>
      </pivotArea>
    </chartFormat>
    <chartFormat chart="5" format="16">
      <pivotArea type="data" outline="0" fieldPosition="0">
        <references count="2">
          <reference field="4294967294" count="1" selected="0">
            <x v="0"/>
          </reference>
          <reference field="3" count="1" selected="0">
            <x v="2"/>
          </reference>
        </references>
      </pivotArea>
    </chartFormat>
    <chartFormat chart="5" format="17">
      <pivotArea type="data" outline="0" fieldPosition="0">
        <references count="2">
          <reference field="4294967294" count="1" selected="0">
            <x v="0"/>
          </reference>
          <reference field="3" count="1" selected="0">
            <x v="3"/>
          </reference>
        </references>
      </pivotArea>
    </chartFormat>
    <chartFormat chart="5" format="18">
      <pivotArea type="data" outline="0" fieldPosition="0">
        <references count="2">
          <reference field="4294967294" count="1" selected="0">
            <x v="0"/>
          </reference>
          <reference field="3" count="1" selected="0">
            <x v="4"/>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7DB6A6-0B61-4F4D-B60D-D1B5D1F1D376}" name="PivotTable1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S3:T9" firstHeaderRow="1" firstDataRow="1" firstDataCol="1"/>
  <pivotFields count="11">
    <pivotField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axis="axisRow" showAll="0">
      <items count="6">
        <item x="4"/>
        <item x="3"/>
        <item x="0"/>
        <item x="2"/>
        <item x="1"/>
        <item t="default"/>
      </items>
    </pivotField>
    <pivotField dataField="1" showAll="0"/>
    <pivotField showAll="0"/>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showAll="0"/>
    <pivotField showAll="0"/>
  </pivotFields>
  <rowFields count="1">
    <field x="3"/>
  </rowFields>
  <rowItems count="6">
    <i>
      <x/>
    </i>
    <i>
      <x v="1"/>
    </i>
    <i>
      <x v="2"/>
    </i>
    <i>
      <x v="3"/>
    </i>
    <i>
      <x v="4"/>
    </i>
    <i t="grand">
      <x/>
    </i>
  </rowItems>
  <colItems count="1">
    <i/>
  </colItems>
  <dataFields count="1">
    <dataField name="Average of MaleWtKg" fld="4" subtotal="average" baseField="3" baseItem="0"/>
  </dataFields>
  <chartFormats count="2">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867DB2-7A60-4C1F-A2A7-71D90FD82A4E}" name="PivotTable1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T12:U80" firstHeaderRow="1" firstDataRow="1" firstDataCol="1"/>
  <pivotFields count="11">
    <pivotField axis="axisRow"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showAll="0">
      <items count="6">
        <item x="4"/>
        <item x="3"/>
        <item x="0"/>
        <item x="2"/>
        <item x="1"/>
        <item t="default"/>
      </items>
    </pivotField>
    <pivotField showAll="0"/>
    <pivotField showAll="0">
      <items count="53">
        <item x="12"/>
        <item x="29"/>
        <item x="11"/>
        <item x="20"/>
        <item x="46"/>
        <item x="1"/>
        <item x="13"/>
        <item x="28"/>
        <item x="51"/>
        <item x="35"/>
        <item x="25"/>
        <item x="15"/>
        <item x="47"/>
        <item x="2"/>
        <item x="31"/>
        <item x="10"/>
        <item x="50"/>
        <item x="49"/>
        <item x="44"/>
        <item x="43"/>
        <item x="17"/>
        <item x="27"/>
        <item x="36"/>
        <item x="14"/>
        <item x="48"/>
        <item x="39"/>
        <item x="40"/>
        <item x="19"/>
        <item x="16"/>
        <item x="8"/>
        <item x="33"/>
        <item x="34"/>
        <item x="23"/>
        <item x="3"/>
        <item x="42"/>
        <item x="5"/>
        <item x="30"/>
        <item x="41"/>
        <item x="26"/>
        <item x="18"/>
        <item x="37"/>
        <item x="21"/>
        <item x="38"/>
        <item x="24"/>
        <item x="45"/>
        <item x="9"/>
        <item x="7"/>
        <item x="6"/>
        <item x="0"/>
        <item x="4"/>
        <item x="32"/>
        <item x="22"/>
        <item t="default"/>
      </items>
    </pivotField>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showAll="0">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s>
  <rowFields count="1">
    <field x="0"/>
  </rowFields>
  <rowItems count="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t="grand">
      <x/>
    </i>
  </rowItems>
  <colItems count="1">
    <i/>
  </colItems>
  <dataFields count="1">
    <dataField name="Sum of Average Sales" fld="10"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C478D5-31E6-4FB1-9FFC-6420DF58702A}"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Z27:AA33" firstHeaderRow="1" firstDataRow="1" firstDataCol="1"/>
  <pivotFields count="11">
    <pivotField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axis="axisRow" showAll="0">
      <items count="6">
        <item x="4"/>
        <item x="3"/>
        <item x="0"/>
        <item x="2"/>
        <item x="1"/>
        <item t="default"/>
      </items>
    </pivotField>
    <pivotField dataField="1" showAll="0"/>
    <pivotField showAll="0">
      <items count="53">
        <item x="12"/>
        <item x="29"/>
        <item x="11"/>
        <item x="20"/>
        <item x="46"/>
        <item x="1"/>
        <item x="13"/>
        <item x="28"/>
        <item x="51"/>
        <item x="35"/>
        <item x="25"/>
        <item x="15"/>
        <item x="47"/>
        <item x="2"/>
        <item x="31"/>
        <item x="10"/>
        <item x="50"/>
        <item x="49"/>
        <item x="44"/>
        <item x="43"/>
        <item x="17"/>
        <item x="27"/>
        <item x="36"/>
        <item x="14"/>
        <item x="48"/>
        <item x="39"/>
        <item x="40"/>
        <item x="19"/>
        <item x="16"/>
        <item x="8"/>
        <item x="33"/>
        <item x="34"/>
        <item x="23"/>
        <item x="3"/>
        <item x="42"/>
        <item x="5"/>
        <item x="30"/>
        <item x="41"/>
        <item x="26"/>
        <item x="18"/>
        <item x="37"/>
        <item x="21"/>
        <item x="38"/>
        <item x="24"/>
        <item x="45"/>
        <item x="9"/>
        <item x="7"/>
        <item x="6"/>
        <item x="0"/>
        <item x="4"/>
        <item x="32"/>
        <item x="22"/>
        <item t="default"/>
      </items>
    </pivotField>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showAll="0"/>
    <pivotField showAll="0"/>
  </pivotFields>
  <rowFields count="1">
    <field x="3"/>
  </rowFields>
  <rowItems count="6">
    <i>
      <x/>
    </i>
    <i>
      <x v="1"/>
    </i>
    <i>
      <x v="2"/>
    </i>
    <i>
      <x v="3"/>
    </i>
    <i>
      <x v="4"/>
    </i>
    <i t="grand">
      <x/>
    </i>
  </rowItems>
  <colItems count="1">
    <i/>
  </colItems>
  <dataFields count="1">
    <dataField name="Count of MaleWtKg" fld="4" subtotal="count" baseField="3" baseItem="0"/>
  </dataFields>
  <chartFormats count="2">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9CB9E2-84DB-4240-AC96-E931F624D3C8}"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J20:AK26" firstHeaderRow="1" firstDataRow="1" firstDataCol="1"/>
  <pivotFields count="11">
    <pivotField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axis="axisRow" showAll="0">
      <items count="6">
        <item x="2"/>
        <item x="0"/>
        <item x="3"/>
        <item x="4"/>
        <item x="1"/>
        <item t="default"/>
      </items>
    </pivotField>
    <pivotField showAll="0">
      <items count="6">
        <item x="4"/>
        <item x="3"/>
        <item x="0"/>
        <item x="2"/>
        <item x="1"/>
        <item t="default"/>
      </items>
    </pivotField>
    <pivotField showAll="0"/>
    <pivotField showAll="0">
      <items count="53">
        <item x="12"/>
        <item x="29"/>
        <item x="11"/>
        <item x="20"/>
        <item x="46"/>
        <item x="1"/>
        <item x="13"/>
        <item x="28"/>
        <item x="51"/>
        <item x="35"/>
        <item x="25"/>
        <item x="15"/>
        <item x="47"/>
        <item x="2"/>
        <item x="31"/>
        <item x="10"/>
        <item x="50"/>
        <item x="49"/>
        <item x="44"/>
        <item x="43"/>
        <item x="17"/>
        <item x="27"/>
        <item x="36"/>
        <item x="14"/>
        <item x="48"/>
        <item x="39"/>
        <item x="40"/>
        <item x="19"/>
        <item x="16"/>
        <item x="8"/>
        <item x="33"/>
        <item x="34"/>
        <item x="23"/>
        <item x="3"/>
        <item x="42"/>
        <item x="5"/>
        <item x="30"/>
        <item x="41"/>
        <item x="26"/>
        <item x="18"/>
        <item x="37"/>
        <item x="21"/>
        <item x="38"/>
        <item x="24"/>
        <item x="45"/>
        <item x="9"/>
        <item x="7"/>
        <item x="6"/>
        <item x="0"/>
        <item x="4"/>
        <item x="32"/>
        <item x="22"/>
        <item t="default"/>
      </items>
    </pivotField>
    <pivotField showAll="0"/>
    <pivotField showAll="0"/>
    <pivotField showAll="0">
      <items count="40">
        <item x="26"/>
        <item x="4"/>
        <item x="11"/>
        <item x="22"/>
        <item x="35"/>
        <item x="3"/>
        <item x="16"/>
        <item x="32"/>
        <item x="17"/>
        <item x="8"/>
        <item x="9"/>
        <item x="5"/>
        <item x="10"/>
        <item x="23"/>
        <item x="13"/>
        <item x="19"/>
        <item x="33"/>
        <item x="12"/>
        <item x="29"/>
        <item x="24"/>
        <item x="36"/>
        <item x="7"/>
        <item x="31"/>
        <item x="6"/>
        <item x="14"/>
        <item x="28"/>
        <item x="27"/>
        <item x="2"/>
        <item x="38"/>
        <item x="20"/>
        <item x="34"/>
        <item x="21"/>
        <item x="30"/>
        <item x="1"/>
        <item x="25"/>
        <item x="15"/>
        <item x="18"/>
        <item x="37"/>
        <item x="0"/>
        <item t="default"/>
      </items>
    </pivotField>
    <pivotField dataField="1" showAll="0"/>
    <pivotField showAll="0"/>
  </pivotFields>
  <rowFields count="1">
    <field x="2"/>
  </rowFields>
  <rowItems count="6">
    <i>
      <x/>
    </i>
    <i>
      <x v="1"/>
    </i>
    <i>
      <x v="2"/>
    </i>
    <i>
      <x v="3"/>
    </i>
    <i>
      <x v="4"/>
    </i>
    <i t="grand">
      <x/>
    </i>
  </rowItems>
  <colItems count="1">
    <i/>
  </colItems>
  <dataFields count="1">
    <dataField name="Sum of Qty Sold" fld="9" baseField="0" baseItem="0"/>
  </dataFields>
  <chartFormats count="7">
    <chartFormat chart="16" format="0"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0"/>
          </reference>
          <reference field="2" count="1" selected="0">
            <x v="0"/>
          </reference>
        </references>
      </pivotArea>
    </chartFormat>
    <chartFormat chart="19" format="9">
      <pivotArea type="data" outline="0" fieldPosition="0">
        <references count="2">
          <reference field="4294967294" count="1" selected="0">
            <x v="0"/>
          </reference>
          <reference field="2" count="1" selected="0">
            <x v="1"/>
          </reference>
        </references>
      </pivotArea>
    </chartFormat>
    <chartFormat chart="19" format="10">
      <pivotArea type="data" outline="0" fieldPosition="0">
        <references count="2">
          <reference field="4294967294" count="1" selected="0">
            <x v="0"/>
          </reference>
          <reference field="2" count="1" selected="0">
            <x v="2"/>
          </reference>
        </references>
      </pivotArea>
    </chartFormat>
    <chartFormat chart="19" format="11">
      <pivotArea type="data" outline="0" fieldPosition="0">
        <references count="2">
          <reference field="4294967294" count="1" selected="0">
            <x v="0"/>
          </reference>
          <reference field="2" count="1" selected="0">
            <x v="3"/>
          </reference>
        </references>
      </pivotArea>
    </chartFormat>
    <chartFormat chart="19"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73FE6F-ED8B-4340-A935-49B07AF1DE79}"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4" firstHeaderRow="0" firstDataRow="1" firstDataCol="0"/>
  <pivotFields count="11">
    <pivotField dataField="1" showAll="0">
      <items count="68">
        <item x="27"/>
        <item x="24"/>
        <item x="11"/>
        <item x="61"/>
        <item x="59"/>
        <item x="65"/>
        <item x="62"/>
        <item x="23"/>
        <item x="49"/>
        <item x="55"/>
        <item x="56"/>
        <item x="31"/>
        <item x="41"/>
        <item x="42"/>
        <item x="53"/>
        <item x="45"/>
        <item x="26"/>
        <item x="22"/>
        <item x="17"/>
        <item x="9"/>
        <item x="13"/>
        <item x="6"/>
        <item x="2"/>
        <item x="33"/>
        <item x="20"/>
        <item x="51"/>
        <item x="48"/>
        <item x="43"/>
        <item x="36"/>
        <item x="35"/>
        <item x="34"/>
        <item x="50"/>
        <item x="39"/>
        <item x="29"/>
        <item x="25"/>
        <item x="19"/>
        <item x="15"/>
        <item x="1"/>
        <item x="5"/>
        <item x="46"/>
        <item x="38"/>
        <item x="40"/>
        <item x="57"/>
        <item x="47"/>
        <item x="18"/>
        <item x="12"/>
        <item x="0"/>
        <item x="32"/>
        <item x="37"/>
        <item x="21"/>
        <item x="16"/>
        <item x="14"/>
        <item x="28"/>
        <item x="63"/>
        <item x="58"/>
        <item x="60"/>
        <item x="64"/>
        <item x="44"/>
        <item x="66"/>
        <item x="52"/>
        <item x="30"/>
        <item x="54"/>
        <item x="10"/>
        <item x="3"/>
        <item x="8"/>
        <item x="7"/>
        <item x="4"/>
        <item t="default"/>
      </items>
    </pivotField>
    <pivotField showAll="0"/>
    <pivotField showAll="0">
      <items count="6">
        <item x="2"/>
        <item x="0"/>
        <item x="3"/>
        <item x="4"/>
        <item x="1"/>
        <item t="default"/>
      </items>
    </pivotField>
    <pivotField showAll="0"/>
    <pivotField showAll="0"/>
    <pivotField showAll="0"/>
    <pivotField dataField="1"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Count of BreedName" fld="0" subtotal="count" baseField="0" baseItem="0"/>
    <dataField name="Sum of Average Sales" fld="10" baseField="0" baseItem="1"/>
    <dataField name="Sum of Qty Sold" fld="9" baseField="0" baseItem="1"/>
    <dataField name="Sum of AvgKittenPrice" fld="6" baseField="0" baseItem="0"/>
  </dataFields>
  <formats count="6">
    <format dxfId="72">
      <pivotArea type="all" dataOnly="0" outline="0" fieldPosition="0"/>
    </format>
    <format dxfId="71">
      <pivotArea outline="0" collapsedLevelsAreSubtotals="1" fieldPosition="0"/>
    </format>
    <format dxfId="70">
      <pivotArea dataOnly="0" labelOnly="1" outline="0" fieldPosition="0">
        <references count="1">
          <reference field="4294967294" count="3">
            <x v="0"/>
            <x v="1"/>
            <x v="2"/>
          </reference>
        </references>
      </pivotArea>
    </format>
    <format dxfId="69">
      <pivotArea type="all" dataOnly="0" outline="0" fieldPosition="0"/>
    </format>
    <format dxfId="68">
      <pivotArea outline="0" collapsedLevelsAreSubtotals="1" fieldPosition="0"/>
    </format>
    <format dxfId="67">
      <pivotArea dataOnly="0" labelOnly="1" outline="0" fieldPosition="0">
        <references count="1">
          <reference field="4294967294" count="4">
            <x v="0"/>
            <x v="1"/>
            <x v="2"/>
            <x v="3"/>
          </reference>
        </references>
      </pivotArea>
    </format>
  </formats>
  <chartFormats count="4">
    <chartFormat chart="6"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2"/>
          </reference>
        </references>
      </pivotArea>
    </chartFormat>
    <chartFormat chart="6" format="7"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6E347E-2059-48C7-97AC-7DF7A6FC7168}" name="PivotTable66"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4:B13" firstHeaderRow="1" firstDataRow="1" firstDataCol="1"/>
  <pivotFields count="15">
    <pivotField compact="0" outline="0" showAll="0" defaultSubtotal="0">
      <items count="249">
        <item x="81"/>
        <item x="0"/>
        <item x="158"/>
        <item x="101"/>
        <item x="169"/>
        <item x="33"/>
        <item x="43"/>
        <item x="202"/>
        <item x="234"/>
        <item x="210"/>
        <item x="91"/>
        <item x="63"/>
        <item x="151"/>
        <item x="149"/>
        <item x="130"/>
        <item x="195"/>
        <item x="70"/>
        <item x="93"/>
        <item x="1"/>
        <item x="9"/>
        <item x="8"/>
        <item x="94"/>
        <item x="237"/>
        <item x="76"/>
        <item x="126"/>
        <item x="222"/>
        <item x="205"/>
        <item x="127"/>
        <item x="113"/>
        <item x="58"/>
        <item x="60"/>
        <item x="134"/>
        <item x="192"/>
        <item x="191"/>
        <item x="5"/>
        <item x="159"/>
        <item x="153"/>
        <item x="160"/>
        <item x="175"/>
        <item x="148"/>
        <item x="99"/>
        <item x="4"/>
        <item x="34"/>
        <item x="102"/>
        <item x="46"/>
        <item x="197"/>
        <item x="100"/>
        <item x="118"/>
        <item x="150"/>
        <item x="14"/>
        <item x="11"/>
        <item x="87"/>
        <item x="190"/>
        <item x="246"/>
        <item x="109"/>
        <item x="193"/>
        <item x="180"/>
        <item x="129"/>
        <item x="164"/>
        <item x="64"/>
        <item x="105"/>
        <item x="13"/>
        <item x="25"/>
        <item x="217"/>
        <item x="177"/>
        <item x="136"/>
        <item x="3"/>
        <item x="227"/>
        <item x="85"/>
        <item x="185"/>
        <item x="116"/>
        <item x="124"/>
        <item x="62"/>
        <item x="107"/>
        <item x="236"/>
        <item x="72"/>
        <item x="44"/>
        <item x="77"/>
        <item x="20"/>
        <item x="171"/>
        <item x="167"/>
        <item x="138"/>
        <item x="238"/>
        <item x="239"/>
        <item x="242"/>
        <item x="2"/>
        <item x="120"/>
        <item x="221"/>
        <item x="67"/>
        <item x="84"/>
        <item x="198"/>
        <item x="128"/>
        <item x="218"/>
        <item x="201"/>
        <item x="194"/>
        <item x="186"/>
        <item x="92"/>
        <item x="248"/>
        <item x="240"/>
        <item x="68"/>
        <item x="121"/>
        <item x="75"/>
        <item x="56"/>
        <item x="28"/>
        <item x="208"/>
        <item x="230"/>
        <item x="142"/>
        <item x="122"/>
        <item x="219"/>
        <item x="61"/>
        <item x="103"/>
        <item x="187"/>
        <item x="139"/>
        <item x="90"/>
        <item x="47"/>
        <item x="17"/>
        <item x="196"/>
        <item x="53"/>
        <item x="179"/>
        <item x="157"/>
        <item x="51"/>
        <item x="188"/>
        <item x="59"/>
        <item x="37"/>
        <item x="233"/>
        <item x="89"/>
        <item x="36"/>
        <item x="111"/>
        <item x="71"/>
        <item x="26"/>
        <item x="155"/>
        <item x="163"/>
        <item x="247"/>
        <item x="23"/>
        <item x="223"/>
        <item x="220"/>
        <item x="215"/>
        <item x="123"/>
        <item x="88"/>
        <item x="174"/>
        <item x="173"/>
        <item x="166"/>
        <item x="69"/>
        <item x="152"/>
        <item x="133"/>
        <item x="22"/>
        <item x="212"/>
        <item x="229"/>
        <item x="12"/>
        <item x="183"/>
        <item x="27"/>
        <item x="97"/>
        <item x="228"/>
        <item x="7"/>
        <item x="199"/>
        <item x="82"/>
        <item x="145"/>
        <item x="204"/>
        <item x="200"/>
        <item x="182"/>
        <item x="114"/>
        <item x="162"/>
        <item x="213"/>
        <item x="224"/>
        <item x="95"/>
        <item x="31"/>
        <item x="245"/>
        <item x="86"/>
        <item x="181"/>
        <item x="78"/>
        <item x="209"/>
        <item x="19"/>
        <item x="54"/>
        <item x="132"/>
        <item x="231"/>
        <item x="6"/>
        <item x="110"/>
        <item x="243"/>
        <item x="24"/>
        <item x="80"/>
        <item x="178"/>
        <item x="211"/>
        <item x="161"/>
        <item x="66"/>
        <item x="207"/>
        <item x="112"/>
        <item x="147"/>
        <item x="156"/>
        <item x="214"/>
        <item x="29"/>
        <item x="104"/>
        <item x="216"/>
        <item x="244"/>
        <item x="241"/>
        <item x="140"/>
        <item x="38"/>
        <item x="131"/>
        <item x="15"/>
        <item x="65"/>
        <item x="96"/>
        <item x="232"/>
        <item x="125"/>
        <item x="119"/>
        <item x="49"/>
        <item x="16"/>
        <item x="30"/>
        <item x="83"/>
        <item x="42"/>
        <item x="18"/>
        <item x="141"/>
        <item x="137"/>
        <item x="184"/>
        <item x="10"/>
        <item x="57"/>
        <item x="79"/>
        <item x="32"/>
        <item x="154"/>
        <item x="73"/>
        <item x="176"/>
        <item x="117"/>
        <item x="189"/>
        <item x="45"/>
        <item x="146"/>
        <item x="206"/>
        <item x="225"/>
        <item x="50"/>
        <item x="235"/>
        <item x="226"/>
        <item x="52"/>
        <item x="21"/>
        <item x="165"/>
        <item x="172"/>
        <item x="144"/>
        <item x="168"/>
        <item x="170"/>
        <item x="115"/>
        <item x="108"/>
        <item x="98"/>
        <item x="35"/>
        <item x="48"/>
        <item x="74"/>
        <item x="39"/>
        <item x="143"/>
        <item x="40"/>
        <item x="55"/>
        <item x="41"/>
        <item x="203"/>
        <item x="135"/>
        <item x="10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
        <item x="6"/>
        <item x="1"/>
        <item x="2"/>
        <item x="8"/>
        <item x="0"/>
        <item x="5"/>
        <item x="3"/>
        <item x="7"/>
        <item x="4"/>
      </items>
      <extLst>
        <ext xmlns:x14="http://schemas.microsoft.com/office/spreadsheetml/2009/9/main" uri="{2946ED86-A175-432a-8AC1-64E0C546D7DE}">
          <x14:pivotField fillDownLabels="1"/>
        </ext>
      </extLst>
    </pivotField>
    <pivotField compact="0" outline="0" showAll="0" defaultSubtotal="0">
      <items count="11">
        <item x="1"/>
        <item x="4"/>
        <item x="7"/>
        <item x="9"/>
        <item x="6"/>
        <item x="2"/>
        <item x="3"/>
        <item x="0"/>
        <item x="10"/>
        <item x="5"/>
        <item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items count="7">
        <item x="6"/>
        <item x="0"/>
        <item x="4"/>
        <item x="2"/>
        <item x="5"/>
        <item x="1"/>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9">
    <i>
      <x/>
    </i>
    <i>
      <x v="1"/>
    </i>
    <i>
      <x v="2"/>
    </i>
    <i>
      <x v="3"/>
    </i>
    <i>
      <x v="4"/>
    </i>
    <i>
      <x v="5"/>
    </i>
    <i>
      <x v="6"/>
    </i>
    <i>
      <x v="7"/>
    </i>
    <i>
      <x v="8"/>
    </i>
  </rowItems>
  <colItems count="1">
    <i/>
  </colItems>
  <dataFields count="1">
    <dataField name="Count of PopularityUS2017" fld="12" subtotal="count" baseField="0" baseItem="0"/>
  </dataField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FBBB32-893B-4079-88EE-EE2962D6282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roup 1">
  <location ref="A13:B23" firstHeaderRow="1" firstDataRow="1" firstDataCol="1"/>
  <pivotFields count="15">
    <pivotField dataField="1" showAll="0">
      <items count="2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234"/>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83"/>
        <item x="200"/>
        <item x="248"/>
        <item x="155"/>
        <item x="156"/>
        <item x="157"/>
        <item x="158"/>
        <item x="159"/>
        <item x="160"/>
        <item x="161"/>
        <item x="162"/>
        <item x="163"/>
        <item x="164"/>
        <item x="165"/>
        <item x="166"/>
        <item x="167"/>
        <item x="168"/>
        <item x="169"/>
        <item x="170"/>
        <item x="171"/>
        <item x="235"/>
        <item x="172"/>
        <item x="173"/>
        <item x="174"/>
        <item x="175"/>
        <item x="176"/>
        <item x="177"/>
        <item x="178"/>
        <item x="179"/>
        <item x="180"/>
        <item x="181"/>
        <item x="185"/>
        <item x="186"/>
        <item x="187"/>
        <item x="188"/>
        <item x="189"/>
        <item x="190"/>
        <item x="191"/>
        <item x="192"/>
        <item x="193"/>
        <item x="194"/>
        <item x="195"/>
        <item x="196"/>
        <item x="197"/>
        <item x="198"/>
        <item x="199"/>
        <item x="201"/>
        <item x="202"/>
        <item x="203"/>
        <item x="204"/>
        <item x="205"/>
        <item x="206"/>
        <item x="207"/>
        <item x="208"/>
        <item x="209"/>
        <item x="210"/>
        <item x="211"/>
        <item x="212"/>
        <item x="213"/>
        <item x="214"/>
        <item x="215"/>
        <item x="216"/>
        <item x="217"/>
        <item x="218"/>
        <item x="219"/>
        <item x="220"/>
        <item x="182"/>
        <item x="221"/>
        <item x="222"/>
        <item x="223"/>
        <item x="224"/>
        <item x="225"/>
        <item x="226"/>
        <item x="227"/>
        <item x="228"/>
        <item x="229"/>
        <item x="184"/>
        <item x="230"/>
        <item x="231"/>
        <item x="232"/>
        <item x="233"/>
        <item x="236"/>
        <item x="237"/>
        <item x="238"/>
        <item x="239"/>
        <item x="240"/>
        <item x="241"/>
        <item x="242"/>
        <item x="243"/>
        <item x="244"/>
        <item x="245"/>
        <item x="246"/>
        <item x="247"/>
        <item x="249"/>
        <item t="default"/>
      </items>
    </pivotField>
    <pivotField showAll="0"/>
    <pivotField axis="axisRow" showAll="0">
      <items count="11">
        <item x="6"/>
        <item x="7"/>
        <item x="5"/>
        <item x="8"/>
        <item x="1"/>
        <item x="3"/>
        <item x="0"/>
        <item x="2"/>
        <item x="4"/>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Count of Dogs" fld="0" subtotal="count" baseField="2" baseItem="0"/>
  </dataFields>
  <formats count="6">
    <format dxfId="60">
      <pivotArea type="all" dataOnly="0" outline="0" fieldPosition="0"/>
    </format>
    <format dxfId="59">
      <pivotArea outline="0" collapsedLevelsAreSubtotals="1" fieldPosition="0"/>
    </format>
    <format dxfId="58">
      <pivotArea field="2" type="button" dataOnly="0" labelOnly="1" outline="0" axis="axisRow" fieldPosition="0"/>
    </format>
    <format dxfId="57">
      <pivotArea dataOnly="0" labelOnly="1" fieldPosition="0">
        <references count="1">
          <reference field="2" count="0"/>
        </references>
      </pivotArea>
    </format>
    <format dxfId="56">
      <pivotArea dataOnly="0" labelOnly="1" grandRow="1" outline="0" fieldPosition="0"/>
    </format>
    <format dxfId="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1DA9D4B-38FD-4B92-AB72-F9FBF5377CA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ur Type">
  <location ref="A3:B9" firstHeaderRow="1" firstDataRow="1" firstDataCol="1"/>
  <pivotFields count="11">
    <pivotField dataField="1" showAll="0"/>
    <pivotField showAll="0"/>
    <pivotField showAll="0"/>
    <pivotField axis="axisRow" showAll="0">
      <items count="7">
        <item x="0"/>
        <item x="1"/>
        <item x="3"/>
        <item x="2"/>
        <item h="1" x="5"/>
        <item x="4"/>
        <item t="default"/>
      </items>
    </pivotField>
    <pivotField showAll="0"/>
    <pivotField showAll="0"/>
    <pivotField showAll="0"/>
    <pivotField showAll="0"/>
    <pivotField showAll="0"/>
    <pivotField showAll="0"/>
    <pivotField showAll="0"/>
  </pivotFields>
  <rowFields count="1">
    <field x="3"/>
  </rowFields>
  <rowItems count="6">
    <i>
      <x/>
    </i>
    <i>
      <x v="1"/>
    </i>
    <i>
      <x v="2"/>
    </i>
    <i>
      <x v="3"/>
    </i>
    <i>
      <x v="5"/>
    </i>
    <i t="grand">
      <x/>
    </i>
  </rowItems>
  <colItems count="1">
    <i/>
  </colItems>
  <dataFields count="1">
    <dataField name="Count of Cats" fld="0" subtotal="count" baseField="3" baseItem="0"/>
  </dataFields>
  <formats count="6">
    <format dxfId="66">
      <pivotArea type="all" dataOnly="0" outline="0" fieldPosition="0"/>
    </format>
    <format dxfId="65">
      <pivotArea outline="0" collapsedLevelsAreSubtotals="1" fieldPosition="0"/>
    </format>
    <format dxfId="64">
      <pivotArea field="3" type="button" dataOnly="0" labelOnly="1" outline="0" axis="axisRow" fieldPosition="0"/>
    </format>
    <format dxfId="63">
      <pivotArea dataOnly="0" labelOnly="1" fieldPosition="0">
        <references count="1">
          <reference field="3" count="0"/>
        </references>
      </pivotArea>
    </format>
    <format dxfId="62">
      <pivotArea dataOnly="0" labelOnly="1" grandRow="1" outline="0" fieldPosition="0"/>
    </format>
    <format dxfId="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BB57F22-389F-49B7-961A-193CB54A0481}"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emperment">
  <location ref="F3:G223" firstHeaderRow="1" firstDataRow="1" firstDataCol="1"/>
  <pivotFields count="15">
    <pivotField dataField="1" showAll="0"/>
    <pivotField showAll="0"/>
    <pivotField showAll="0"/>
    <pivotField showAll="0"/>
    <pivotField showAll="0"/>
    <pivotField axis="axisRow" showAll="0" sortType="descending">
      <items count="220">
        <item x="73"/>
        <item x="98"/>
        <item x="66"/>
        <item x="195"/>
        <item x="60"/>
        <item x="63"/>
        <item x="56"/>
        <item x="72"/>
        <item x="161"/>
        <item x="147"/>
        <item x="135"/>
        <item x="99"/>
        <item x="177"/>
        <item x="112"/>
        <item x="88"/>
        <item x="193"/>
        <item x="123"/>
        <item x="85"/>
        <item x="78"/>
        <item x="150"/>
        <item x="194"/>
        <item x="128"/>
        <item x="153"/>
        <item x="36"/>
        <item x="137"/>
        <item x="10"/>
        <item x="26"/>
        <item x="69"/>
        <item x="192"/>
        <item x="23"/>
        <item x="100"/>
        <item x="157"/>
        <item x="166"/>
        <item x="188"/>
        <item x="14"/>
        <item x="171"/>
        <item x="18"/>
        <item x="83"/>
        <item x="200"/>
        <item x="55"/>
        <item x="167"/>
        <item x="214"/>
        <item x="152"/>
        <item x="33"/>
        <item x="6"/>
        <item x="25"/>
        <item x="7"/>
        <item x="118"/>
        <item x="114"/>
        <item x="159"/>
        <item x="175"/>
        <item x="181"/>
        <item x="144"/>
        <item x="46"/>
        <item x="1"/>
        <item x="90"/>
        <item x="79"/>
        <item x="24"/>
        <item x="213"/>
        <item x="212"/>
        <item x="20"/>
        <item x="108"/>
        <item x="43"/>
        <item x="142"/>
        <item x="180"/>
        <item x="28"/>
        <item x="58"/>
        <item x="145"/>
        <item x="54"/>
        <item x="208"/>
        <item x="143"/>
        <item x="19"/>
        <item x="211"/>
        <item x="80"/>
        <item x="133"/>
        <item x="17"/>
        <item x="41"/>
        <item x="68"/>
        <item x="9"/>
        <item x="40"/>
        <item x="67"/>
        <item x="70"/>
        <item x="5"/>
        <item x="106"/>
        <item x="101"/>
        <item x="119"/>
        <item x="38"/>
        <item x="190"/>
        <item x="198"/>
        <item x="206"/>
        <item x="89"/>
        <item x="27"/>
        <item x="115"/>
        <item x="141"/>
        <item x="2"/>
        <item x="160"/>
        <item x="109"/>
        <item x="111"/>
        <item x="215"/>
        <item x="174"/>
        <item x="95"/>
        <item x="179"/>
        <item x="176"/>
        <item x="102"/>
        <item x="12"/>
        <item x="113"/>
        <item x="183"/>
        <item x="39"/>
        <item x="77"/>
        <item x="11"/>
        <item x="151"/>
        <item x="140"/>
        <item x="29"/>
        <item x="22"/>
        <item x="164"/>
        <item x="158"/>
        <item x="139"/>
        <item x="184"/>
        <item x="126"/>
        <item x="84"/>
        <item x="122"/>
        <item x="92"/>
        <item x="81"/>
        <item x="13"/>
        <item x="32"/>
        <item x="154"/>
        <item x="97"/>
        <item x="116"/>
        <item x="199"/>
        <item x="169"/>
        <item x="148"/>
        <item x="168"/>
        <item x="196"/>
        <item x="120"/>
        <item x="117"/>
        <item x="163"/>
        <item x="155"/>
        <item x="130"/>
        <item x="53"/>
        <item x="71"/>
        <item x="146"/>
        <item x="34"/>
        <item x="104"/>
        <item x="87"/>
        <item x="182"/>
        <item x="0"/>
        <item x="3"/>
        <item x="59"/>
        <item x="197"/>
        <item x="51"/>
        <item x="4"/>
        <item x="82"/>
        <item x="202"/>
        <item x="127"/>
        <item x="44"/>
        <item x="187"/>
        <item x="165"/>
        <item x="218"/>
        <item x="132"/>
        <item x="178"/>
        <item x="210"/>
        <item x="186"/>
        <item x="86"/>
        <item x="216"/>
        <item x="42"/>
        <item x="74"/>
        <item x="65"/>
        <item x="62"/>
        <item x="209"/>
        <item x="170"/>
        <item x="30"/>
        <item x="136"/>
        <item x="121"/>
        <item x="207"/>
        <item x="105"/>
        <item x="47"/>
        <item x="64"/>
        <item x="37"/>
        <item x="149"/>
        <item x="94"/>
        <item x="35"/>
        <item x="217"/>
        <item x="125"/>
        <item x="57"/>
        <item x="103"/>
        <item x="201"/>
        <item x="91"/>
        <item x="93"/>
        <item x="205"/>
        <item x="129"/>
        <item x="45"/>
        <item x="107"/>
        <item x="189"/>
        <item x="8"/>
        <item x="15"/>
        <item x="110"/>
        <item x="172"/>
        <item x="131"/>
        <item x="76"/>
        <item x="52"/>
        <item x="96"/>
        <item x="61"/>
        <item x="21"/>
        <item x="203"/>
        <item x="16"/>
        <item x="48"/>
        <item x="204"/>
        <item x="191"/>
        <item x="49"/>
        <item x="124"/>
        <item x="50"/>
        <item x="156"/>
        <item x="138"/>
        <item x="31"/>
        <item x="185"/>
        <item x="75"/>
        <item x="173"/>
        <item x="162"/>
        <item x="1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5"/>
  </rowFields>
  <rowItems count="220">
    <i>
      <x v="135"/>
    </i>
    <i>
      <x v="47"/>
    </i>
    <i>
      <x v="1"/>
    </i>
    <i>
      <x v="16"/>
    </i>
    <i>
      <x v="174"/>
    </i>
    <i>
      <x v="120"/>
    </i>
    <i>
      <x v="218"/>
    </i>
    <i>
      <x v="107"/>
    </i>
    <i>
      <x v="184"/>
    </i>
    <i>
      <x v="138"/>
    </i>
    <i>
      <x v="2"/>
    </i>
    <i>
      <x v="92"/>
    </i>
    <i>
      <x v="36"/>
    </i>
    <i>
      <x v="4"/>
    </i>
    <i>
      <x v="39"/>
    </i>
    <i>
      <x v="172"/>
    </i>
    <i>
      <x v="53"/>
    </i>
    <i>
      <x v="205"/>
    </i>
    <i>
      <x v="84"/>
    </i>
    <i>
      <x v="215"/>
    </i>
    <i>
      <x v="147"/>
    </i>
    <i>
      <x v="211"/>
    </i>
    <i>
      <x v="179"/>
    </i>
    <i>
      <x v="21"/>
    </i>
    <i>
      <x v="131"/>
    </i>
    <i>
      <x v="22"/>
    </i>
    <i>
      <x v="163"/>
    </i>
    <i>
      <x v="23"/>
    </i>
    <i>
      <x v="195"/>
    </i>
    <i>
      <x v="24"/>
    </i>
    <i>
      <x v="123"/>
    </i>
    <i>
      <x v="25"/>
    </i>
    <i>
      <x v="139"/>
    </i>
    <i>
      <x v="26"/>
    </i>
    <i>
      <x v="155"/>
    </i>
    <i>
      <x v="27"/>
    </i>
    <i>
      <x v="171"/>
    </i>
    <i>
      <x v="28"/>
    </i>
    <i>
      <x v="187"/>
    </i>
    <i>
      <x v="29"/>
    </i>
    <i>
      <x v="203"/>
    </i>
    <i>
      <x v="30"/>
    </i>
    <i>
      <x v="119"/>
    </i>
    <i>
      <x v="31"/>
    </i>
    <i>
      <x v="127"/>
    </i>
    <i>
      <x v="32"/>
    </i>
    <i>
      <x v="5"/>
    </i>
    <i>
      <x v="33"/>
    </i>
    <i>
      <x v="143"/>
    </i>
    <i>
      <x v="34"/>
    </i>
    <i>
      <x v="151"/>
    </i>
    <i>
      <x v="35"/>
    </i>
    <i>
      <x v="159"/>
    </i>
    <i>
      <x v="9"/>
    </i>
    <i>
      <x v="167"/>
    </i>
    <i>
      <x v="37"/>
    </i>
    <i>
      <x v="175"/>
    </i>
    <i>
      <x v="38"/>
    </i>
    <i>
      <x v="183"/>
    </i>
    <i>
      <x v="10"/>
    </i>
    <i>
      <x v="191"/>
    </i>
    <i>
      <x v="40"/>
    </i>
    <i>
      <x v="199"/>
    </i>
    <i>
      <x v="41"/>
    </i>
    <i>
      <x v="207"/>
    </i>
    <i>
      <x v="42"/>
    </i>
    <i>
      <x v="117"/>
    </i>
    <i>
      <x v="43"/>
    </i>
    <i>
      <x v="121"/>
    </i>
    <i>
      <x v="44"/>
    </i>
    <i>
      <x v="125"/>
    </i>
    <i>
      <x v="45"/>
    </i>
    <i>
      <x v="129"/>
    </i>
    <i>
      <x v="46"/>
    </i>
    <i>
      <x v="133"/>
    </i>
    <i>
      <x v="3"/>
    </i>
    <i>
      <x v="137"/>
    </i>
    <i>
      <x v="48"/>
    </i>
    <i>
      <x v="141"/>
    </i>
    <i>
      <x v="49"/>
    </i>
    <i>
      <x v="145"/>
    </i>
    <i>
      <x v="50"/>
    </i>
    <i>
      <x v="149"/>
    </i>
    <i>
      <x v="51"/>
    </i>
    <i>
      <x v="153"/>
    </i>
    <i>
      <x v="52"/>
    </i>
    <i>
      <x v="157"/>
    </i>
    <i>
      <x v="11"/>
    </i>
    <i>
      <x v="161"/>
    </i>
    <i>
      <x v="54"/>
    </i>
    <i>
      <x v="165"/>
    </i>
    <i>
      <x v="55"/>
    </i>
    <i>
      <x v="169"/>
    </i>
    <i>
      <x v="56"/>
    </i>
    <i>
      <x v="173"/>
    </i>
    <i>
      <x v="57"/>
    </i>
    <i>
      <x v="177"/>
    </i>
    <i>
      <x v="58"/>
    </i>
    <i>
      <x v="181"/>
    </i>
    <i>
      <x v="59"/>
    </i>
    <i>
      <x v="185"/>
    </i>
    <i>
      <x v="60"/>
    </i>
    <i>
      <x v="189"/>
    </i>
    <i>
      <x v="61"/>
    </i>
    <i>
      <x v="193"/>
    </i>
    <i>
      <x v="62"/>
    </i>
    <i>
      <x v="197"/>
    </i>
    <i>
      <x v="63"/>
    </i>
    <i>
      <x v="201"/>
    </i>
    <i>
      <x v="64"/>
    </i>
    <i>
      <x v="19"/>
    </i>
    <i>
      <x v="65"/>
    </i>
    <i>
      <x v="209"/>
    </i>
    <i>
      <x v="66"/>
    </i>
    <i>
      <x v="213"/>
    </i>
    <i>
      <x v="67"/>
    </i>
    <i>
      <x v="118"/>
    </i>
    <i>
      <x v="68"/>
    </i>
    <i>
      <x v="15"/>
    </i>
    <i>
      <x v="69"/>
    </i>
    <i>
      <x v="122"/>
    </i>
    <i>
      <x v="70"/>
    </i>
    <i>
      <x v="124"/>
    </i>
    <i>
      <x v="71"/>
    </i>
    <i>
      <x v="126"/>
    </i>
    <i>
      <x v="72"/>
    </i>
    <i>
      <x v="128"/>
    </i>
    <i>
      <x v="73"/>
    </i>
    <i>
      <x v="130"/>
    </i>
    <i>
      <x v="74"/>
    </i>
    <i>
      <x v="132"/>
    </i>
    <i>
      <x v="75"/>
    </i>
    <i>
      <x v="134"/>
    </i>
    <i>
      <x v="76"/>
    </i>
    <i>
      <x v="136"/>
    </i>
    <i>
      <x v="77"/>
    </i>
    <i>
      <x v="8"/>
    </i>
    <i>
      <x v="78"/>
    </i>
    <i>
      <x v="140"/>
    </i>
    <i>
      <x v="79"/>
    </i>
    <i>
      <x v="142"/>
    </i>
    <i>
      <x v="80"/>
    </i>
    <i>
      <x v="144"/>
    </i>
    <i>
      <x v="81"/>
    </i>
    <i>
      <x v="146"/>
    </i>
    <i>
      <x v="82"/>
    </i>
    <i>
      <x v="148"/>
    </i>
    <i>
      <x v="83"/>
    </i>
    <i>
      <x v="150"/>
    </i>
    <i>
      <x v="12"/>
    </i>
    <i>
      <x v="152"/>
    </i>
    <i>
      <x v="85"/>
    </i>
    <i>
      <x v="154"/>
    </i>
    <i>
      <x v="86"/>
    </i>
    <i>
      <x v="156"/>
    </i>
    <i>
      <x v="87"/>
    </i>
    <i>
      <x v="158"/>
    </i>
    <i>
      <x v="88"/>
    </i>
    <i>
      <x v="160"/>
    </i>
    <i>
      <x v="89"/>
    </i>
    <i>
      <x v="162"/>
    </i>
    <i>
      <x v="90"/>
    </i>
    <i>
      <x v="164"/>
    </i>
    <i>
      <x v="91"/>
    </i>
    <i>
      <x v="166"/>
    </i>
    <i>
      <x v="13"/>
    </i>
    <i>
      <x v="168"/>
    </i>
    <i>
      <x v="93"/>
    </i>
    <i>
      <x v="170"/>
    </i>
    <i>
      <x v="94"/>
    </i>
    <i>
      <x v="17"/>
    </i>
    <i>
      <x v="95"/>
    </i>
    <i>
      <x v="6"/>
    </i>
    <i>
      <x v="96"/>
    </i>
    <i>
      <x v="176"/>
    </i>
    <i>
      <x v="97"/>
    </i>
    <i>
      <x v="178"/>
    </i>
    <i>
      <x v="98"/>
    </i>
    <i>
      <x v="180"/>
    </i>
    <i>
      <x v="99"/>
    </i>
    <i>
      <x v="182"/>
    </i>
    <i>
      <x v="100"/>
    </i>
    <i>
      <x v="18"/>
    </i>
    <i>
      <x v="101"/>
    </i>
    <i>
      <x v="186"/>
    </i>
    <i>
      <x v="102"/>
    </i>
    <i>
      <x v="188"/>
    </i>
    <i>
      <x v="103"/>
    </i>
    <i>
      <x v="190"/>
    </i>
    <i>
      <x v="104"/>
    </i>
    <i>
      <x v="192"/>
    </i>
    <i>
      <x v="105"/>
    </i>
    <i>
      <x v="194"/>
    </i>
    <i>
      <x v="106"/>
    </i>
    <i>
      <x v="196"/>
    </i>
    <i>
      <x v="14"/>
    </i>
    <i>
      <x v="198"/>
    </i>
    <i>
      <x v="217"/>
    </i>
    <i>
      <x v="200"/>
    </i>
    <i>
      <x/>
    </i>
    <i>
      <x v="202"/>
    </i>
    <i>
      <x v="214"/>
    </i>
    <i>
      <x v="204"/>
    </i>
    <i>
      <x v="216"/>
    </i>
    <i>
      <x v="206"/>
    </i>
    <i>
      <x v="112"/>
    </i>
    <i>
      <x v="208"/>
    </i>
    <i>
      <x v="113"/>
    </i>
    <i>
      <x v="210"/>
    </i>
    <i>
      <x v="114"/>
    </i>
    <i>
      <x v="212"/>
    </i>
    <i>
      <x v="115"/>
    </i>
    <i>
      <x v="20"/>
    </i>
    <i>
      <x v="116"/>
    </i>
    <i>
      <x v="110"/>
    </i>
    <i>
      <x v="7"/>
    </i>
    <i>
      <x v="111"/>
    </i>
    <i>
      <x v="108"/>
    </i>
    <i>
      <x v="109"/>
    </i>
    <i t="grand">
      <x/>
    </i>
  </rowItems>
  <colItems count="1">
    <i/>
  </colItems>
  <dataFields count="1">
    <dataField name="Count of Dog Breed" fld="0" subtotal="count" baseField="0" baseItem="0"/>
  </dataFields>
  <formats count="10">
    <format dxfId="47">
      <pivotArea type="all" dataOnly="0" outline="0" fieldPosition="0"/>
    </format>
    <format dxfId="46">
      <pivotArea outline="0" collapsedLevelsAreSubtotals="1" fieldPosition="0"/>
    </format>
    <format dxfId="45">
      <pivotArea field="5" type="button" dataOnly="0" labelOnly="1" outline="0" axis="axisRow" fieldPosition="0"/>
    </format>
    <format dxfId="44">
      <pivotArea dataOnly="0" labelOnly="1" fieldPosition="0">
        <references count="1">
          <reference field="5" count="50">
            <x v="1"/>
            <x v="2"/>
            <x v="4"/>
            <x v="5"/>
            <x v="16"/>
            <x v="21"/>
            <x v="22"/>
            <x v="23"/>
            <x v="24"/>
            <x v="25"/>
            <x v="26"/>
            <x v="27"/>
            <x v="28"/>
            <x v="29"/>
            <x v="30"/>
            <x v="31"/>
            <x v="32"/>
            <x v="33"/>
            <x v="34"/>
            <x v="36"/>
            <x v="39"/>
            <x v="47"/>
            <x v="53"/>
            <x v="84"/>
            <x v="92"/>
            <x v="107"/>
            <x v="119"/>
            <x v="120"/>
            <x v="123"/>
            <x v="127"/>
            <x v="131"/>
            <x v="135"/>
            <x v="138"/>
            <x v="139"/>
            <x v="143"/>
            <x v="147"/>
            <x v="155"/>
            <x v="163"/>
            <x v="171"/>
            <x v="172"/>
            <x v="174"/>
            <x v="179"/>
            <x v="184"/>
            <x v="187"/>
            <x v="195"/>
            <x v="203"/>
            <x v="205"/>
            <x v="211"/>
            <x v="215"/>
            <x v="218"/>
          </reference>
        </references>
      </pivotArea>
    </format>
    <format dxfId="43">
      <pivotArea dataOnly="0" labelOnly="1" fieldPosition="0">
        <references count="1">
          <reference field="5" count="50">
            <x v="3"/>
            <x v="9"/>
            <x v="10"/>
            <x v="11"/>
            <x v="35"/>
            <x v="37"/>
            <x v="38"/>
            <x v="40"/>
            <x v="41"/>
            <x v="42"/>
            <x v="43"/>
            <x v="44"/>
            <x v="45"/>
            <x v="46"/>
            <x v="48"/>
            <x v="49"/>
            <x v="50"/>
            <x v="51"/>
            <x v="52"/>
            <x v="54"/>
            <x v="55"/>
            <x v="56"/>
            <x v="57"/>
            <x v="58"/>
            <x v="59"/>
            <x v="117"/>
            <x v="121"/>
            <x v="125"/>
            <x v="129"/>
            <x v="133"/>
            <x v="137"/>
            <x v="141"/>
            <x v="145"/>
            <x v="149"/>
            <x v="151"/>
            <x v="153"/>
            <x v="157"/>
            <x v="159"/>
            <x v="161"/>
            <x v="165"/>
            <x v="167"/>
            <x v="169"/>
            <x v="173"/>
            <x v="175"/>
            <x v="177"/>
            <x v="181"/>
            <x v="183"/>
            <x v="191"/>
            <x v="199"/>
            <x v="207"/>
          </reference>
        </references>
      </pivotArea>
    </format>
    <format dxfId="42">
      <pivotArea dataOnly="0" labelOnly="1" fieldPosition="0">
        <references count="1">
          <reference field="5" count="50">
            <x v="8"/>
            <x v="12"/>
            <x v="15"/>
            <x v="19"/>
            <x v="60"/>
            <x v="61"/>
            <x v="62"/>
            <x v="63"/>
            <x v="64"/>
            <x v="65"/>
            <x v="66"/>
            <x v="67"/>
            <x v="68"/>
            <x v="69"/>
            <x v="70"/>
            <x v="71"/>
            <x v="72"/>
            <x v="73"/>
            <x v="74"/>
            <x v="75"/>
            <x v="76"/>
            <x v="77"/>
            <x v="78"/>
            <x v="79"/>
            <x v="80"/>
            <x v="81"/>
            <x v="82"/>
            <x v="83"/>
            <x v="118"/>
            <x v="122"/>
            <x v="124"/>
            <x v="126"/>
            <x v="128"/>
            <x v="130"/>
            <x v="132"/>
            <x v="134"/>
            <x v="136"/>
            <x v="140"/>
            <x v="142"/>
            <x v="144"/>
            <x v="146"/>
            <x v="148"/>
            <x v="150"/>
            <x v="185"/>
            <x v="189"/>
            <x v="193"/>
            <x v="197"/>
            <x v="201"/>
            <x v="209"/>
            <x v="213"/>
          </reference>
        </references>
      </pivotArea>
    </format>
    <format dxfId="41">
      <pivotArea dataOnly="0" labelOnly="1" fieldPosition="0">
        <references count="1">
          <reference field="5" count="50">
            <x v="0"/>
            <x v="6"/>
            <x v="13"/>
            <x v="14"/>
            <x v="17"/>
            <x v="18"/>
            <x v="85"/>
            <x v="86"/>
            <x v="87"/>
            <x v="88"/>
            <x v="89"/>
            <x v="90"/>
            <x v="91"/>
            <x v="93"/>
            <x v="94"/>
            <x v="95"/>
            <x v="96"/>
            <x v="97"/>
            <x v="98"/>
            <x v="99"/>
            <x v="100"/>
            <x v="101"/>
            <x v="102"/>
            <x v="103"/>
            <x v="104"/>
            <x v="105"/>
            <x v="106"/>
            <x v="152"/>
            <x v="154"/>
            <x v="156"/>
            <x v="158"/>
            <x v="160"/>
            <x v="162"/>
            <x v="164"/>
            <x v="166"/>
            <x v="168"/>
            <x v="170"/>
            <x v="176"/>
            <x v="178"/>
            <x v="180"/>
            <x v="182"/>
            <x v="186"/>
            <x v="188"/>
            <x v="190"/>
            <x v="192"/>
            <x v="194"/>
            <x v="196"/>
            <x v="198"/>
            <x v="200"/>
            <x v="217"/>
          </reference>
        </references>
      </pivotArea>
    </format>
    <format dxfId="40">
      <pivotArea dataOnly="0" labelOnly="1" fieldPosition="0">
        <references count="1">
          <reference field="5" count="19">
            <x v="7"/>
            <x v="20"/>
            <x v="108"/>
            <x v="109"/>
            <x v="110"/>
            <x v="111"/>
            <x v="112"/>
            <x v="113"/>
            <x v="114"/>
            <x v="115"/>
            <x v="116"/>
            <x v="202"/>
            <x v="204"/>
            <x v="206"/>
            <x v="208"/>
            <x v="210"/>
            <x v="212"/>
            <x v="214"/>
            <x v="216"/>
          </reference>
        </references>
      </pivotArea>
    </format>
    <format dxfId="39">
      <pivotArea dataOnly="0" labelOnly="1" grandRow="1" outline="0" fieldPosition="0"/>
    </format>
    <format dxfId="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2814A91-26FF-47DF-8712-673DBB7DCB19}"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emperment">
  <location ref="A3:B57" firstHeaderRow="1" firstDataRow="1" firstDataCol="1"/>
  <pivotFields count="11">
    <pivotField dataField="1" showAll="0"/>
    <pivotField showAll="0"/>
    <pivotField showAll="0"/>
    <pivotField showAll="0"/>
    <pivotField showAll="0"/>
    <pivotField axis="axisRow" showAll="0" sortType="descending">
      <items count="55">
        <item x="42"/>
        <item x="25"/>
        <item x="4"/>
        <item x="34"/>
        <item x="6"/>
        <item x="2"/>
        <item x="40"/>
        <item x="26"/>
        <item x="0"/>
        <item x="16"/>
        <item x="29"/>
        <item x="39"/>
        <item x="7"/>
        <item x="49"/>
        <item x="23"/>
        <item x="44"/>
        <item x="3"/>
        <item x="1"/>
        <item x="9"/>
        <item x="10"/>
        <item x="38"/>
        <item x="27"/>
        <item x="17"/>
        <item x="41"/>
        <item x="5"/>
        <item x="15"/>
        <item x="14"/>
        <item x="36"/>
        <item x="37"/>
        <item x="45"/>
        <item x="21"/>
        <item x="20"/>
        <item x="31"/>
        <item x="50"/>
        <item x="11"/>
        <item x="48"/>
        <item x="24"/>
        <item x="12"/>
        <item x="30"/>
        <item x="35"/>
        <item x="18"/>
        <item x="32"/>
        <item x="19"/>
        <item x="28"/>
        <item x="8"/>
        <item x="43"/>
        <item x="13"/>
        <item x="46"/>
        <item x="47"/>
        <item x="22"/>
        <item x="33"/>
        <item m="1" x="53"/>
        <item x="52"/>
        <item x="5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5"/>
  </rowFields>
  <rowItems count="54">
    <i>
      <x v="5"/>
    </i>
    <i>
      <x v="39"/>
    </i>
    <i>
      <x v="2"/>
    </i>
    <i>
      <x v="46"/>
    </i>
    <i>
      <x v="35"/>
    </i>
    <i>
      <x v="27"/>
    </i>
    <i>
      <x v="43"/>
    </i>
    <i>
      <x v="1"/>
    </i>
    <i>
      <x v="31"/>
    </i>
    <i>
      <x v="6"/>
    </i>
    <i>
      <x v="3"/>
    </i>
    <i>
      <x v="7"/>
    </i>
    <i>
      <x v="53"/>
    </i>
    <i>
      <x v="8"/>
    </i>
    <i>
      <x v="29"/>
    </i>
    <i>
      <x v="9"/>
    </i>
    <i>
      <x v="33"/>
    </i>
    <i>
      <x v="10"/>
    </i>
    <i>
      <x v="37"/>
    </i>
    <i>
      <x v="11"/>
    </i>
    <i>
      <x v="41"/>
    </i>
    <i>
      <x v="12"/>
    </i>
    <i>
      <x v="4"/>
    </i>
    <i>
      <x v="13"/>
    </i>
    <i>
      <x/>
    </i>
    <i>
      <x v="14"/>
    </i>
    <i>
      <x v="28"/>
    </i>
    <i>
      <x v="15"/>
    </i>
    <i>
      <x v="30"/>
    </i>
    <i>
      <x v="16"/>
    </i>
    <i>
      <x v="32"/>
    </i>
    <i>
      <x v="17"/>
    </i>
    <i>
      <x v="34"/>
    </i>
    <i>
      <x v="18"/>
    </i>
    <i>
      <x v="36"/>
    </i>
    <i>
      <x v="19"/>
    </i>
    <i>
      <x v="38"/>
    </i>
    <i>
      <x v="20"/>
    </i>
    <i>
      <x v="40"/>
    </i>
    <i>
      <x v="21"/>
    </i>
    <i>
      <x v="42"/>
    </i>
    <i>
      <x v="45"/>
    </i>
    <i>
      <x v="44"/>
    </i>
    <i>
      <x v="47"/>
    </i>
    <i>
      <x v="49"/>
    </i>
    <i>
      <x v="22"/>
    </i>
    <i>
      <x v="48"/>
    </i>
    <i>
      <x v="23"/>
    </i>
    <i>
      <x v="50"/>
    </i>
    <i>
      <x v="24"/>
    </i>
    <i>
      <x v="25"/>
    </i>
    <i>
      <x v="26"/>
    </i>
    <i>
      <x v="52"/>
    </i>
    <i t="grand">
      <x/>
    </i>
  </rowItems>
  <colItems count="1">
    <i/>
  </colItems>
  <dataFields count="1">
    <dataField name="Count of Cat Breed" fld="0" subtotal="count" baseField="5" baseItem="5"/>
  </dataFields>
  <formats count="7">
    <format dxfId="54">
      <pivotArea type="all" dataOnly="0" outline="0" fieldPosition="0"/>
    </format>
    <format dxfId="53">
      <pivotArea outline="0" collapsedLevelsAreSubtotals="1" fieldPosition="0"/>
    </format>
    <format dxfId="52">
      <pivotArea field="5" type="button" dataOnly="0" labelOnly="1" outline="0" axis="axisRow" fieldPosition="0"/>
    </format>
    <format dxfId="51">
      <pivotArea dataOnly="0" labelOnly="1" fieldPosition="0">
        <references count="1">
          <reference field="5" count="50">
            <x v="0"/>
            <x v="1"/>
            <x v="2"/>
            <x v="3"/>
            <x v="4"/>
            <x v="5"/>
            <x v="6"/>
            <x v="7"/>
            <x v="8"/>
            <x v="9"/>
            <x v="10"/>
            <x v="11"/>
            <x v="12"/>
            <x v="13"/>
            <x v="14"/>
            <x v="15"/>
            <x v="16"/>
            <x v="17"/>
            <x v="18"/>
            <x v="19"/>
            <x v="20"/>
            <x v="21"/>
            <x v="22"/>
            <x v="23"/>
            <x v="24"/>
            <x v="27"/>
            <x v="28"/>
            <x v="29"/>
            <x v="30"/>
            <x v="31"/>
            <x v="32"/>
            <x v="33"/>
            <x v="34"/>
            <x v="35"/>
            <x v="36"/>
            <x v="37"/>
            <x v="38"/>
            <x v="39"/>
            <x v="40"/>
            <x v="41"/>
            <x v="42"/>
            <x v="43"/>
            <x v="44"/>
            <x v="45"/>
            <x v="46"/>
            <x v="47"/>
            <x v="48"/>
            <x v="49"/>
            <x v="50"/>
            <x v="53"/>
          </reference>
        </references>
      </pivotArea>
    </format>
    <format dxfId="50">
      <pivotArea dataOnly="0" labelOnly="1" fieldPosition="0">
        <references count="1">
          <reference field="5" count="3">
            <x v="25"/>
            <x v="26"/>
            <x v="52"/>
          </reference>
        </references>
      </pivotArea>
    </format>
    <format dxfId="49">
      <pivotArea dataOnly="0" labelOnly="1" grandRow="1" outline="0" fieldPosition="0"/>
    </format>
    <format dxfId="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CC3A94-D635-47E4-A1C9-E3BE2E24F4F9}"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Fur Type">
  <location ref="A3:B7" firstHeaderRow="1" firstDataRow="1" firstDataCol="1"/>
  <pivotFields count="11">
    <pivotField dataField="1" showAll="0">
      <items count="68">
        <item x="38"/>
        <item x="44"/>
        <item x="55"/>
        <item x="5"/>
        <item x="6"/>
        <item x="3"/>
        <item x="4"/>
        <item x="43"/>
        <item x="20"/>
        <item x="11"/>
        <item x="10"/>
        <item x="35"/>
        <item x="26"/>
        <item x="23"/>
        <item x="13"/>
        <item x="21"/>
        <item x="40"/>
        <item x="42"/>
        <item x="48"/>
        <item x="56"/>
        <item x="53"/>
        <item x="59"/>
        <item x="63"/>
        <item x="33"/>
        <item x="45"/>
        <item x="14"/>
        <item x="19"/>
        <item x="24"/>
        <item x="30"/>
        <item x="31"/>
        <item x="32"/>
        <item x="16"/>
        <item x="27"/>
        <item x="37"/>
        <item x="41"/>
        <item x="47"/>
        <item x="51"/>
        <item x="65"/>
        <item x="61"/>
        <item x="17"/>
        <item x="28"/>
        <item x="25"/>
        <item x="9"/>
        <item x="18"/>
        <item x="49"/>
        <item x="52"/>
        <item x="66"/>
        <item x="36"/>
        <item x="29"/>
        <item x="46"/>
        <item x="50"/>
        <item x="54"/>
        <item x="39"/>
        <item x="1"/>
        <item x="8"/>
        <item x="7"/>
        <item x="2"/>
        <item x="22"/>
        <item x="0"/>
        <item x="15"/>
        <item x="34"/>
        <item x="12"/>
        <item x="57"/>
        <item x="64"/>
        <item x="58"/>
        <item x="60"/>
        <item x="62"/>
        <item t="default"/>
      </items>
    </pivotField>
    <pivotField showAll="0"/>
    <pivotField showAll="0">
      <items count="6">
        <item h="1" x="2"/>
        <item x="0"/>
        <item h="1" x="1"/>
        <item h="1" x="3"/>
        <item h="1" x="4"/>
        <item t="default"/>
      </items>
    </pivotField>
    <pivotField axis="axisRow" showAll="0">
      <items count="6">
        <item x="0"/>
        <item x="1"/>
        <item x="3"/>
        <item x="2"/>
        <item x="4"/>
        <item t="default"/>
      </items>
    </pivotField>
    <pivotField showAll="0">
      <items count="8">
        <item h="1" x="6"/>
        <item h="1" x="5"/>
        <item h="1" x="3"/>
        <item x="2"/>
        <item h="1" x="0"/>
        <item h="1" x="1"/>
        <item h="1" x="4"/>
        <item t="default"/>
      </items>
    </pivotField>
    <pivotField showAll="0"/>
    <pivotField showAll="0"/>
    <pivotField showAll="0"/>
    <pivotField showAll="0">
      <items count="40">
        <item x="14"/>
        <item x="33"/>
        <item x="29"/>
        <item x="18"/>
        <item x="6"/>
        <item x="36"/>
        <item x="23"/>
        <item x="0"/>
        <item x="24"/>
        <item x="31"/>
        <item x="30"/>
        <item x="34"/>
        <item x="5"/>
        <item x="17"/>
        <item x="26"/>
        <item x="20"/>
        <item x="8"/>
        <item x="28"/>
        <item x="10"/>
        <item x="15"/>
        <item x="4"/>
        <item x="32"/>
        <item x="9"/>
        <item x="35"/>
        <item x="27"/>
        <item x="12"/>
        <item x="13"/>
        <item x="37"/>
        <item x="2"/>
        <item x="21"/>
        <item x="7"/>
        <item x="19"/>
        <item x="11"/>
        <item x="38"/>
        <item x="16"/>
        <item x="25"/>
        <item x="22"/>
        <item x="3"/>
        <item x="1"/>
        <item t="default"/>
      </items>
    </pivotField>
    <pivotField showAll="0"/>
    <pivotField showAll="0"/>
  </pivotFields>
  <rowFields count="1">
    <field x="3"/>
  </rowFields>
  <rowItems count="4">
    <i>
      <x v="1"/>
    </i>
    <i>
      <x v="2"/>
    </i>
    <i>
      <x v="3"/>
    </i>
    <i t="grand">
      <x/>
    </i>
  </rowItems>
  <colItems count="1">
    <i/>
  </colItems>
  <dataFields count="1">
    <dataField name="Count of BreedName" fld="0" subtotal="count" baseField="0" baseItem="0"/>
  </dataFields>
  <formats count="6">
    <format dxfId="27">
      <pivotArea type="all" dataOnly="0" outline="0" fieldPosition="0"/>
    </format>
    <format dxfId="26">
      <pivotArea outline="0" collapsedLevelsAreSubtotals="1" fieldPosition="0"/>
    </format>
    <format dxfId="25">
      <pivotArea field="3" type="button" dataOnly="0" labelOnly="1" outline="0" axis="axisRow" fieldPosition="0"/>
    </format>
    <format dxfId="24">
      <pivotArea dataOnly="0" labelOnly="1" fieldPosition="0">
        <references count="1">
          <reference field="3" count="0"/>
        </references>
      </pivotArea>
    </format>
    <format dxfId="23">
      <pivotArea dataOnly="0" labelOnly="1" grandRow="1" outline="0" fieldPosition="0"/>
    </format>
    <format dxfId="22">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3"/>
          </reference>
        </references>
      </pivotArea>
    </chartFormat>
    <chartFormat chart="24" format="8" series="1">
      <pivotArea type="data" outline="0" fieldPosition="0">
        <references count="1">
          <reference field="4294967294" count="1" selected="0">
            <x v="0"/>
          </reference>
        </references>
      </pivotArea>
    </chartFormat>
    <chartFormat chart="24" format="9">
      <pivotArea type="data" outline="0" fieldPosition="0">
        <references count="2">
          <reference field="4294967294" count="1" selected="0">
            <x v="0"/>
          </reference>
          <reference field="3" count="1" selected="0">
            <x v="1"/>
          </reference>
        </references>
      </pivotArea>
    </chartFormat>
    <chartFormat chart="24" format="10">
      <pivotArea type="data" outline="0" fieldPosition="0">
        <references count="2">
          <reference field="4294967294" count="1" selected="0">
            <x v="0"/>
          </reference>
          <reference field="3" count="1" selected="0">
            <x v="2"/>
          </reference>
        </references>
      </pivotArea>
    </chartFormat>
    <chartFormat chart="24" format="1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D21F083-6DE5-406F-A33A-4BA1B1D5EDFB}"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Temperment">
  <location ref="V3:W9" firstHeaderRow="1" firstDataRow="1" firstDataCol="1"/>
  <pivotFields count="11">
    <pivotField dataField="1" showAll="0"/>
    <pivotField showAll="0">
      <items count="3">
        <item x="1"/>
        <item h="1" x="0"/>
        <item t="default"/>
      </items>
    </pivotField>
    <pivotField showAll="0">
      <items count="6">
        <item h="1" x="2"/>
        <item x="0"/>
        <item h="1" x="1"/>
        <item h="1" x="3"/>
        <item h="1" x="4"/>
        <item t="default"/>
      </items>
    </pivotField>
    <pivotField showAll="0">
      <items count="6">
        <item x="0"/>
        <item x="1"/>
        <item x="3"/>
        <item x="2"/>
        <item x="4"/>
        <item t="default"/>
      </items>
    </pivotField>
    <pivotField showAll="0">
      <items count="8">
        <item h="1" x="6"/>
        <item h="1" x="5"/>
        <item h="1" x="3"/>
        <item x="2"/>
        <item h="1" x="0"/>
        <item h="1" x="1"/>
        <item h="1" x="4"/>
        <item t="default"/>
      </items>
    </pivotField>
    <pivotField axis="axisRow" showAll="0">
      <items count="53">
        <item h="1" x="42"/>
        <item x="25"/>
        <item x="4"/>
        <item x="34"/>
        <item h="1" x="6"/>
        <item x="2"/>
        <item x="40"/>
        <item x="26"/>
        <item x="0"/>
        <item x="16"/>
        <item x="29"/>
        <item x="39"/>
        <item h="1" x="7"/>
        <item h="1" x="49"/>
        <item h="1" x="23"/>
        <item h="1" x="44"/>
        <item h="1" x="3"/>
        <item h="1" x="1"/>
        <item h="1" x="9"/>
        <item h="1" x="10"/>
        <item h="1" x="38"/>
        <item h="1" x="27"/>
        <item h="1" x="17"/>
        <item h="1" x="41"/>
        <item h="1" x="5"/>
        <item h="1" x="15"/>
        <item h="1" x="14"/>
        <item h="1" x="36"/>
        <item h="1" x="37"/>
        <item h="1" x="45"/>
        <item h="1" x="21"/>
        <item x="20"/>
        <item x="31"/>
        <item x="50"/>
        <item x="11"/>
        <item h="1" x="48"/>
        <item x="24"/>
        <item x="12"/>
        <item x="30"/>
        <item h="1" x="35"/>
        <item x="18"/>
        <item x="32"/>
        <item x="19"/>
        <item x="28"/>
        <item x="8"/>
        <item x="43"/>
        <item x="13"/>
        <item h="1" x="46"/>
        <item x="51"/>
        <item x="47"/>
        <item x="22"/>
        <item x="33"/>
        <item t="default"/>
      </items>
    </pivotField>
    <pivotField showAll="0"/>
    <pivotField showAll="0"/>
    <pivotField showAll="0"/>
    <pivotField showAll="0"/>
    <pivotField showAll="0"/>
  </pivotFields>
  <rowFields count="1">
    <field x="5"/>
  </rowFields>
  <rowItems count="6">
    <i>
      <x v="1"/>
    </i>
    <i>
      <x v="9"/>
    </i>
    <i>
      <x v="32"/>
    </i>
    <i>
      <x v="34"/>
    </i>
    <i>
      <x v="41"/>
    </i>
    <i t="grand">
      <x/>
    </i>
  </rowItems>
  <colItems count="1">
    <i/>
  </colItems>
  <dataFields count="1">
    <dataField name="Count of BreedName" fld="0" subtotal="count" baseField="0" baseItem="0"/>
  </dataFields>
  <formats count="6">
    <format dxfId="33">
      <pivotArea type="all" dataOnly="0" outline="0" fieldPosition="0"/>
    </format>
    <format dxfId="32">
      <pivotArea outline="0" collapsedLevelsAreSubtotals="1" fieldPosition="0"/>
    </format>
    <format dxfId="31">
      <pivotArea field="5" type="button" dataOnly="0" labelOnly="1" outline="0" axis="axisRow" fieldPosition="0"/>
    </format>
    <format dxfId="30">
      <pivotArea dataOnly="0" labelOnly="1" fieldPosition="0">
        <references count="1">
          <reference field="5" count="0"/>
        </references>
      </pivotArea>
    </format>
    <format dxfId="29">
      <pivotArea dataOnly="0" labelOnly="1" grandRow="1" outline="0" fieldPosition="0"/>
    </format>
    <format dxfId="2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F9CB18-5D6D-450D-8F05-DB6B49A3BC3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Temperment">
  <location ref="S3:T16" firstHeaderRow="1" firstDataRow="1" firstDataCol="1"/>
  <pivotFields count="11">
    <pivotField dataField="1" showAll="0">
      <items count="68">
        <item x="38"/>
        <item x="44"/>
        <item x="55"/>
        <item x="5"/>
        <item x="6"/>
        <item x="3"/>
        <item x="4"/>
        <item x="43"/>
        <item x="20"/>
        <item x="11"/>
        <item x="10"/>
        <item x="35"/>
        <item x="26"/>
        <item x="23"/>
        <item x="13"/>
        <item x="21"/>
        <item x="40"/>
        <item x="42"/>
        <item x="48"/>
        <item x="56"/>
        <item x="53"/>
        <item x="59"/>
        <item x="63"/>
        <item x="33"/>
        <item x="45"/>
        <item x="14"/>
        <item x="19"/>
        <item x="24"/>
        <item x="30"/>
        <item x="31"/>
        <item x="32"/>
        <item x="16"/>
        <item x="27"/>
        <item x="37"/>
        <item x="41"/>
        <item x="47"/>
        <item x="51"/>
        <item x="65"/>
        <item x="61"/>
        <item x="17"/>
        <item x="28"/>
        <item x="25"/>
        <item x="9"/>
        <item x="18"/>
        <item x="49"/>
        <item x="52"/>
        <item x="66"/>
        <item x="36"/>
        <item x="29"/>
        <item x="46"/>
        <item x="50"/>
        <item x="54"/>
        <item x="39"/>
        <item x="1"/>
        <item x="8"/>
        <item x="7"/>
        <item x="2"/>
        <item x="22"/>
        <item x="0"/>
        <item x="15"/>
        <item x="34"/>
        <item x="12"/>
        <item x="57"/>
        <item x="64"/>
        <item x="58"/>
        <item x="60"/>
        <item x="62"/>
        <item t="default"/>
      </items>
    </pivotField>
    <pivotField showAll="0"/>
    <pivotField showAll="0">
      <items count="6">
        <item h="1" x="2"/>
        <item x="0"/>
        <item h="1" x="1"/>
        <item h="1" x="3"/>
        <item h="1" x="4"/>
        <item t="default"/>
      </items>
    </pivotField>
    <pivotField showAll="0">
      <items count="6">
        <item x="0"/>
        <item x="1"/>
        <item x="3"/>
        <item x="2"/>
        <item x="4"/>
        <item t="default"/>
      </items>
    </pivotField>
    <pivotField showAll="0">
      <items count="8">
        <item h="1" x="6"/>
        <item h="1" x="5"/>
        <item h="1" x="3"/>
        <item x="2"/>
        <item h="1" x="0"/>
        <item h="1" x="1"/>
        <item h="1" x="4"/>
        <item t="default"/>
      </items>
    </pivotField>
    <pivotField axis="axisRow" showAll="0">
      <items count="53">
        <item x="42"/>
        <item x="25"/>
        <item x="4"/>
        <item x="34"/>
        <item x="6"/>
        <item x="2"/>
        <item x="40"/>
        <item x="26"/>
        <item x="0"/>
        <item x="16"/>
        <item x="29"/>
        <item x="39"/>
        <item x="7"/>
        <item x="49"/>
        <item x="23"/>
        <item x="44"/>
        <item x="3"/>
        <item x="1"/>
        <item x="9"/>
        <item x="10"/>
        <item x="38"/>
        <item x="27"/>
        <item x="17"/>
        <item x="41"/>
        <item x="5"/>
        <item x="15"/>
        <item x="14"/>
        <item x="36"/>
        <item x="37"/>
        <item x="45"/>
        <item x="21"/>
        <item x="20"/>
        <item x="31"/>
        <item x="50"/>
        <item x="11"/>
        <item x="48"/>
        <item x="24"/>
        <item x="12"/>
        <item x="30"/>
        <item x="35"/>
        <item x="18"/>
        <item x="32"/>
        <item x="19"/>
        <item x="28"/>
        <item x="8"/>
        <item x="43"/>
        <item x="13"/>
        <item x="46"/>
        <item x="51"/>
        <item x="47"/>
        <item x="22"/>
        <item x="33"/>
        <item t="default"/>
      </items>
    </pivotField>
    <pivotField showAll="0"/>
    <pivotField showAll="0"/>
    <pivotField showAll="0"/>
    <pivotField showAll="0"/>
    <pivotField showAll="0"/>
  </pivotFields>
  <rowFields count="1">
    <field x="5"/>
  </rowFields>
  <rowItems count="13">
    <i>
      <x v="1"/>
    </i>
    <i>
      <x v="9"/>
    </i>
    <i>
      <x v="18"/>
    </i>
    <i>
      <x v="20"/>
    </i>
    <i>
      <x v="22"/>
    </i>
    <i>
      <x v="23"/>
    </i>
    <i>
      <x v="25"/>
    </i>
    <i>
      <x v="27"/>
    </i>
    <i>
      <x v="32"/>
    </i>
    <i>
      <x v="34"/>
    </i>
    <i>
      <x v="39"/>
    </i>
    <i>
      <x v="41"/>
    </i>
    <i t="grand">
      <x/>
    </i>
  </rowItems>
  <colItems count="1">
    <i/>
  </colItems>
  <dataFields count="1">
    <dataField name="Count of BreedName" fld="0" subtotal="count" baseField="0" baseItem="0"/>
  </dataFields>
  <formats count="4">
    <format dxfId="37">
      <pivotArea type="all" dataOnly="0" outline="0" fieldPosition="0"/>
    </format>
    <format dxfId="36">
      <pivotArea outline="0" collapsedLevelsAreSubtotals="1" fieldPosition="0"/>
    </format>
    <format dxfId="35">
      <pivotArea field="5" type="button" dataOnly="0" labelOnly="1" outline="0" axis="axisRow" fieldPosition="0"/>
    </format>
    <format dxfId="34">
      <pivotArea dataOnly="0" labelOnly="1" grandRow="1" outline="0"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E345B4E-2488-4335-A85B-AB6E3D688894}"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Temperament">
  <location ref="Y3:Z162" firstHeaderRow="1" firstDataRow="1" firstDataCol="1"/>
  <pivotFields count="15">
    <pivotField dataField="1" showAll="0"/>
    <pivotField showAll="0">
      <items count="37">
        <item h="1" x="18"/>
        <item h="1" x="4"/>
        <item x="26"/>
        <item h="1" x="2"/>
        <item h="1" x="34"/>
        <item h="1" x="28"/>
        <item h="1" x="9"/>
        <item h="1" x="27"/>
        <item h="1" x="3"/>
        <item h="1" x="16"/>
        <item h="1" x="1"/>
        <item h="1" x="15"/>
        <item h="1" x="6"/>
        <item h="1" x="24"/>
        <item h="1" x="25"/>
        <item h="1" x="21"/>
        <item h="1" x="22"/>
        <item h="1" x="7"/>
        <item h="1" x="31"/>
        <item h="1" x="11"/>
        <item h="1" x="33"/>
        <item h="1" x="8"/>
        <item h="1" x="32"/>
        <item h="1" x="17"/>
        <item h="1" x="0"/>
        <item h="1" x="35"/>
        <item h="1" x="5"/>
        <item h="1" x="23"/>
        <item h="1" x="14"/>
        <item h="1" x="12"/>
        <item h="1" x="20"/>
        <item h="1" x="30"/>
        <item h="1" x="29"/>
        <item h="1" x="13"/>
        <item h="1" x="10"/>
        <item h="1" x="19"/>
        <item t="default"/>
      </items>
    </pivotField>
    <pivotField showAll="0">
      <items count="10">
        <item x="6"/>
        <item x="1"/>
        <item x="2"/>
        <item x="8"/>
        <item x="0"/>
        <item x="5"/>
        <item x="3"/>
        <item x="7"/>
        <item x="4"/>
        <item t="default"/>
      </items>
    </pivotField>
    <pivotField showAll="0"/>
    <pivotField showAll="0"/>
    <pivotField axis="axisRow" showAll="0">
      <items count="220">
        <item x="73"/>
        <item h="1" x="98"/>
        <item h="1" x="66"/>
        <item h="1" x="195"/>
        <item h="1" x="60"/>
        <item h="1" x="63"/>
        <item h="1" x="56"/>
        <item h="1" x="72"/>
        <item x="161"/>
        <item x="147"/>
        <item x="135"/>
        <item x="99"/>
        <item x="177"/>
        <item x="112"/>
        <item x="88"/>
        <item x="193"/>
        <item x="123"/>
        <item x="85"/>
        <item x="78"/>
        <item x="150"/>
        <item x="194"/>
        <item x="128"/>
        <item x="153"/>
        <item x="36"/>
        <item x="137"/>
        <item x="10"/>
        <item x="26"/>
        <item x="69"/>
        <item x="192"/>
        <item x="23"/>
        <item x="100"/>
        <item x="157"/>
        <item x="166"/>
        <item x="188"/>
        <item x="14"/>
        <item x="171"/>
        <item x="18"/>
        <item x="83"/>
        <item x="200"/>
        <item x="55"/>
        <item x="167"/>
        <item x="214"/>
        <item h="1" x="152"/>
        <item h="1" x="33"/>
        <item h="1" x="6"/>
        <item h="1" x="25"/>
        <item h="1" x="7"/>
        <item h="1" x="118"/>
        <item h="1" x="114"/>
        <item h="1" x="159"/>
        <item h="1" x="175"/>
        <item h="1" x="181"/>
        <item h="1" x="144"/>
        <item h="1" x="46"/>
        <item h="1" x="1"/>
        <item h="1" x="90"/>
        <item h="1" x="79"/>
        <item h="1" x="24"/>
        <item h="1" x="213"/>
        <item h="1" x="212"/>
        <item h="1" x="20"/>
        <item h="1" x="108"/>
        <item h="1" x="43"/>
        <item h="1" x="142"/>
        <item h="1" x="180"/>
        <item h="1" x="28"/>
        <item h="1" x="58"/>
        <item h="1" x="145"/>
        <item h="1" x="54"/>
        <item h="1" x="208"/>
        <item h="1" x="143"/>
        <item h="1" x="19"/>
        <item h="1" x="211"/>
        <item h="1" x="80"/>
        <item h="1" x="133"/>
        <item h="1" x="17"/>
        <item h="1" x="41"/>
        <item h="1" x="68"/>
        <item h="1" x="9"/>
        <item h="1" x="40"/>
        <item h="1" x="67"/>
        <item h="1" x="70"/>
        <item h="1" x="5"/>
        <item h="1" x="106"/>
        <item h="1" x="101"/>
        <item h="1" x="119"/>
        <item h="1" x="38"/>
        <item h="1" x="190"/>
        <item h="1" x="198"/>
        <item h="1" x="206"/>
        <item h="1" x="89"/>
        <item h="1" x="27"/>
        <item x="115"/>
        <item x="141"/>
        <item x="2"/>
        <item x="160"/>
        <item x="109"/>
        <item x="111"/>
        <item x="215"/>
        <item x="174"/>
        <item x="95"/>
        <item x="179"/>
        <item x="176"/>
        <item x="102"/>
        <item x="12"/>
        <item x="113"/>
        <item x="183"/>
        <item x="39"/>
        <item x="77"/>
        <item x="11"/>
        <item x="151"/>
        <item x="140"/>
        <item x="29"/>
        <item x="22"/>
        <item x="164"/>
        <item x="158"/>
        <item x="139"/>
        <item x="184"/>
        <item x="126"/>
        <item x="84"/>
        <item x="122"/>
        <item x="92"/>
        <item x="81"/>
        <item x="13"/>
        <item x="32"/>
        <item x="154"/>
        <item x="97"/>
        <item x="116"/>
        <item x="199"/>
        <item x="169"/>
        <item x="148"/>
        <item x="168"/>
        <item x="196"/>
        <item x="120"/>
        <item x="117"/>
        <item x="163"/>
        <item x="155"/>
        <item x="130"/>
        <item x="53"/>
        <item x="71"/>
        <item x="146"/>
        <item x="34"/>
        <item x="104"/>
        <item x="87"/>
        <item x="182"/>
        <item x="0"/>
        <item x="3"/>
        <item x="59"/>
        <item x="197"/>
        <item x="51"/>
        <item x="4"/>
        <item x="82"/>
        <item x="202"/>
        <item x="127"/>
        <item x="44"/>
        <item x="187"/>
        <item x="165"/>
        <item x="218"/>
        <item x="132"/>
        <item x="178"/>
        <item x="210"/>
        <item x="186"/>
        <item x="86"/>
        <item x="216"/>
        <item x="42"/>
        <item x="74"/>
        <item x="65"/>
        <item x="62"/>
        <item x="209"/>
        <item x="170"/>
        <item x="30"/>
        <item x="136"/>
        <item x="121"/>
        <item x="207"/>
        <item x="105"/>
        <item x="47"/>
        <item x="64"/>
        <item x="37"/>
        <item x="149"/>
        <item x="94"/>
        <item x="35"/>
        <item x="217"/>
        <item x="125"/>
        <item x="57"/>
        <item x="103"/>
        <item x="201"/>
        <item x="91"/>
        <item x="93"/>
        <item x="205"/>
        <item x="129"/>
        <item x="45"/>
        <item x="107"/>
        <item x="189"/>
        <item x="8"/>
        <item x="15"/>
        <item x="110"/>
        <item x="172"/>
        <item h="1" x="131"/>
        <item h="1" x="76"/>
        <item x="52"/>
        <item h="1" x="96"/>
        <item x="61"/>
        <item x="21"/>
        <item x="203"/>
        <item x="16"/>
        <item x="48"/>
        <item x="204"/>
        <item x="191"/>
        <item x="49"/>
        <item x="124"/>
        <item h="1" x="50"/>
        <item x="156"/>
        <item x="138"/>
        <item x="31"/>
        <item x="185"/>
        <item x="75"/>
        <item x="173"/>
        <item x="162"/>
        <item x="134"/>
        <item t="default"/>
      </items>
    </pivotField>
    <pivotField showAll="0"/>
    <pivotField showAll="0">
      <items count="78">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8">
        <item x="6"/>
        <item x="0"/>
        <item x="4"/>
        <item x="2"/>
        <item x="5"/>
        <item x="1"/>
        <item x="3"/>
        <item t="default"/>
      </items>
    </pivotField>
    <pivotField showAll="0"/>
    <pivotField showAll="0"/>
    <pivotField showAll="0"/>
    <pivotField showAll="0">
      <items count="179">
        <item x="118"/>
        <item x="122"/>
        <item x="121"/>
        <item x="27"/>
        <item x="2"/>
        <item x="8"/>
        <item x="124"/>
        <item x="116"/>
        <item x="97"/>
        <item x="108"/>
        <item x="44"/>
        <item x="53"/>
        <item x="42"/>
        <item x="45"/>
        <item x="120"/>
        <item x="63"/>
        <item x="153"/>
        <item x="58"/>
        <item x="10"/>
        <item x="33"/>
        <item x="100"/>
        <item x="132"/>
        <item x="119"/>
        <item x="101"/>
        <item x="104"/>
        <item x="114"/>
        <item x="7"/>
        <item x="103"/>
        <item x="138"/>
        <item x="28"/>
        <item x="13"/>
        <item x="26"/>
        <item x="102"/>
        <item x="86"/>
        <item x="176"/>
        <item x="125"/>
        <item x="9"/>
        <item x="110"/>
        <item x="37"/>
        <item x="46"/>
        <item x="96"/>
        <item x="154"/>
        <item x="144"/>
        <item x="54"/>
        <item x="32"/>
        <item x="15"/>
        <item x="67"/>
        <item x="5"/>
        <item x="11"/>
        <item x="106"/>
        <item x="117"/>
        <item x="131"/>
        <item x="92"/>
        <item x="115"/>
        <item x="87"/>
        <item x="16"/>
        <item x="41"/>
        <item x="14"/>
        <item x="38"/>
        <item x="56"/>
        <item x="69"/>
        <item x="40"/>
        <item x="52"/>
        <item x="17"/>
        <item x="171"/>
        <item x="98"/>
        <item x="78"/>
        <item x="18"/>
        <item x="74"/>
        <item x="80"/>
        <item x="64"/>
        <item x="25"/>
        <item x="149"/>
        <item x="3"/>
        <item x="12"/>
        <item x="135"/>
        <item x="24"/>
        <item x="94"/>
        <item x="169"/>
        <item x="43"/>
        <item x="82"/>
        <item x="1"/>
        <item x="93"/>
        <item x="127"/>
        <item x="109"/>
        <item x="6"/>
        <item x="157"/>
        <item x="105"/>
        <item x="77"/>
        <item x="90"/>
        <item x="0"/>
        <item x="126"/>
        <item x="75"/>
        <item x="107"/>
        <item x="174"/>
        <item x="150"/>
        <item x="39"/>
        <item x="167"/>
        <item x="20"/>
        <item x="4"/>
        <item x="113"/>
        <item x="81"/>
        <item x="70"/>
        <item x="71"/>
        <item x="160"/>
        <item x="22"/>
        <item x="34"/>
        <item x="111"/>
        <item x="130"/>
        <item x="139"/>
        <item x="60"/>
        <item x="35"/>
        <item x="148"/>
        <item x="146"/>
        <item x="177"/>
        <item x="112"/>
        <item x="49"/>
        <item x="66"/>
        <item x="59"/>
        <item x="133"/>
        <item x="85"/>
        <item x="158"/>
        <item x="91"/>
        <item x="30"/>
        <item x="79"/>
        <item x="55"/>
        <item x="137"/>
        <item x="128"/>
        <item x="89"/>
        <item x="162"/>
        <item x="88"/>
        <item x="168"/>
        <item x="84"/>
        <item x="21"/>
        <item x="173"/>
        <item x="76"/>
        <item x="170"/>
        <item x="95"/>
        <item x="152"/>
        <item x="83"/>
        <item x="73"/>
        <item x="164"/>
        <item x="29"/>
        <item x="68"/>
        <item x="151"/>
        <item x="165"/>
        <item x="50"/>
        <item x="62"/>
        <item x="145"/>
        <item x="134"/>
        <item x="23"/>
        <item x="155"/>
        <item x="161"/>
        <item x="136"/>
        <item x="99"/>
        <item x="36"/>
        <item x="159"/>
        <item x="57"/>
        <item x="47"/>
        <item x="143"/>
        <item x="175"/>
        <item x="65"/>
        <item x="31"/>
        <item x="172"/>
        <item x="72"/>
        <item x="147"/>
        <item x="156"/>
        <item x="61"/>
        <item x="163"/>
        <item x="140"/>
        <item x="19"/>
        <item x="141"/>
        <item x="166"/>
        <item x="51"/>
        <item x="48"/>
        <item x="129"/>
        <item x="142"/>
        <item x="123"/>
        <item t="default"/>
      </items>
    </pivotField>
    <pivotField showAll="0"/>
    <pivotField showAll="0"/>
  </pivotFields>
  <rowFields count="1">
    <field x="5"/>
  </rowFields>
  <rowItems count="159">
    <i>
      <x/>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9"/>
    </i>
    <i>
      <x v="201"/>
    </i>
    <i>
      <x v="202"/>
    </i>
    <i>
      <x v="203"/>
    </i>
    <i>
      <x v="204"/>
    </i>
    <i>
      <x v="205"/>
    </i>
    <i>
      <x v="206"/>
    </i>
    <i>
      <x v="207"/>
    </i>
    <i>
      <x v="208"/>
    </i>
    <i>
      <x v="209"/>
    </i>
    <i>
      <x v="211"/>
    </i>
    <i>
      <x v="212"/>
    </i>
    <i>
      <x v="213"/>
    </i>
    <i>
      <x v="214"/>
    </i>
    <i>
      <x v="215"/>
    </i>
    <i>
      <x v="216"/>
    </i>
    <i>
      <x v="217"/>
    </i>
    <i>
      <x v="218"/>
    </i>
    <i t="grand">
      <x/>
    </i>
  </rowItems>
  <colItems count="1">
    <i/>
  </colItems>
  <dataFields count="1">
    <dataField name="Count of BreedName" fld="0" subtotal="count" baseField="0" baseItem="0"/>
  </dataFields>
  <formats count="9">
    <format dxfId="8">
      <pivotArea type="all" dataOnly="0" outline="0" fieldPosition="0"/>
    </format>
    <format dxfId="7">
      <pivotArea outline="0" collapsedLevelsAreSubtotals="1" fieldPosition="0"/>
    </format>
    <format dxfId="6">
      <pivotArea field="5" type="button" dataOnly="0" labelOnly="1" outline="0" axis="axisRow" fieldPosition="0"/>
    </format>
    <format dxfId="5">
      <pivotArea dataOnly="0" labelOnly="1" fieldPosition="0">
        <references count="1">
          <reference field="5" count="50">
            <x v="0"/>
            <x v="8"/>
            <x v="9"/>
            <x v="10"/>
            <x v="11"/>
            <x v="12"/>
            <x v="13"/>
            <x v="14"/>
            <x v="15"/>
            <x v="16"/>
            <x v="17"/>
            <x v="18"/>
            <x v="19"/>
            <x v="20"/>
            <x v="21"/>
            <x v="22"/>
            <x v="23"/>
            <x v="24"/>
            <x v="25"/>
            <x v="26"/>
            <x v="27"/>
            <x v="28"/>
            <x v="29"/>
            <x v="30"/>
            <x v="31"/>
            <x v="32"/>
            <x v="33"/>
            <x v="34"/>
            <x v="35"/>
            <x v="36"/>
            <x v="37"/>
            <x v="38"/>
            <x v="39"/>
            <x v="40"/>
            <x v="41"/>
            <x v="92"/>
            <x v="93"/>
            <x v="94"/>
            <x v="95"/>
            <x v="96"/>
            <x v="97"/>
            <x v="98"/>
            <x v="99"/>
            <x v="100"/>
            <x v="101"/>
            <x v="102"/>
            <x v="103"/>
            <x v="104"/>
            <x v="105"/>
            <x v="106"/>
          </reference>
        </references>
      </pivotArea>
    </format>
    <format dxfId="4">
      <pivotArea dataOnly="0" labelOnly="1" fieldPosition="0">
        <references count="1">
          <reference field="5" count="50">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reference>
        </references>
      </pivotArea>
    </format>
    <format dxfId="3">
      <pivotArea dataOnly="0" labelOnly="1" fieldPosition="0">
        <references count="1">
          <reference field="5" count="50">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9"/>
            <x v="201"/>
            <x v="202"/>
            <x v="203"/>
            <x v="204"/>
            <x v="205"/>
            <x v="206"/>
            <x v="207"/>
            <x v="208"/>
            <x v="209"/>
          </reference>
        </references>
      </pivotArea>
    </format>
    <format dxfId="2">
      <pivotArea dataOnly="0" labelOnly="1" fieldPosition="0">
        <references count="1">
          <reference field="5" count="8">
            <x v="211"/>
            <x v="212"/>
            <x v="213"/>
            <x v="214"/>
            <x v="215"/>
            <x v="216"/>
            <x v="217"/>
            <x v="218"/>
          </reference>
        </references>
      </pivotArea>
    </format>
    <format dxfId="1">
      <pivotArea dataOnly="0" labelOnly="1" grandRow="1" outline="0"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35408DC-F0EF-41BF-83B2-1108E640B8F3}"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emperament">
  <location ref="V3:W65" firstHeaderRow="1" firstDataRow="1" firstDataCol="1"/>
  <pivotFields count="15">
    <pivotField dataField="1" showAll="0"/>
    <pivotField showAll="0"/>
    <pivotField showAll="0">
      <items count="10">
        <item x="6"/>
        <item x="1"/>
        <item x="2"/>
        <item x="8"/>
        <item x="0"/>
        <item x="5"/>
        <item x="3"/>
        <item x="7"/>
        <item x="4"/>
        <item t="default"/>
      </items>
    </pivotField>
    <pivotField showAll="0"/>
    <pivotField showAll="0"/>
    <pivotField axis="axisRow" showAll="0">
      <items count="220">
        <item h="1" x="73"/>
        <item x="98"/>
        <item x="66"/>
        <item x="195"/>
        <item x="60"/>
        <item x="63"/>
        <item x="56"/>
        <item x="72"/>
        <item h="1" x="161"/>
        <item h="1" x="147"/>
        <item h="1" x="135"/>
        <item h="1" x="99"/>
        <item h="1" x="177"/>
        <item h="1" x="112"/>
        <item h="1" x="88"/>
        <item h="1" x="193"/>
        <item h="1" x="123"/>
        <item h="1" x="85"/>
        <item h="1" x="78"/>
        <item h="1" x="150"/>
        <item h="1" x="194"/>
        <item h="1" x="128"/>
        <item h="1" x="153"/>
        <item h="1" x="36"/>
        <item h="1" x="137"/>
        <item h="1" x="10"/>
        <item h="1" x="26"/>
        <item h="1" x="69"/>
        <item h="1" x="192"/>
        <item h="1" x="23"/>
        <item h="1" x="100"/>
        <item h="1" x="157"/>
        <item h="1" x="166"/>
        <item h="1" x="188"/>
        <item h="1" x="14"/>
        <item h="1" x="171"/>
        <item h="1" x="18"/>
        <item h="1" x="83"/>
        <item h="1" x="200"/>
        <item h="1" x="55"/>
        <item h="1" x="167"/>
        <item h="1" x="214"/>
        <item x="152"/>
        <item x="33"/>
        <item x="6"/>
        <item x="25"/>
        <item x="7"/>
        <item x="118"/>
        <item x="114"/>
        <item x="159"/>
        <item x="175"/>
        <item x="181"/>
        <item x="144"/>
        <item x="46"/>
        <item x="1"/>
        <item x="90"/>
        <item x="79"/>
        <item x="24"/>
        <item x="213"/>
        <item x="212"/>
        <item x="20"/>
        <item x="108"/>
        <item x="43"/>
        <item x="142"/>
        <item x="180"/>
        <item x="28"/>
        <item x="58"/>
        <item x="145"/>
        <item x="54"/>
        <item x="208"/>
        <item x="143"/>
        <item x="19"/>
        <item x="211"/>
        <item x="80"/>
        <item x="133"/>
        <item x="17"/>
        <item x="41"/>
        <item x="68"/>
        <item x="9"/>
        <item x="40"/>
        <item x="67"/>
        <item x="70"/>
        <item x="5"/>
        <item x="106"/>
        <item x="101"/>
        <item x="119"/>
        <item x="38"/>
        <item x="190"/>
        <item x="198"/>
        <item x="206"/>
        <item x="89"/>
        <item x="27"/>
        <item h="1" x="115"/>
        <item h="1" x="141"/>
        <item h="1" x="2"/>
        <item h="1" x="160"/>
        <item h="1" x="109"/>
        <item h="1" x="111"/>
        <item h="1" x="215"/>
        <item h="1" x="174"/>
        <item h="1" x="95"/>
        <item h="1" x="179"/>
        <item h="1" x="176"/>
        <item h="1" x="102"/>
        <item h="1" x="12"/>
        <item h="1" x="113"/>
        <item h="1" x="183"/>
        <item h="1" x="39"/>
        <item h="1" x="77"/>
        <item h="1" x="11"/>
        <item h="1" x="151"/>
        <item h="1" x="140"/>
        <item h="1" x="29"/>
        <item h="1" x="22"/>
        <item h="1" x="164"/>
        <item h="1" x="158"/>
        <item h="1" x="139"/>
        <item h="1" x="184"/>
        <item h="1" x="126"/>
        <item h="1" x="84"/>
        <item h="1" x="122"/>
        <item h="1" x="92"/>
        <item h="1" x="81"/>
        <item h="1" x="13"/>
        <item h="1" x="32"/>
        <item h="1" x="154"/>
        <item h="1" x="97"/>
        <item h="1" x="116"/>
        <item h="1" x="199"/>
        <item h="1" x="169"/>
        <item h="1" x="148"/>
        <item h="1" x="168"/>
        <item h="1" x="196"/>
        <item h="1" x="120"/>
        <item h="1" x="117"/>
        <item h="1" x="163"/>
        <item h="1" x="155"/>
        <item h="1" x="130"/>
        <item h="1" x="53"/>
        <item h="1" x="71"/>
        <item h="1" x="146"/>
        <item h="1" x="34"/>
        <item h="1" x="104"/>
        <item h="1" x="87"/>
        <item h="1" x="182"/>
        <item h="1" x="0"/>
        <item h="1" x="3"/>
        <item h="1" x="59"/>
        <item h="1" x="197"/>
        <item h="1" x="51"/>
        <item h="1" x="4"/>
        <item h="1" x="82"/>
        <item h="1" x="202"/>
        <item h="1" x="127"/>
        <item h="1" x="44"/>
        <item h="1" x="187"/>
        <item h="1" x="165"/>
        <item h="1" x="218"/>
        <item h="1" x="132"/>
        <item h="1" x="178"/>
        <item h="1" x="210"/>
        <item h="1" x="186"/>
        <item h="1" x="86"/>
        <item h="1" x="216"/>
        <item h="1" x="42"/>
        <item h="1" x="74"/>
        <item h="1" x="65"/>
        <item h="1" x="62"/>
        <item h="1" x="209"/>
        <item h="1" x="170"/>
        <item h="1" x="30"/>
        <item h="1" x="136"/>
        <item h="1" x="121"/>
        <item h="1" x="207"/>
        <item h="1" x="105"/>
        <item h="1" x="47"/>
        <item h="1" x="64"/>
        <item h="1" x="37"/>
        <item h="1" x="149"/>
        <item h="1" x="94"/>
        <item h="1" x="35"/>
        <item h="1" x="217"/>
        <item h="1" x="125"/>
        <item h="1" x="57"/>
        <item h="1" x="103"/>
        <item h="1" x="201"/>
        <item h="1" x="91"/>
        <item h="1" x="93"/>
        <item h="1" x="205"/>
        <item h="1" x="129"/>
        <item h="1" x="45"/>
        <item h="1" x="107"/>
        <item h="1" x="189"/>
        <item h="1" x="8"/>
        <item h="1" x="15"/>
        <item h="1" x="110"/>
        <item h="1" x="172"/>
        <item x="131"/>
        <item x="76"/>
        <item h="1" x="52"/>
        <item x="96"/>
        <item h="1" x="61"/>
        <item h="1" x="21"/>
        <item h="1" x="203"/>
        <item h="1" x="16"/>
        <item h="1" x="48"/>
        <item h="1" x="204"/>
        <item h="1" x="191"/>
        <item h="1" x="49"/>
        <item h="1" x="124"/>
        <item x="50"/>
        <item h="1" x="156"/>
        <item h="1" x="138"/>
        <item h="1" x="31"/>
        <item h="1" x="185"/>
        <item h="1" x="75"/>
        <item h="1" x="173"/>
        <item h="1" x="162"/>
        <item h="1" x="134"/>
        <item t="default"/>
      </items>
    </pivotField>
    <pivotField showAll="0"/>
    <pivotField showAll="0">
      <items count="78">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8">
        <item x="6"/>
        <item x="0"/>
        <item x="4"/>
        <item x="2"/>
        <item x="5"/>
        <item x="1"/>
        <item x="3"/>
        <item t="default"/>
      </items>
    </pivotField>
    <pivotField showAll="0"/>
    <pivotField showAll="0"/>
    <pivotField showAll="0"/>
    <pivotField showAll="0"/>
    <pivotField showAll="0"/>
    <pivotField showAll="0"/>
  </pivotFields>
  <rowFields count="1">
    <field x="5"/>
  </rowFields>
  <rowItems count="62">
    <i>
      <x v="1"/>
    </i>
    <i>
      <x v="2"/>
    </i>
    <i>
      <x v="3"/>
    </i>
    <i>
      <x v="4"/>
    </i>
    <i>
      <x v="5"/>
    </i>
    <i>
      <x v="6"/>
    </i>
    <i>
      <x v="7"/>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197"/>
    </i>
    <i>
      <x v="198"/>
    </i>
    <i>
      <x v="200"/>
    </i>
    <i>
      <x v="210"/>
    </i>
    <i t="grand">
      <x/>
    </i>
  </rowItems>
  <colItems count="1">
    <i/>
  </colItems>
  <dataFields count="1">
    <dataField name="Count of BreedName" fld="0" subtotal="count" baseField="0" baseItem="0"/>
  </dataFields>
  <formats count="7">
    <format dxfId="15">
      <pivotArea type="all" dataOnly="0" outline="0" fieldPosition="0"/>
    </format>
    <format dxfId="14">
      <pivotArea outline="0" collapsedLevelsAreSubtotals="1" fieldPosition="0"/>
    </format>
    <format dxfId="13">
      <pivotArea field="5" type="button" dataOnly="0" labelOnly="1" outline="0" axis="axisRow" fieldPosition="0"/>
    </format>
    <format dxfId="12">
      <pivotArea dataOnly="0" labelOnly="1" fieldPosition="0">
        <references count="1">
          <reference field="5" count="50">
            <x v="1"/>
            <x v="2"/>
            <x v="3"/>
            <x v="4"/>
            <x v="5"/>
            <x v="6"/>
            <x v="7"/>
            <x v="42"/>
            <x v="43"/>
            <x v="44"/>
            <x v="45"/>
            <x v="46"/>
            <x v="47"/>
            <x v="48"/>
            <x v="49"/>
            <x v="50"/>
            <x v="51"/>
            <x v="52"/>
            <x v="53"/>
            <x v="54"/>
            <x v="55"/>
            <x v="56"/>
            <x v="57"/>
            <x v="58"/>
            <x v="59"/>
            <x v="60"/>
            <x v="61"/>
            <x v="62"/>
            <x v="63"/>
            <x v="64"/>
            <x v="65"/>
            <x v="66"/>
            <x v="67"/>
            <x v="68"/>
            <x v="69"/>
            <x v="70"/>
            <x v="71"/>
            <x v="72"/>
            <x v="73"/>
            <x v="74"/>
            <x v="75"/>
            <x v="76"/>
            <x v="77"/>
            <x v="78"/>
            <x v="79"/>
            <x v="80"/>
            <x v="81"/>
            <x v="82"/>
            <x v="83"/>
            <x v="84"/>
          </reference>
        </references>
      </pivotArea>
    </format>
    <format dxfId="11">
      <pivotArea dataOnly="0" labelOnly="1" fieldPosition="0">
        <references count="1">
          <reference field="5" count="11">
            <x v="85"/>
            <x v="86"/>
            <x v="87"/>
            <x v="88"/>
            <x v="89"/>
            <x v="90"/>
            <x v="91"/>
            <x v="197"/>
            <x v="198"/>
            <x v="200"/>
            <x v="210"/>
          </reference>
        </references>
      </pivotArea>
    </format>
    <format dxfId="10">
      <pivotArea dataOnly="0" labelOnly="1" grandRow="1" outline="0" fieldPosition="0"/>
    </format>
    <format dxfId="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168E678-DFC6-4AFE-8B23-5B306D173B8F}"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Group 2">
  <location ref="A3:B15" firstHeaderRow="1" firstDataRow="1" firstDataCol="1"/>
  <pivotFields count="15">
    <pivotField dataField="1" showAll="0"/>
    <pivotField showAll="0"/>
    <pivotField showAll="0">
      <items count="10">
        <item x="6"/>
        <item x="1"/>
        <item x="2"/>
        <item x="8"/>
        <item x="0"/>
        <item x="5"/>
        <item x="3"/>
        <item x="7"/>
        <item x="4"/>
        <item t="default"/>
      </items>
    </pivotField>
    <pivotField axis="axisRow" showAll="0">
      <items count="12">
        <item x="1"/>
        <item x="4"/>
        <item x="7"/>
        <item x="9"/>
        <item x="6"/>
        <item x="2"/>
        <item x="3"/>
        <item x="0"/>
        <item x="10"/>
        <item x="5"/>
        <item x="8"/>
        <item t="default"/>
      </items>
    </pivotField>
    <pivotField showAll="0"/>
    <pivotField showAll="0"/>
    <pivotField showAll="0"/>
    <pivotField showAll="0">
      <items count="78">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8">
        <item x="6"/>
        <item x="0"/>
        <item x="4"/>
        <item x="2"/>
        <item x="5"/>
        <item x="1"/>
        <item x="3"/>
        <item t="default"/>
      </items>
    </pivotField>
    <pivotField showAll="0"/>
    <pivotField showAll="0"/>
    <pivotField showAll="0"/>
    <pivotField showAll="0"/>
    <pivotField showAll="0"/>
    <pivotField showAll="0"/>
  </pivotFields>
  <rowFields count="1">
    <field x="3"/>
  </rowFields>
  <rowItems count="12">
    <i>
      <x/>
    </i>
    <i>
      <x v="1"/>
    </i>
    <i>
      <x v="2"/>
    </i>
    <i>
      <x v="3"/>
    </i>
    <i>
      <x v="4"/>
    </i>
    <i>
      <x v="5"/>
    </i>
    <i>
      <x v="6"/>
    </i>
    <i>
      <x v="7"/>
    </i>
    <i>
      <x v="8"/>
    </i>
    <i>
      <x v="9"/>
    </i>
    <i>
      <x v="10"/>
    </i>
    <i t="grand">
      <x/>
    </i>
  </rowItems>
  <colItems count="1">
    <i/>
  </colItems>
  <dataFields count="1">
    <dataField name="Count of BreedName" fld="0" subtotal="count" baseField="0" baseItem="0"/>
  </dataFields>
  <formats count="6">
    <format dxfId="21">
      <pivotArea type="all" dataOnly="0" outline="0" fieldPosition="0"/>
    </format>
    <format dxfId="20">
      <pivotArea outline="0" collapsedLevelsAreSubtotals="1" fieldPosition="0"/>
    </format>
    <format dxfId="19">
      <pivotArea field="3" type="button" dataOnly="0" labelOnly="1" outline="0" axis="axisRow" fieldPosition="0"/>
    </format>
    <format dxfId="18">
      <pivotArea dataOnly="0" labelOnly="1" fieldPosition="0">
        <references count="1">
          <reference field="3" count="0"/>
        </references>
      </pivotArea>
    </format>
    <format dxfId="17">
      <pivotArea dataOnly="0" labelOnly="1" grandRow="1" outline="0" fieldPosition="0"/>
    </format>
    <format dxfId="16">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0" format="6">
      <pivotArea type="data" outline="0" fieldPosition="0">
        <references count="2">
          <reference field="4294967294" count="1" selected="0">
            <x v="0"/>
          </reference>
          <reference field="3" count="1" selected="0">
            <x v="5"/>
          </reference>
        </references>
      </pivotArea>
    </chartFormat>
    <chartFormat chart="0" format="7">
      <pivotArea type="data" outline="0" fieldPosition="0">
        <references count="2">
          <reference field="4294967294" count="1" selected="0">
            <x v="0"/>
          </reference>
          <reference field="3" count="1" selected="0">
            <x v="6"/>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 chart="0" format="9">
      <pivotArea type="data" outline="0" fieldPosition="0">
        <references count="2">
          <reference field="4294967294" count="1" selected="0">
            <x v="0"/>
          </reference>
          <reference field="3" count="1" selected="0">
            <x v="8"/>
          </reference>
        </references>
      </pivotArea>
    </chartFormat>
    <chartFormat chart="0" format="10">
      <pivotArea type="data" outline="0" fieldPosition="0">
        <references count="2">
          <reference field="4294967294" count="1" selected="0">
            <x v="0"/>
          </reference>
          <reference field="3" count="1" selected="0">
            <x v="9"/>
          </reference>
        </references>
      </pivotArea>
    </chartFormat>
    <chartFormat chart="0" format="11">
      <pivotArea type="data" outline="0" fieldPosition="0">
        <references count="2">
          <reference field="4294967294" count="1" selected="0">
            <x v="0"/>
          </reference>
          <reference field="3"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C563B43A-F523-4EF8-B39F-92F33574041C}" sourceName="Group1">
  <pivotTables>
    <pivotTable tabId="20" name="PivotTable5"/>
    <pivotTable tabId="20" name="PivotTable7"/>
    <pivotTable tabId="20" name="PivotTable8"/>
  </pivotTables>
  <data>
    <tabular pivotCacheId="1682226748">
      <items count="9">
        <i x="6" s="1"/>
        <i x="1" s="1"/>
        <i x="2" s="1"/>
        <i x="8" s="1"/>
        <i x="0" s="1"/>
        <i x="5" s="1"/>
        <i x="3" s="1"/>
        <i x="7"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leWtKg" xr10:uid="{2D2EBBC7-586A-4364-951F-22F1A4EF0B04}" sourceName="MaleWtKg">
  <pivotTables>
    <pivotTable tabId="19" name="PivotTable1"/>
    <pivotTable tabId="19" name="PivotTable3"/>
    <pivotTable tabId="19" name="PivotTable4"/>
  </pivotTables>
  <data>
    <tabular pivotCacheId="1650786934">
      <items count="7">
        <i x="3"/>
        <i x="2" s="1"/>
        <i x="0"/>
        <i x="1"/>
        <i x="4"/>
        <i x="6" nd="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chdog" xr10:uid="{E4675238-F7F5-4D28-9994-E12AFB869E85}" sourceName="Watchdog">
  <pivotTables>
    <pivotTable tabId="20" name="PivotTable5"/>
    <pivotTable tabId="20" name="PivotTable7"/>
    <pivotTable tabId="20" name="PivotTable8"/>
  </pivotTables>
  <data>
    <tabular pivotCacheId="1682226748">
      <items count="7">
        <i x="6" s="1"/>
        <i x="0" s="1"/>
        <i x="4" s="1"/>
        <i x="2" s="1"/>
        <i x="5"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1" xr10:uid="{6DF979B8-1BD1-4382-AED9-05BE92F2F74A}" sourceName="LapCat">
  <pivotTables>
    <pivotTable tabId="19" name="PivotTable3"/>
    <pivotTable tabId="19" name="PivotTable1"/>
    <pivotTable tabId="19" name="PivotTable4"/>
  </pivotTables>
  <data>
    <tabular pivotCacheId="1650786934">
      <items count="5">
        <i x="0" s="1"/>
        <i x="1"/>
        <i x="2" nd="1"/>
        <i x="3" nd="1"/>
        <i x="4"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 xr10:uid="{6A5413EC-5B65-4F86-B6C5-C6E64B3DC536}" sourceName="Fur">
  <pivotTables>
    <pivotTable tabId="19" name="PivotTable3"/>
    <pivotTable tabId="19" name="PivotTable4"/>
  </pivotTables>
  <data>
    <tabular pivotCacheId="1650786934">
      <items count="5">
        <i x="1" s="1"/>
        <i x="3" s="1"/>
        <i x="2" s="1"/>
        <i x="0" s="1" nd="1"/>
        <i x="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telligence" xr10:uid="{B6146E4D-02D8-4264-B8BE-38970CCE668A}" sourceName="Intelligence">
  <pivotTables>
    <pivotTable tabId="20" name="PivotTable8"/>
    <pivotTable tabId="20" name="PivotTable5"/>
    <pivotTable tabId="20" name="PivotTable7"/>
  </pivotTables>
  <data>
    <tabular pivotCacheId="1682226748">
      <items count="77">
        <i x="76" s="1"/>
        <i x="75" s="1"/>
        <i x="74" s="1"/>
        <i x="73" s="1"/>
        <i x="72" s="1"/>
        <i x="71" s="1"/>
        <i x="70" s="1"/>
        <i x="69" s="1"/>
        <i x="68" s="1"/>
        <i x="67" s="1"/>
        <i x="66" s="1"/>
        <i x="65" s="1"/>
        <i x="64" s="1"/>
        <i x="63" s="1"/>
        <i x="62" s="1"/>
        <i x="61" s="1"/>
        <i x="60" s="1"/>
        <i x="59" s="1"/>
        <i x="58" s="1"/>
        <i x="57" s="1"/>
        <i x="56" s="1"/>
        <i x="55" s="1"/>
        <i x="54" s="1"/>
        <i x="53" s="1"/>
        <i x="52" s="1"/>
        <i x="51" s="1"/>
        <i x="50" s="1"/>
        <i x="49" s="1"/>
        <i x="48" s="1"/>
        <i x="47" s="1"/>
        <i x="46" s="1"/>
        <i x="45" s="1"/>
        <i x="44" s="1"/>
        <i x="43" s="1"/>
        <i x="42" s="1"/>
        <i x="41" s="1"/>
        <i x="40" s="1"/>
        <i x="39" s="1"/>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 xr10:uid="{00EC34B0-8CF2-46C1-9186-03687D4F6A62}" sourceName="LapCat">
  <pivotTables>
    <pivotTable tabId="31" name="PivotTable6"/>
    <pivotTable tabId="31" name="PivotTable13"/>
    <pivotTable tabId="31" name="PivotTable14"/>
    <pivotTable tabId="31" name="PivotTable15"/>
    <pivotTable tabId="31" name="PivotTable1"/>
    <pivotTable tabId="31" name="PivotTable2"/>
  </pivotTables>
  <data>
    <tabular pivotCacheId="1090846582">
      <items count="5">
        <i x="2" s="1"/>
        <i x="0" s="1"/>
        <i x="3"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 Type" xr10:uid="{9B51E94E-57A8-4F38-8604-DB0FB4647868}" cache="Slicer_LapCat" caption="Cat Type" columnCount="5" style="SlicerStyleDark1" rowHeight="252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pCat" xr10:uid="{E0BCF6E7-49D8-4FD2-AE5A-4DA0BF82E703}" cache="Slicer_LapCat" caption="LapCa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leWtKg" xr10:uid="{2F4F5A0A-F9AA-4DC9-9D4B-BA31C36D7B6D}" cache="Slicer_MaleWtKg" caption="MaleWtKg" columnCount="4" rowHeight="234950"/>
  <slicer name="LapCat 1" xr10:uid="{D1C81031-AD35-48A0-AB6D-5E64D02F032E}" cache="Slicer_LapCat1" caption="LapCat" rowHeight="234950"/>
  <slicer name="Fur" xr10:uid="{239A6475-6007-416F-B22F-147806B320FD}" cache="Slicer_Fur" caption="Fu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1" xr10:uid="{D2B775C6-7112-4406-8650-182E592D228F}" cache="Slicer_Group1" caption="Group1" startItem="2" rowHeight="234950"/>
  <slicer name="Watchdog" xr10:uid="{E0B3569A-B917-4355-84F1-73FDE934059B}" cache="Slicer_Watchdog" caption="Watchdog" columnCount="7" rowHeight="234950"/>
  <slicer name="Intelligence" xr10:uid="{EE61ABD6-6EA6-45F3-B751-A1D070161F54}" cache="Slicer_Intelligence" caption="Intelligenc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microsoft.com/office/2007/relationships/slicer" Target="../slicers/slicer3.xml"/><Relationship Id="rId4"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5" Type="http://schemas.microsoft.com/office/2007/relationships/slicer" Target="../slicers/slicer4.xm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8501A-047A-4444-8D05-C7135329804D}">
  <dimension ref="A1"/>
  <sheetViews>
    <sheetView showGridLines="0" showRowColHeaders="0" tabSelected="1" topLeftCell="K1" zoomScale="79" workbookViewId="0">
      <selection activeCell="AL10" sqref="AL10"/>
    </sheetView>
  </sheetViews>
  <sheetFormatPr defaultRowHeight="14.4" x14ac:dyDescent="0.3"/>
  <cols>
    <col min="1" max="1" width="9" bestFit="1" customWidth="1"/>
    <col min="2" max="2" width="18.8867187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1281A-6FC9-4B82-ABB8-852849A97373}">
  <dimension ref="A2:AK80"/>
  <sheetViews>
    <sheetView zoomScale="89" workbookViewId="0">
      <selection activeCell="S13" sqref="S13"/>
    </sheetView>
  </sheetViews>
  <sheetFormatPr defaultRowHeight="14.4" x14ac:dyDescent="0.3"/>
  <cols>
    <col min="1" max="1" width="12.5546875" bestFit="1" customWidth="1"/>
    <col min="2" max="2" width="18.88671875" bestFit="1" customWidth="1"/>
    <col min="3" max="3" width="14.6640625" bestFit="1" customWidth="1"/>
    <col min="4" max="4" width="20" bestFit="1" customWidth="1"/>
    <col min="5" max="10" width="2" bestFit="1" customWidth="1"/>
    <col min="11" max="18" width="3" bestFit="1" customWidth="1"/>
    <col min="19" max="19" width="12.5546875" bestFit="1" customWidth="1"/>
    <col min="20" max="20" width="33.33203125" bestFit="1" customWidth="1"/>
    <col min="21" max="22" width="19.21875" bestFit="1" customWidth="1"/>
    <col min="23" max="25" width="3" bestFit="1" customWidth="1"/>
    <col min="26" max="26" width="12.5546875" bestFit="1" customWidth="1"/>
    <col min="27" max="27" width="17.77734375" bestFit="1" customWidth="1"/>
    <col min="28" max="35" width="3" bestFit="1" customWidth="1"/>
    <col min="36" max="36" width="12.5546875" bestFit="1" customWidth="1"/>
    <col min="37" max="38" width="14.6640625" bestFit="1" customWidth="1"/>
    <col min="39" max="39" width="3" bestFit="1" customWidth="1"/>
    <col min="40" max="40" width="5.5546875" bestFit="1" customWidth="1"/>
    <col min="41" max="41" width="10.77734375" bestFit="1" customWidth="1"/>
  </cols>
  <sheetData>
    <row r="2" spans="1:21" ht="18" x14ac:dyDescent="0.35">
      <c r="A2" s="45" t="s">
        <v>704</v>
      </c>
      <c r="B2" s="46"/>
      <c r="C2" s="46"/>
      <c r="D2" s="46"/>
    </row>
    <row r="3" spans="1:21" x14ac:dyDescent="0.3">
      <c r="A3" s="2" t="s">
        <v>694</v>
      </c>
      <c r="B3" s="2" t="s">
        <v>699</v>
      </c>
      <c r="C3" s="2" t="s">
        <v>701</v>
      </c>
      <c r="D3" s="2" t="s">
        <v>700</v>
      </c>
      <c r="S3" s="41" t="s">
        <v>697</v>
      </c>
      <c r="T3" t="s">
        <v>702</v>
      </c>
    </row>
    <row r="4" spans="1:21" x14ac:dyDescent="0.3">
      <c r="A4" s="2">
        <v>67</v>
      </c>
      <c r="B4" s="2">
        <v>79.432835820895548</v>
      </c>
      <c r="C4" s="2">
        <v>5322</v>
      </c>
      <c r="D4" s="2">
        <v>56800</v>
      </c>
      <c r="S4" s="42" t="s">
        <v>618</v>
      </c>
      <c r="T4">
        <v>5</v>
      </c>
    </row>
    <row r="5" spans="1:21" x14ac:dyDescent="0.3">
      <c r="A5" s="2"/>
      <c r="B5" s="2"/>
      <c r="C5" s="2"/>
      <c r="D5" s="2"/>
      <c r="S5" s="42" t="s">
        <v>608</v>
      </c>
      <c r="T5">
        <v>5.2</v>
      </c>
    </row>
    <row r="6" spans="1:21" x14ac:dyDescent="0.3">
      <c r="A6" s="2"/>
      <c r="B6" s="2"/>
      <c r="C6" s="2"/>
      <c r="D6" s="2"/>
      <c r="S6" s="42" t="s">
        <v>602</v>
      </c>
      <c r="T6">
        <v>5.0714285714285712</v>
      </c>
    </row>
    <row r="7" spans="1:21" x14ac:dyDescent="0.3">
      <c r="A7" s="2">
        <f>GETPIVOTDATA("Count of BreedName",$A$3)</f>
        <v>67</v>
      </c>
      <c r="B7" s="43">
        <f>GETPIVOTDATA("Sum of Average Sales",$A$3)</f>
        <v>79.432835820895548</v>
      </c>
      <c r="C7" s="2">
        <f>GETPIVOTDATA("Sum of Qty Sold",$A$3)</f>
        <v>5322</v>
      </c>
      <c r="D7" s="44">
        <f>GETPIVOTDATA("Sum of AvgKittenPrice",$A$3)</f>
        <v>56800</v>
      </c>
      <c r="S7" s="42" t="s">
        <v>600</v>
      </c>
      <c r="T7">
        <v>5.0666666666666664</v>
      </c>
    </row>
    <row r="8" spans="1:21" x14ac:dyDescent="0.3">
      <c r="A8" s="2"/>
      <c r="B8" s="2"/>
      <c r="C8" s="2"/>
      <c r="D8" s="2"/>
      <c r="S8" s="42" t="s">
        <v>663</v>
      </c>
      <c r="T8">
        <v>0</v>
      </c>
    </row>
    <row r="9" spans="1:21" x14ac:dyDescent="0.3">
      <c r="S9" s="42" t="s">
        <v>659</v>
      </c>
      <c r="T9">
        <v>5.0298507462686564</v>
      </c>
    </row>
    <row r="12" spans="1:21" x14ac:dyDescent="0.3">
      <c r="A12" s="41" t="s">
        <v>697</v>
      </c>
      <c r="B12" t="s">
        <v>694</v>
      </c>
      <c r="T12" s="41" t="s">
        <v>697</v>
      </c>
      <c r="U12" t="s">
        <v>699</v>
      </c>
    </row>
    <row r="13" spans="1:21" x14ac:dyDescent="0.3">
      <c r="A13" s="42" t="s">
        <v>618</v>
      </c>
      <c r="B13">
        <v>2</v>
      </c>
      <c r="T13" s="42" t="s">
        <v>1</v>
      </c>
      <c r="U13">
        <v>1.1791044776119404</v>
      </c>
    </row>
    <row r="14" spans="1:21" x14ac:dyDescent="0.3">
      <c r="A14" s="42" t="s">
        <v>608</v>
      </c>
      <c r="B14">
        <v>20</v>
      </c>
      <c r="T14" s="42" t="s">
        <v>2</v>
      </c>
      <c r="U14">
        <v>1.3880597014925373</v>
      </c>
    </row>
    <row r="15" spans="1:21" x14ac:dyDescent="0.3">
      <c r="A15" s="42" t="s">
        <v>602</v>
      </c>
      <c r="B15">
        <v>14</v>
      </c>
      <c r="T15" s="42" t="s">
        <v>3</v>
      </c>
      <c r="U15">
        <v>1.8059701492537314</v>
      </c>
    </row>
    <row r="16" spans="1:21" x14ac:dyDescent="0.3">
      <c r="A16" s="42" t="s">
        <v>600</v>
      </c>
      <c r="B16">
        <v>30</v>
      </c>
      <c r="T16" s="42" t="s">
        <v>4</v>
      </c>
      <c r="U16">
        <v>0.16417910447761194</v>
      </c>
    </row>
    <row r="17" spans="1:37" x14ac:dyDescent="0.3">
      <c r="A17" s="42" t="s">
        <v>663</v>
      </c>
      <c r="B17">
        <v>1</v>
      </c>
      <c r="T17" s="42" t="s">
        <v>5</v>
      </c>
      <c r="U17">
        <v>0.22388059701492538</v>
      </c>
    </row>
    <row r="18" spans="1:37" x14ac:dyDescent="0.3">
      <c r="A18" s="42" t="s">
        <v>659</v>
      </c>
      <c r="B18">
        <v>67</v>
      </c>
      <c r="T18" s="42" t="s">
        <v>6</v>
      </c>
      <c r="U18">
        <v>7.4626865671641784E-2</v>
      </c>
    </row>
    <row r="19" spans="1:37" x14ac:dyDescent="0.3">
      <c r="T19" s="42" t="s">
        <v>7</v>
      </c>
      <c r="U19">
        <v>0.14925373134328357</v>
      </c>
    </row>
    <row r="20" spans="1:37" x14ac:dyDescent="0.3">
      <c r="T20" s="42" t="s">
        <v>8</v>
      </c>
      <c r="U20">
        <v>1.3880597014925373</v>
      </c>
      <c r="AJ20" s="41" t="s">
        <v>697</v>
      </c>
      <c r="AK20" t="s">
        <v>701</v>
      </c>
    </row>
    <row r="21" spans="1:37" x14ac:dyDescent="0.3">
      <c r="T21" s="42" t="s">
        <v>9</v>
      </c>
      <c r="U21">
        <v>0.67164179104477617</v>
      </c>
      <c r="AJ21" s="42" t="s">
        <v>617</v>
      </c>
      <c r="AK21">
        <v>1156</v>
      </c>
    </row>
    <row r="22" spans="1:37" x14ac:dyDescent="0.3">
      <c r="T22" s="42" t="s">
        <v>10</v>
      </c>
      <c r="U22">
        <v>0.43283582089552236</v>
      </c>
      <c r="AJ22" s="42" t="s">
        <v>599</v>
      </c>
      <c r="AK22">
        <v>3150</v>
      </c>
    </row>
    <row r="23" spans="1:37" x14ac:dyDescent="0.3">
      <c r="T23" s="42" t="s">
        <v>11</v>
      </c>
      <c r="U23">
        <v>0.38805970149253732</v>
      </c>
      <c r="AJ23" s="42" t="s">
        <v>607</v>
      </c>
      <c r="AK23">
        <v>713</v>
      </c>
    </row>
    <row r="24" spans="1:37" x14ac:dyDescent="0.3">
      <c r="T24" s="42" t="s">
        <v>12</v>
      </c>
      <c r="U24">
        <v>1.1492537313432836</v>
      </c>
      <c r="AJ24" s="42" t="s">
        <v>622</v>
      </c>
      <c r="AK24">
        <v>93</v>
      </c>
    </row>
    <row r="25" spans="1:37" x14ac:dyDescent="0.3">
      <c r="T25" s="42" t="s">
        <v>13</v>
      </c>
      <c r="U25">
        <v>0.82089552238805974</v>
      </c>
      <c r="AJ25" s="42" t="s">
        <v>663</v>
      </c>
      <c r="AK25">
        <v>210</v>
      </c>
    </row>
    <row r="26" spans="1:37" x14ac:dyDescent="0.3">
      <c r="T26" s="42" t="s">
        <v>14</v>
      </c>
      <c r="U26">
        <v>0.80597014925373134</v>
      </c>
      <c r="AJ26" s="42" t="s">
        <v>659</v>
      </c>
      <c r="AK26">
        <v>5322</v>
      </c>
    </row>
    <row r="27" spans="1:37" x14ac:dyDescent="0.3">
      <c r="T27" s="42" t="s">
        <v>15</v>
      </c>
      <c r="U27">
        <v>0.52238805970149249</v>
      </c>
      <c r="Z27" s="41" t="s">
        <v>697</v>
      </c>
      <c r="AA27" t="s">
        <v>703</v>
      </c>
    </row>
    <row r="28" spans="1:37" x14ac:dyDescent="0.3">
      <c r="T28" s="42" t="s">
        <v>16</v>
      </c>
      <c r="U28">
        <v>0.70149253731343286</v>
      </c>
      <c r="Z28" s="42" t="s">
        <v>618</v>
      </c>
      <c r="AA28">
        <v>2</v>
      </c>
    </row>
    <row r="29" spans="1:37" x14ac:dyDescent="0.3">
      <c r="T29" s="42" t="s">
        <v>17</v>
      </c>
      <c r="U29">
        <v>1.2537313432835822</v>
      </c>
      <c r="Z29" s="42" t="s">
        <v>608</v>
      </c>
      <c r="AA29">
        <v>20</v>
      </c>
    </row>
    <row r="30" spans="1:37" x14ac:dyDescent="0.3">
      <c r="T30" s="42" t="s">
        <v>18</v>
      </c>
      <c r="U30">
        <v>1.3880597014925373</v>
      </c>
      <c r="Z30" s="42" t="s">
        <v>602</v>
      </c>
      <c r="AA30">
        <v>14</v>
      </c>
    </row>
    <row r="31" spans="1:37" x14ac:dyDescent="0.3">
      <c r="T31" s="42" t="s">
        <v>19</v>
      </c>
      <c r="U31">
        <v>1.5074626865671641</v>
      </c>
      <c r="Z31" s="42" t="s">
        <v>600</v>
      </c>
      <c r="AA31">
        <v>30</v>
      </c>
    </row>
    <row r="32" spans="1:37" x14ac:dyDescent="0.3">
      <c r="T32" s="42" t="s">
        <v>20</v>
      </c>
      <c r="U32">
        <v>1.8656716417910448</v>
      </c>
      <c r="Z32" s="42" t="s">
        <v>663</v>
      </c>
      <c r="AA32">
        <v>1</v>
      </c>
    </row>
    <row r="33" spans="20:27" x14ac:dyDescent="0.3">
      <c r="T33" s="42" t="s">
        <v>21</v>
      </c>
      <c r="U33">
        <v>1.7164179104477613</v>
      </c>
      <c r="Z33" s="42" t="s">
        <v>659</v>
      </c>
      <c r="AA33">
        <v>67</v>
      </c>
    </row>
    <row r="34" spans="20:27" x14ac:dyDescent="0.3">
      <c r="T34" s="42" t="s">
        <v>22</v>
      </c>
      <c r="U34">
        <v>2.2985074626865671</v>
      </c>
    </row>
    <row r="35" spans="20:27" x14ac:dyDescent="0.3">
      <c r="T35" s="42" t="s">
        <v>23</v>
      </c>
      <c r="U35">
        <v>2.955223880597015</v>
      </c>
    </row>
    <row r="36" spans="20:27" x14ac:dyDescent="0.3">
      <c r="T36" s="42" t="s">
        <v>24</v>
      </c>
      <c r="U36">
        <v>1.1343283582089552</v>
      </c>
    </row>
    <row r="37" spans="20:27" x14ac:dyDescent="0.3">
      <c r="T37" s="42" t="s">
        <v>25</v>
      </c>
      <c r="U37">
        <v>1.4179104477611941</v>
      </c>
    </row>
    <row r="38" spans="20:27" x14ac:dyDescent="0.3">
      <c r="T38" s="42" t="s">
        <v>26</v>
      </c>
      <c r="U38">
        <v>0.58208955223880599</v>
      </c>
    </row>
    <row r="39" spans="20:27" x14ac:dyDescent="0.3">
      <c r="T39" s="42" t="s">
        <v>27</v>
      </c>
      <c r="U39">
        <v>0.67164179104477617</v>
      </c>
    </row>
    <row r="40" spans="20:27" x14ac:dyDescent="0.3">
      <c r="T40" s="42" t="s">
        <v>28</v>
      </c>
      <c r="U40">
        <v>0.80597014925373134</v>
      </c>
    </row>
    <row r="41" spans="20:27" x14ac:dyDescent="0.3">
      <c r="T41" s="42" t="s">
        <v>29</v>
      </c>
      <c r="U41">
        <v>1</v>
      </c>
    </row>
    <row r="42" spans="20:27" x14ac:dyDescent="0.3">
      <c r="T42" s="42" t="s">
        <v>30</v>
      </c>
      <c r="U42">
        <v>1.0597014925373134</v>
      </c>
    </row>
    <row r="43" spans="20:27" x14ac:dyDescent="0.3">
      <c r="T43" s="42" t="s">
        <v>31</v>
      </c>
      <c r="U43">
        <v>1.0746268656716418</v>
      </c>
    </row>
    <row r="44" spans="20:27" x14ac:dyDescent="0.3">
      <c r="T44" s="42" t="s">
        <v>32</v>
      </c>
      <c r="U44">
        <v>0.64179104477611937</v>
      </c>
    </row>
    <row r="45" spans="20:27" x14ac:dyDescent="0.3">
      <c r="T45" s="42" t="s">
        <v>33</v>
      </c>
      <c r="U45">
        <v>0.85074626865671643</v>
      </c>
    </row>
    <row r="46" spans="20:27" x14ac:dyDescent="0.3">
      <c r="T46" s="42" t="s">
        <v>34</v>
      </c>
      <c r="U46">
        <v>1.164179104477612</v>
      </c>
    </row>
    <row r="47" spans="20:27" x14ac:dyDescent="0.3">
      <c r="T47" s="42" t="s">
        <v>35</v>
      </c>
      <c r="U47">
        <v>1.3283582089552239</v>
      </c>
    </row>
    <row r="48" spans="20:27" x14ac:dyDescent="0.3">
      <c r="T48" s="42" t="s">
        <v>36</v>
      </c>
      <c r="U48">
        <v>1.4776119402985075</v>
      </c>
    </row>
    <row r="49" spans="20:21" x14ac:dyDescent="0.3">
      <c r="T49" s="42" t="s">
        <v>37</v>
      </c>
      <c r="U49">
        <v>1.6417910447761195</v>
      </c>
    </row>
    <row r="50" spans="20:21" x14ac:dyDescent="0.3">
      <c r="T50" s="42" t="s">
        <v>67</v>
      </c>
      <c r="U50">
        <v>3.1343283582089554</v>
      </c>
    </row>
    <row r="51" spans="20:21" x14ac:dyDescent="0.3">
      <c r="T51" s="42" t="s">
        <v>38</v>
      </c>
      <c r="U51">
        <v>2.3134328358208953</v>
      </c>
    </row>
    <row r="52" spans="20:21" x14ac:dyDescent="0.3">
      <c r="T52" s="42" t="s">
        <v>39</v>
      </c>
      <c r="U52">
        <v>0.67164179104477617</v>
      </c>
    </row>
    <row r="53" spans="20:21" x14ac:dyDescent="0.3">
      <c r="T53" s="42" t="s">
        <v>40</v>
      </c>
      <c r="U53">
        <v>0.88059701492537312</v>
      </c>
    </row>
    <row r="54" spans="20:21" x14ac:dyDescent="0.3">
      <c r="T54" s="42" t="s">
        <v>41</v>
      </c>
      <c r="U54">
        <v>0.82089552238805974</v>
      </c>
    </row>
    <row r="55" spans="20:21" x14ac:dyDescent="0.3">
      <c r="T55" s="42" t="s">
        <v>42</v>
      </c>
      <c r="U55">
        <v>0.34328358208955223</v>
      </c>
    </row>
    <row r="56" spans="20:21" x14ac:dyDescent="0.3">
      <c r="T56" s="42" t="s">
        <v>43</v>
      </c>
      <c r="U56">
        <v>0.67164179104477617</v>
      </c>
    </row>
    <row r="57" spans="20:21" x14ac:dyDescent="0.3">
      <c r="T57" s="42" t="s">
        <v>44</v>
      </c>
      <c r="U57">
        <v>1.5074626865671641</v>
      </c>
    </row>
    <row r="58" spans="20:21" x14ac:dyDescent="0.3">
      <c r="T58" s="42" t="s">
        <v>45</v>
      </c>
      <c r="U58">
        <v>1.7164179104477613</v>
      </c>
    </row>
    <row r="59" spans="20:21" x14ac:dyDescent="0.3">
      <c r="T59" s="42" t="s">
        <v>46</v>
      </c>
      <c r="U59">
        <v>4.6119402985074629</v>
      </c>
    </row>
    <row r="60" spans="20:21" x14ac:dyDescent="0.3">
      <c r="T60" s="42" t="s">
        <v>47</v>
      </c>
      <c r="U60">
        <v>1.1492537313432836</v>
      </c>
    </row>
    <row r="61" spans="20:21" x14ac:dyDescent="0.3">
      <c r="T61" s="42" t="s">
        <v>48</v>
      </c>
      <c r="U61">
        <v>0.94029850746268662</v>
      </c>
    </row>
    <row r="62" spans="20:21" x14ac:dyDescent="0.3">
      <c r="T62" s="42" t="s">
        <v>49</v>
      </c>
      <c r="U62">
        <v>1.4179104477611941</v>
      </c>
    </row>
    <row r="63" spans="20:21" x14ac:dyDescent="0.3">
      <c r="T63" s="42" t="s">
        <v>50</v>
      </c>
      <c r="U63">
        <v>1.5373134328358209</v>
      </c>
    </row>
    <row r="64" spans="20:21" x14ac:dyDescent="0.3">
      <c r="T64" s="42" t="s">
        <v>51</v>
      </c>
      <c r="U64">
        <v>1.7164179104477613</v>
      </c>
    </row>
    <row r="65" spans="20:21" x14ac:dyDescent="0.3">
      <c r="T65" s="42" t="s">
        <v>52</v>
      </c>
      <c r="U65">
        <v>1.1791044776119404</v>
      </c>
    </row>
    <row r="66" spans="20:21" x14ac:dyDescent="0.3">
      <c r="T66" s="42" t="s">
        <v>53</v>
      </c>
      <c r="U66">
        <v>7.4626865671641784E-2</v>
      </c>
    </row>
    <row r="67" spans="20:21" x14ac:dyDescent="0.3">
      <c r="T67" s="42" t="s">
        <v>54</v>
      </c>
      <c r="U67">
        <v>0.29850746268656714</v>
      </c>
    </row>
    <row r="68" spans="20:21" x14ac:dyDescent="0.3">
      <c r="T68" s="42" t="s">
        <v>55</v>
      </c>
      <c r="U68">
        <v>0.22388059701492538</v>
      </c>
    </row>
    <row r="69" spans="20:21" x14ac:dyDescent="0.3">
      <c r="T69" s="42" t="s">
        <v>56</v>
      </c>
      <c r="U69">
        <v>7.4626865671641784E-2</v>
      </c>
    </row>
    <row r="70" spans="20:21" x14ac:dyDescent="0.3">
      <c r="T70" s="42" t="s">
        <v>57</v>
      </c>
      <c r="U70">
        <v>0.73134328358208955</v>
      </c>
    </row>
    <row r="71" spans="20:21" x14ac:dyDescent="0.3">
      <c r="T71" s="42" t="s">
        <v>58</v>
      </c>
      <c r="U71">
        <v>5.9701492537313432E-2</v>
      </c>
    </row>
    <row r="72" spans="20:21" x14ac:dyDescent="0.3">
      <c r="T72" s="42" t="s">
        <v>59</v>
      </c>
      <c r="U72">
        <v>0.58208955223880599</v>
      </c>
    </row>
    <row r="73" spans="20:21" x14ac:dyDescent="0.3">
      <c r="T73" s="42" t="s">
        <v>60</v>
      </c>
      <c r="U73">
        <v>1.1492537313432836</v>
      </c>
    </row>
    <row r="74" spans="20:21" x14ac:dyDescent="0.3">
      <c r="T74" s="42" t="s">
        <v>61</v>
      </c>
      <c r="U74">
        <v>0.47761194029850745</v>
      </c>
    </row>
    <row r="75" spans="20:21" x14ac:dyDescent="0.3">
      <c r="T75" s="42" t="s">
        <v>62</v>
      </c>
      <c r="U75">
        <v>1.8656716417910448</v>
      </c>
    </row>
    <row r="76" spans="20:21" x14ac:dyDescent="0.3">
      <c r="T76" s="42" t="s">
        <v>63</v>
      </c>
      <c r="U76">
        <v>2.955223880597015</v>
      </c>
    </row>
    <row r="77" spans="20:21" x14ac:dyDescent="0.3">
      <c r="T77" s="42" t="s">
        <v>64</v>
      </c>
      <c r="U77">
        <v>1.9701492537313432</v>
      </c>
    </row>
    <row r="78" spans="20:21" x14ac:dyDescent="0.3">
      <c r="T78" s="42" t="s">
        <v>65</v>
      </c>
      <c r="U78">
        <v>2.2985074626865671</v>
      </c>
    </row>
    <row r="79" spans="20:21" x14ac:dyDescent="0.3">
      <c r="T79" s="42" t="s">
        <v>66</v>
      </c>
      <c r="U79">
        <v>2.3582089552238807</v>
      </c>
    </row>
    <row r="80" spans="20:21" x14ac:dyDescent="0.3">
      <c r="T80" s="42" t="s">
        <v>659</v>
      </c>
      <c r="U80">
        <v>79.432835820895562</v>
      </c>
    </row>
  </sheetData>
  <mergeCells count="1">
    <mergeCell ref="A2:D2"/>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97493-5DD2-474A-A92A-3C41AEE7FC75}">
  <dimension ref="A1:K68"/>
  <sheetViews>
    <sheetView workbookViewId="0">
      <selection activeCell="G15" sqref="G15"/>
    </sheetView>
  </sheetViews>
  <sheetFormatPr defaultRowHeight="14.4" x14ac:dyDescent="0.3"/>
  <cols>
    <col min="1" max="1" width="37.6640625" bestFit="1" customWidth="1"/>
    <col min="2" max="2" width="12.109375" customWidth="1"/>
    <col min="6" max="6" width="23.21875" customWidth="1"/>
    <col min="7" max="7" width="15.21875" customWidth="1"/>
    <col min="8" max="8" width="16.5546875" customWidth="1"/>
    <col min="9" max="9" width="20.5546875" style="10" customWidth="1"/>
    <col min="11" max="11" width="14.21875" customWidth="1"/>
  </cols>
  <sheetData>
    <row r="1" spans="1:11" x14ac:dyDescent="0.3">
      <c r="A1" t="s">
        <v>0</v>
      </c>
      <c r="B1" t="s">
        <v>316</v>
      </c>
      <c r="C1" t="s">
        <v>596</v>
      </c>
      <c r="D1" t="s">
        <v>597</v>
      </c>
      <c r="E1" t="s">
        <v>355</v>
      </c>
      <c r="F1" t="s">
        <v>356</v>
      </c>
      <c r="G1" t="s">
        <v>598</v>
      </c>
      <c r="H1" t="s">
        <v>362</v>
      </c>
      <c r="I1" s="10" t="s">
        <v>363</v>
      </c>
      <c r="J1" t="s">
        <v>364</v>
      </c>
      <c r="K1" t="s">
        <v>352</v>
      </c>
    </row>
    <row r="2" spans="1:11" x14ac:dyDescent="0.3">
      <c r="A2" t="s">
        <v>46</v>
      </c>
      <c r="B2" t="s">
        <v>662</v>
      </c>
      <c r="C2" t="s">
        <v>599</v>
      </c>
      <c r="D2" t="s">
        <v>602</v>
      </c>
      <c r="E2">
        <v>6</v>
      </c>
      <c r="F2" t="s">
        <v>662</v>
      </c>
      <c r="G2">
        <v>700</v>
      </c>
      <c r="H2">
        <v>0</v>
      </c>
      <c r="I2" s="10" t="s">
        <v>662</v>
      </c>
      <c r="J2">
        <v>309</v>
      </c>
      <c r="K2">
        <f t="shared" ref="K2:K33" si="0">J2 / 67</f>
        <v>4.6119402985074629</v>
      </c>
    </row>
    <row r="3" spans="1:11" x14ac:dyDescent="0.3">
      <c r="A3" t="s">
        <v>67</v>
      </c>
      <c r="B3" t="s">
        <v>662</v>
      </c>
      <c r="C3" t="s">
        <v>663</v>
      </c>
      <c r="D3" t="s">
        <v>663</v>
      </c>
      <c r="E3">
        <v>0</v>
      </c>
      <c r="F3" t="s">
        <v>604</v>
      </c>
      <c r="G3">
        <v>0</v>
      </c>
      <c r="H3">
        <v>0</v>
      </c>
      <c r="I3" s="10" t="s">
        <v>662</v>
      </c>
      <c r="J3">
        <v>210</v>
      </c>
      <c r="K3">
        <f t="shared" si="0"/>
        <v>3.1343283582089554</v>
      </c>
    </row>
    <row r="4" spans="1:11" x14ac:dyDescent="0.3">
      <c r="A4" t="s">
        <v>23</v>
      </c>
      <c r="B4" t="s">
        <v>662</v>
      </c>
      <c r="C4" t="s">
        <v>617</v>
      </c>
      <c r="D4" t="s">
        <v>600</v>
      </c>
      <c r="E4">
        <v>6</v>
      </c>
      <c r="F4" t="s">
        <v>657</v>
      </c>
      <c r="G4">
        <v>100</v>
      </c>
      <c r="H4">
        <v>0</v>
      </c>
      <c r="I4" s="10" t="s">
        <v>662</v>
      </c>
      <c r="J4">
        <v>198</v>
      </c>
      <c r="K4">
        <f t="shared" si="0"/>
        <v>2.955223880597015</v>
      </c>
    </row>
    <row r="5" spans="1:11" x14ac:dyDescent="0.3">
      <c r="A5" t="s">
        <v>63</v>
      </c>
      <c r="B5" t="s">
        <v>662</v>
      </c>
      <c r="C5" t="s">
        <v>617</v>
      </c>
      <c r="D5" t="s">
        <v>600</v>
      </c>
      <c r="E5">
        <v>6</v>
      </c>
      <c r="F5" t="s">
        <v>658</v>
      </c>
      <c r="G5">
        <v>100</v>
      </c>
      <c r="H5">
        <v>0</v>
      </c>
      <c r="I5" s="10" t="s">
        <v>662</v>
      </c>
      <c r="J5">
        <v>198</v>
      </c>
      <c r="K5">
        <f t="shared" si="0"/>
        <v>2.955223880597015</v>
      </c>
    </row>
    <row r="6" spans="1:11" x14ac:dyDescent="0.3">
      <c r="A6" t="s">
        <v>66</v>
      </c>
      <c r="B6" t="s">
        <v>662</v>
      </c>
      <c r="C6" t="s">
        <v>617</v>
      </c>
      <c r="D6" t="s">
        <v>600</v>
      </c>
      <c r="E6">
        <v>6</v>
      </c>
      <c r="F6" t="s">
        <v>604</v>
      </c>
      <c r="G6">
        <v>100</v>
      </c>
      <c r="H6">
        <v>0</v>
      </c>
      <c r="I6" s="10" t="s">
        <v>662</v>
      </c>
      <c r="J6">
        <v>158</v>
      </c>
      <c r="K6">
        <f t="shared" si="0"/>
        <v>2.3582089552238807</v>
      </c>
    </row>
    <row r="7" spans="1:11" x14ac:dyDescent="0.3">
      <c r="A7" t="s">
        <v>38</v>
      </c>
      <c r="B7" t="s">
        <v>662</v>
      </c>
      <c r="C7" t="s">
        <v>599</v>
      </c>
      <c r="D7" t="s">
        <v>602</v>
      </c>
      <c r="E7">
        <v>3</v>
      </c>
      <c r="F7" t="s">
        <v>604</v>
      </c>
      <c r="G7">
        <v>1500</v>
      </c>
      <c r="H7">
        <v>0</v>
      </c>
      <c r="I7" s="10" t="s">
        <v>662</v>
      </c>
      <c r="J7">
        <v>155</v>
      </c>
      <c r="K7">
        <f t="shared" si="0"/>
        <v>2.3134328358208953</v>
      </c>
    </row>
    <row r="8" spans="1:11" x14ac:dyDescent="0.3">
      <c r="A8" t="s">
        <v>22</v>
      </c>
      <c r="B8" t="s">
        <v>662</v>
      </c>
      <c r="C8" t="s">
        <v>617</v>
      </c>
      <c r="D8" t="s">
        <v>600</v>
      </c>
      <c r="E8">
        <v>6</v>
      </c>
      <c r="F8" t="s">
        <v>655</v>
      </c>
      <c r="G8">
        <v>100</v>
      </c>
      <c r="H8">
        <v>0</v>
      </c>
      <c r="I8" s="10" t="s">
        <v>662</v>
      </c>
      <c r="J8">
        <v>154</v>
      </c>
      <c r="K8">
        <f t="shared" si="0"/>
        <v>2.2985074626865671</v>
      </c>
    </row>
    <row r="9" spans="1:11" x14ac:dyDescent="0.3">
      <c r="A9" t="s">
        <v>20</v>
      </c>
      <c r="B9" t="s">
        <v>662</v>
      </c>
      <c r="C9" t="s">
        <v>599</v>
      </c>
      <c r="D9" t="s">
        <v>608</v>
      </c>
      <c r="E9">
        <v>5</v>
      </c>
      <c r="F9" t="s">
        <v>653</v>
      </c>
      <c r="G9">
        <v>400</v>
      </c>
      <c r="H9">
        <v>0</v>
      </c>
      <c r="I9" s="10" t="s">
        <v>662</v>
      </c>
      <c r="J9">
        <v>125</v>
      </c>
      <c r="K9">
        <f t="shared" si="0"/>
        <v>1.8656716417910448</v>
      </c>
    </row>
    <row r="10" spans="1:11" x14ac:dyDescent="0.3">
      <c r="A10" t="s">
        <v>62</v>
      </c>
      <c r="B10" t="s">
        <v>662</v>
      </c>
      <c r="C10" t="s">
        <v>617</v>
      </c>
      <c r="D10" t="s">
        <v>600</v>
      </c>
      <c r="E10">
        <v>6</v>
      </c>
      <c r="F10" t="s">
        <v>619</v>
      </c>
      <c r="G10">
        <v>100</v>
      </c>
      <c r="H10">
        <v>0</v>
      </c>
      <c r="I10" s="10" t="s">
        <v>662</v>
      </c>
      <c r="J10">
        <v>125</v>
      </c>
      <c r="K10">
        <f t="shared" si="0"/>
        <v>1.8656716417910448</v>
      </c>
    </row>
    <row r="11" spans="1:11" x14ac:dyDescent="0.3">
      <c r="A11" t="s">
        <v>25</v>
      </c>
      <c r="B11" t="s">
        <v>662</v>
      </c>
      <c r="C11" t="s">
        <v>617</v>
      </c>
      <c r="D11" t="s">
        <v>602</v>
      </c>
      <c r="E11">
        <v>6</v>
      </c>
      <c r="F11" t="s">
        <v>644</v>
      </c>
      <c r="G11">
        <v>100</v>
      </c>
      <c r="H11">
        <v>0</v>
      </c>
      <c r="I11" s="10" t="s">
        <v>662</v>
      </c>
      <c r="J11">
        <v>95</v>
      </c>
      <c r="K11">
        <f t="shared" si="0"/>
        <v>1.4179104477611941</v>
      </c>
    </row>
    <row r="12" spans="1:11" x14ac:dyDescent="0.3">
      <c r="A12" t="s">
        <v>18</v>
      </c>
      <c r="B12" t="s">
        <v>662</v>
      </c>
      <c r="C12" t="s">
        <v>622</v>
      </c>
      <c r="D12" t="s">
        <v>600</v>
      </c>
      <c r="E12">
        <v>1</v>
      </c>
      <c r="F12" t="s">
        <v>642</v>
      </c>
      <c r="G12">
        <v>200</v>
      </c>
      <c r="H12">
        <v>0</v>
      </c>
      <c r="I12" s="10" t="s">
        <v>662</v>
      </c>
      <c r="J12">
        <v>93</v>
      </c>
      <c r="K12">
        <f t="shared" si="0"/>
        <v>1.3880597014925373</v>
      </c>
    </row>
    <row r="13" spans="1:11" x14ac:dyDescent="0.3">
      <c r="A13" t="s">
        <v>17</v>
      </c>
      <c r="B13" t="s">
        <v>662</v>
      </c>
      <c r="C13" t="s">
        <v>607</v>
      </c>
      <c r="D13" t="s">
        <v>600</v>
      </c>
      <c r="E13">
        <v>5</v>
      </c>
      <c r="F13" t="s">
        <v>641</v>
      </c>
      <c r="G13">
        <v>1500</v>
      </c>
      <c r="H13">
        <v>0</v>
      </c>
      <c r="I13" s="10" t="s">
        <v>662</v>
      </c>
      <c r="J13">
        <v>84</v>
      </c>
      <c r="K13">
        <f t="shared" si="0"/>
        <v>1.2537313432835822</v>
      </c>
    </row>
    <row r="14" spans="1:11" x14ac:dyDescent="0.3">
      <c r="A14" t="s">
        <v>60</v>
      </c>
      <c r="B14" t="s">
        <v>662</v>
      </c>
      <c r="C14" t="s">
        <v>599</v>
      </c>
      <c r="D14" t="s">
        <v>600</v>
      </c>
      <c r="E14">
        <v>6</v>
      </c>
      <c r="F14" t="s">
        <v>635</v>
      </c>
      <c r="G14">
        <v>900</v>
      </c>
      <c r="H14">
        <v>0</v>
      </c>
      <c r="I14" s="10" t="s">
        <v>662</v>
      </c>
      <c r="J14">
        <v>77</v>
      </c>
      <c r="K14">
        <f t="shared" si="0"/>
        <v>1.1492537313432836</v>
      </c>
    </row>
    <row r="15" spans="1:11" x14ac:dyDescent="0.3">
      <c r="A15" t="s">
        <v>24</v>
      </c>
      <c r="B15" t="s">
        <v>662</v>
      </c>
      <c r="C15" t="s">
        <v>617</v>
      </c>
      <c r="D15" t="s">
        <v>608</v>
      </c>
      <c r="E15">
        <v>6</v>
      </c>
      <c r="F15" t="s">
        <v>634</v>
      </c>
      <c r="G15">
        <v>100</v>
      </c>
      <c r="H15">
        <v>0</v>
      </c>
      <c r="I15" s="10" t="s">
        <v>662</v>
      </c>
      <c r="J15">
        <v>76</v>
      </c>
      <c r="K15">
        <f t="shared" si="0"/>
        <v>1.1343283582089552</v>
      </c>
    </row>
    <row r="16" spans="1:11" x14ac:dyDescent="0.3">
      <c r="A16" t="s">
        <v>31</v>
      </c>
      <c r="B16" t="s">
        <v>662</v>
      </c>
      <c r="C16" t="s">
        <v>599</v>
      </c>
      <c r="D16" t="s">
        <v>608</v>
      </c>
      <c r="E16">
        <v>6</v>
      </c>
      <c r="F16" t="s">
        <v>633</v>
      </c>
      <c r="G16">
        <v>800</v>
      </c>
      <c r="H16">
        <v>0</v>
      </c>
      <c r="I16" s="10" t="s">
        <v>662</v>
      </c>
      <c r="J16">
        <v>72</v>
      </c>
      <c r="K16">
        <f t="shared" si="0"/>
        <v>1.0746268656716418</v>
      </c>
    </row>
    <row r="17" spans="1:11" x14ac:dyDescent="0.3">
      <c r="A17" t="s">
        <v>29</v>
      </c>
      <c r="B17" t="s">
        <v>662</v>
      </c>
      <c r="C17" t="s">
        <v>599</v>
      </c>
      <c r="D17" t="s">
        <v>602</v>
      </c>
      <c r="E17">
        <v>5</v>
      </c>
      <c r="F17" t="s">
        <v>631</v>
      </c>
      <c r="G17">
        <v>2000</v>
      </c>
      <c r="H17">
        <v>0</v>
      </c>
      <c r="I17" s="10" t="s">
        <v>662</v>
      </c>
      <c r="J17">
        <v>67</v>
      </c>
      <c r="K17">
        <f t="shared" si="0"/>
        <v>1</v>
      </c>
    </row>
    <row r="18" spans="1:11" x14ac:dyDescent="0.3">
      <c r="A18" t="s">
        <v>33</v>
      </c>
      <c r="B18" t="s">
        <v>662</v>
      </c>
      <c r="C18" t="s">
        <v>607</v>
      </c>
      <c r="D18" t="s">
        <v>602</v>
      </c>
      <c r="E18">
        <v>4</v>
      </c>
      <c r="F18" t="s">
        <v>628</v>
      </c>
      <c r="G18">
        <v>1200</v>
      </c>
      <c r="H18">
        <v>0</v>
      </c>
      <c r="I18" s="10" t="s">
        <v>662</v>
      </c>
      <c r="J18">
        <v>57</v>
      </c>
      <c r="K18">
        <f t="shared" si="0"/>
        <v>0.85074626865671643</v>
      </c>
    </row>
    <row r="19" spans="1:11" x14ac:dyDescent="0.3">
      <c r="A19" t="s">
        <v>14</v>
      </c>
      <c r="B19" t="s">
        <v>662</v>
      </c>
      <c r="C19" t="s">
        <v>617</v>
      </c>
      <c r="D19" t="s">
        <v>600</v>
      </c>
      <c r="E19">
        <v>6</v>
      </c>
      <c r="F19" t="s">
        <v>604</v>
      </c>
      <c r="G19">
        <v>100</v>
      </c>
      <c r="H19">
        <v>0</v>
      </c>
      <c r="I19" s="10" t="s">
        <v>662</v>
      </c>
      <c r="J19">
        <v>54</v>
      </c>
      <c r="K19">
        <f t="shared" si="0"/>
        <v>0.80597014925373134</v>
      </c>
    </row>
    <row r="20" spans="1:11" x14ac:dyDescent="0.3">
      <c r="A20" t="s">
        <v>39</v>
      </c>
      <c r="B20" t="s">
        <v>662</v>
      </c>
      <c r="C20" t="s">
        <v>599</v>
      </c>
      <c r="D20" t="s">
        <v>608</v>
      </c>
      <c r="E20">
        <v>4</v>
      </c>
      <c r="F20" t="s">
        <v>623</v>
      </c>
      <c r="G20">
        <v>500</v>
      </c>
      <c r="H20">
        <v>0</v>
      </c>
      <c r="I20" s="10" t="s">
        <v>662</v>
      </c>
      <c r="J20">
        <v>45</v>
      </c>
      <c r="K20">
        <f t="shared" si="0"/>
        <v>0.67164179104477617</v>
      </c>
    </row>
    <row r="21" spans="1:11" x14ac:dyDescent="0.3">
      <c r="A21" t="s">
        <v>26</v>
      </c>
      <c r="B21" t="s">
        <v>662</v>
      </c>
      <c r="C21" t="s">
        <v>617</v>
      </c>
      <c r="D21" t="s">
        <v>600</v>
      </c>
      <c r="E21">
        <v>6</v>
      </c>
      <c r="F21" t="s">
        <v>619</v>
      </c>
      <c r="G21">
        <v>100</v>
      </c>
      <c r="H21">
        <v>0</v>
      </c>
      <c r="I21" s="10" t="s">
        <v>662</v>
      </c>
      <c r="J21">
        <v>39</v>
      </c>
      <c r="K21">
        <f t="shared" si="0"/>
        <v>0.58208955223880599</v>
      </c>
    </row>
    <row r="22" spans="1:11" x14ac:dyDescent="0.3">
      <c r="A22" t="s">
        <v>59</v>
      </c>
      <c r="B22" t="s">
        <v>662</v>
      </c>
      <c r="C22" t="s">
        <v>617</v>
      </c>
      <c r="D22" t="s">
        <v>600</v>
      </c>
      <c r="E22">
        <v>6</v>
      </c>
      <c r="F22" t="s">
        <v>620</v>
      </c>
      <c r="G22">
        <v>100</v>
      </c>
      <c r="H22">
        <v>0</v>
      </c>
      <c r="I22" s="10" t="s">
        <v>662</v>
      </c>
      <c r="J22">
        <v>39</v>
      </c>
      <c r="K22">
        <f t="shared" si="0"/>
        <v>0.58208955223880599</v>
      </c>
    </row>
    <row r="23" spans="1:11" x14ac:dyDescent="0.3">
      <c r="A23" t="s">
        <v>54</v>
      </c>
      <c r="B23" t="s">
        <v>662</v>
      </c>
      <c r="C23" t="s">
        <v>617</v>
      </c>
      <c r="D23" t="s">
        <v>600</v>
      </c>
      <c r="E23">
        <v>6</v>
      </c>
      <c r="F23" t="s">
        <v>612</v>
      </c>
      <c r="G23">
        <v>100</v>
      </c>
      <c r="H23">
        <v>0</v>
      </c>
      <c r="I23" s="10" t="s">
        <v>662</v>
      </c>
      <c r="J23">
        <v>20</v>
      </c>
      <c r="K23">
        <f t="shared" si="0"/>
        <v>0.29850746268656714</v>
      </c>
    </row>
    <row r="24" spans="1:11" x14ac:dyDescent="0.3">
      <c r="A24" t="s">
        <v>5</v>
      </c>
      <c r="B24" t="s">
        <v>662</v>
      </c>
      <c r="C24" t="s">
        <v>599</v>
      </c>
      <c r="D24" t="s">
        <v>600</v>
      </c>
      <c r="E24">
        <v>6</v>
      </c>
      <c r="F24" t="s">
        <v>610</v>
      </c>
      <c r="G24">
        <v>1600</v>
      </c>
      <c r="H24">
        <v>0</v>
      </c>
      <c r="I24" s="10" t="s">
        <v>662</v>
      </c>
      <c r="J24">
        <v>15</v>
      </c>
      <c r="K24">
        <f t="shared" si="0"/>
        <v>0.22388059701492538</v>
      </c>
    </row>
    <row r="25" spans="1:11" x14ac:dyDescent="0.3">
      <c r="A25" t="s">
        <v>7</v>
      </c>
      <c r="B25" t="s">
        <v>662</v>
      </c>
      <c r="C25" t="s">
        <v>607</v>
      </c>
      <c r="D25" t="s">
        <v>602</v>
      </c>
      <c r="E25">
        <v>6</v>
      </c>
      <c r="F25" t="s">
        <v>606</v>
      </c>
      <c r="G25">
        <v>1250</v>
      </c>
      <c r="H25">
        <v>8</v>
      </c>
      <c r="I25" s="10" t="s">
        <v>662</v>
      </c>
      <c r="J25">
        <v>10</v>
      </c>
      <c r="K25">
        <f t="shared" si="0"/>
        <v>0.14925373134328357</v>
      </c>
    </row>
    <row r="26" spans="1:11" x14ac:dyDescent="0.3">
      <c r="A26" t="s">
        <v>53</v>
      </c>
      <c r="B26" t="s">
        <v>662</v>
      </c>
      <c r="C26" t="s">
        <v>607</v>
      </c>
      <c r="D26" t="s">
        <v>608</v>
      </c>
      <c r="E26">
        <v>6</v>
      </c>
      <c r="F26" t="s">
        <v>603</v>
      </c>
      <c r="G26">
        <v>1000</v>
      </c>
      <c r="H26">
        <v>0</v>
      </c>
      <c r="I26" s="10" t="s">
        <v>662</v>
      </c>
      <c r="J26">
        <v>5</v>
      </c>
      <c r="K26">
        <f t="shared" si="0"/>
        <v>7.4626865671641784E-2</v>
      </c>
    </row>
    <row r="27" spans="1:11" x14ac:dyDescent="0.3">
      <c r="A27" t="s">
        <v>56</v>
      </c>
      <c r="B27" t="s">
        <v>662</v>
      </c>
      <c r="C27" t="s">
        <v>599</v>
      </c>
      <c r="D27" t="s">
        <v>600</v>
      </c>
      <c r="E27">
        <v>5</v>
      </c>
      <c r="F27" t="s">
        <v>604</v>
      </c>
      <c r="G27">
        <v>800</v>
      </c>
      <c r="H27">
        <v>0</v>
      </c>
      <c r="I27" s="10" t="s">
        <v>662</v>
      </c>
      <c r="J27">
        <v>5</v>
      </c>
      <c r="K27">
        <f t="shared" si="0"/>
        <v>7.4626865671641784E-2</v>
      </c>
    </row>
    <row r="28" spans="1:11" x14ac:dyDescent="0.3">
      <c r="A28" t="s">
        <v>4</v>
      </c>
      <c r="B28" t="s">
        <v>662</v>
      </c>
      <c r="C28" t="s">
        <v>599</v>
      </c>
      <c r="D28" t="s">
        <v>602</v>
      </c>
      <c r="E28">
        <v>6</v>
      </c>
      <c r="F28" t="s">
        <v>609</v>
      </c>
      <c r="G28">
        <v>1000</v>
      </c>
      <c r="H28">
        <v>0</v>
      </c>
      <c r="I28" s="10">
        <v>41</v>
      </c>
      <c r="J28">
        <v>11</v>
      </c>
      <c r="K28">
        <f t="shared" si="0"/>
        <v>0.16417910447761194</v>
      </c>
    </row>
    <row r="29" spans="1:11" x14ac:dyDescent="0.3">
      <c r="A29" t="s">
        <v>34</v>
      </c>
      <c r="B29" t="s">
        <v>662</v>
      </c>
      <c r="C29" t="s">
        <v>599</v>
      </c>
      <c r="D29" t="s">
        <v>608</v>
      </c>
      <c r="E29">
        <v>4</v>
      </c>
      <c r="F29" t="s">
        <v>638</v>
      </c>
      <c r="G29">
        <v>600</v>
      </c>
      <c r="H29">
        <v>0</v>
      </c>
      <c r="I29" s="10">
        <v>40</v>
      </c>
      <c r="J29">
        <v>78</v>
      </c>
      <c r="K29">
        <f t="shared" si="0"/>
        <v>1.164179104477612</v>
      </c>
    </row>
    <row r="30" spans="1:11" x14ac:dyDescent="0.3">
      <c r="A30" t="s">
        <v>35</v>
      </c>
      <c r="B30" t="s">
        <v>662</v>
      </c>
      <c r="C30" t="s">
        <v>599</v>
      </c>
      <c r="D30" t="s">
        <v>608</v>
      </c>
      <c r="E30">
        <v>4</v>
      </c>
      <c r="F30" t="s">
        <v>642</v>
      </c>
      <c r="G30">
        <v>500</v>
      </c>
      <c r="H30">
        <v>0</v>
      </c>
      <c r="I30" s="10">
        <v>39</v>
      </c>
      <c r="J30">
        <v>89</v>
      </c>
      <c r="K30">
        <f t="shared" si="0"/>
        <v>1.3283582089552239</v>
      </c>
    </row>
    <row r="31" spans="1:11" x14ac:dyDescent="0.3">
      <c r="A31" t="s">
        <v>13</v>
      </c>
      <c r="B31" t="s">
        <v>662</v>
      </c>
      <c r="C31" t="s">
        <v>599</v>
      </c>
      <c r="D31" t="s">
        <v>608</v>
      </c>
      <c r="E31">
        <v>5</v>
      </c>
      <c r="F31" t="s">
        <v>627</v>
      </c>
      <c r="G31">
        <v>600</v>
      </c>
      <c r="H31">
        <v>0</v>
      </c>
      <c r="I31" s="10">
        <v>38</v>
      </c>
      <c r="J31">
        <v>55</v>
      </c>
      <c r="K31">
        <f t="shared" si="0"/>
        <v>0.82089552238805974</v>
      </c>
    </row>
    <row r="32" spans="1:11" x14ac:dyDescent="0.3">
      <c r="A32" t="s">
        <v>65</v>
      </c>
      <c r="B32" t="s">
        <v>662</v>
      </c>
      <c r="C32" t="s">
        <v>607</v>
      </c>
      <c r="D32" t="s">
        <v>608</v>
      </c>
      <c r="E32">
        <v>6</v>
      </c>
      <c r="F32" t="s">
        <v>656</v>
      </c>
      <c r="G32">
        <v>500</v>
      </c>
      <c r="H32">
        <v>0</v>
      </c>
      <c r="I32" s="10">
        <v>37</v>
      </c>
      <c r="J32">
        <v>154</v>
      </c>
      <c r="K32">
        <f t="shared" si="0"/>
        <v>2.2985074626865671</v>
      </c>
    </row>
    <row r="33" spans="1:11" x14ac:dyDescent="0.3">
      <c r="A33" t="s">
        <v>9</v>
      </c>
      <c r="B33" t="s">
        <v>662</v>
      </c>
      <c r="C33" t="s">
        <v>599</v>
      </c>
      <c r="D33" t="s">
        <v>602</v>
      </c>
      <c r="E33">
        <v>6</v>
      </c>
      <c r="F33" t="s">
        <v>626</v>
      </c>
      <c r="G33">
        <v>800</v>
      </c>
      <c r="H33">
        <v>0</v>
      </c>
      <c r="I33" s="10">
        <v>36</v>
      </c>
      <c r="J33">
        <v>45</v>
      </c>
      <c r="K33">
        <f t="shared" si="0"/>
        <v>0.67164179104477617</v>
      </c>
    </row>
    <row r="34" spans="1:11" x14ac:dyDescent="0.3">
      <c r="A34" t="s">
        <v>30</v>
      </c>
      <c r="B34" t="s">
        <v>662</v>
      </c>
      <c r="C34" t="s">
        <v>599</v>
      </c>
      <c r="D34" t="s">
        <v>602</v>
      </c>
      <c r="E34">
        <v>4</v>
      </c>
      <c r="F34" t="s">
        <v>632</v>
      </c>
      <c r="G34">
        <v>900</v>
      </c>
      <c r="H34">
        <v>0</v>
      </c>
      <c r="I34" s="10">
        <v>35</v>
      </c>
      <c r="J34">
        <v>71</v>
      </c>
      <c r="K34">
        <f t="shared" ref="K34:K65" si="1">J34 / 67</f>
        <v>1.0597014925373134</v>
      </c>
    </row>
    <row r="35" spans="1:11" x14ac:dyDescent="0.3">
      <c r="A35" t="s">
        <v>10</v>
      </c>
      <c r="B35" t="s">
        <v>662</v>
      </c>
      <c r="C35" t="s">
        <v>599</v>
      </c>
      <c r="D35" t="s">
        <v>600</v>
      </c>
      <c r="E35">
        <v>4</v>
      </c>
      <c r="F35" t="s">
        <v>615</v>
      </c>
      <c r="G35">
        <v>500</v>
      </c>
      <c r="H35">
        <v>0</v>
      </c>
      <c r="I35" s="10">
        <v>34</v>
      </c>
      <c r="J35">
        <v>29</v>
      </c>
      <c r="K35">
        <f t="shared" si="1"/>
        <v>0.43283582089552236</v>
      </c>
    </row>
    <row r="36" spans="1:11" x14ac:dyDescent="0.3">
      <c r="A36" t="s">
        <v>47</v>
      </c>
      <c r="B36" t="s">
        <v>662</v>
      </c>
      <c r="C36" t="s">
        <v>599</v>
      </c>
      <c r="D36" t="s">
        <v>602</v>
      </c>
      <c r="E36">
        <v>7</v>
      </c>
      <c r="F36" t="s">
        <v>637</v>
      </c>
      <c r="G36">
        <v>1000</v>
      </c>
      <c r="H36">
        <v>0</v>
      </c>
      <c r="I36" s="10">
        <v>32</v>
      </c>
      <c r="J36">
        <v>77</v>
      </c>
      <c r="K36">
        <f t="shared" si="1"/>
        <v>1.1492537313432836</v>
      </c>
    </row>
    <row r="37" spans="1:11" x14ac:dyDescent="0.3">
      <c r="A37" t="s">
        <v>6</v>
      </c>
      <c r="B37" t="s">
        <v>662</v>
      </c>
      <c r="C37" t="s">
        <v>607</v>
      </c>
      <c r="D37" t="s">
        <v>608</v>
      </c>
      <c r="E37">
        <v>4</v>
      </c>
      <c r="F37" t="s">
        <v>605</v>
      </c>
      <c r="G37">
        <v>1300</v>
      </c>
      <c r="H37">
        <v>0</v>
      </c>
      <c r="I37" s="10">
        <v>31</v>
      </c>
      <c r="J37">
        <v>5</v>
      </c>
      <c r="K37">
        <f t="shared" si="1"/>
        <v>7.4626865671641784E-2</v>
      </c>
    </row>
    <row r="38" spans="1:11" x14ac:dyDescent="0.3">
      <c r="A38" t="s">
        <v>64</v>
      </c>
      <c r="B38" t="s">
        <v>662</v>
      </c>
      <c r="C38" t="s">
        <v>607</v>
      </c>
      <c r="D38" t="s">
        <v>608</v>
      </c>
      <c r="E38">
        <v>4</v>
      </c>
      <c r="F38" t="s">
        <v>604</v>
      </c>
      <c r="G38">
        <v>700</v>
      </c>
      <c r="H38">
        <v>0</v>
      </c>
      <c r="I38" s="10">
        <v>29</v>
      </c>
      <c r="J38">
        <v>132</v>
      </c>
      <c r="K38">
        <f t="shared" si="1"/>
        <v>1.9701492537313432</v>
      </c>
    </row>
    <row r="39" spans="1:11" x14ac:dyDescent="0.3">
      <c r="A39" t="s">
        <v>57</v>
      </c>
      <c r="B39" t="s">
        <v>662</v>
      </c>
      <c r="C39" t="s">
        <v>607</v>
      </c>
      <c r="D39" t="s">
        <v>608</v>
      </c>
      <c r="E39">
        <v>5</v>
      </c>
      <c r="F39" t="s">
        <v>604</v>
      </c>
      <c r="G39">
        <v>1250</v>
      </c>
      <c r="H39">
        <v>0</v>
      </c>
      <c r="I39" s="10">
        <v>28</v>
      </c>
      <c r="J39">
        <v>49</v>
      </c>
      <c r="K39">
        <f t="shared" si="1"/>
        <v>0.73134328358208955</v>
      </c>
    </row>
    <row r="40" spans="1:11" x14ac:dyDescent="0.3">
      <c r="A40" t="s">
        <v>16</v>
      </c>
      <c r="B40" t="s">
        <v>662</v>
      </c>
      <c r="C40" t="s">
        <v>599</v>
      </c>
      <c r="D40" t="s">
        <v>600</v>
      </c>
      <c r="E40">
        <v>6</v>
      </c>
      <c r="F40" t="s">
        <v>604</v>
      </c>
      <c r="G40">
        <v>1250</v>
      </c>
      <c r="H40">
        <v>0</v>
      </c>
      <c r="I40" s="10">
        <v>27</v>
      </c>
      <c r="J40">
        <v>47</v>
      </c>
      <c r="K40">
        <f t="shared" si="1"/>
        <v>0.70149253731343286</v>
      </c>
    </row>
    <row r="41" spans="1:11" x14ac:dyDescent="0.3">
      <c r="A41" t="s">
        <v>2</v>
      </c>
      <c r="B41" t="s">
        <v>662</v>
      </c>
      <c r="C41" t="s">
        <v>599</v>
      </c>
      <c r="D41" t="s">
        <v>602</v>
      </c>
      <c r="E41">
        <v>4</v>
      </c>
      <c r="F41" t="s">
        <v>643</v>
      </c>
      <c r="G41">
        <v>1400</v>
      </c>
      <c r="H41">
        <v>0</v>
      </c>
      <c r="I41" s="10">
        <v>26</v>
      </c>
      <c r="J41">
        <v>93</v>
      </c>
      <c r="K41">
        <f t="shared" si="1"/>
        <v>1.3880597014925373</v>
      </c>
    </row>
    <row r="42" spans="1:11" x14ac:dyDescent="0.3">
      <c r="A42" t="s">
        <v>51</v>
      </c>
      <c r="B42" t="s">
        <v>662</v>
      </c>
      <c r="C42" t="s">
        <v>599</v>
      </c>
      <c r="D42" t="s">
        <v>608</v>
      </c>
      <c r="E42">
        <v>6</v>
      </c>
      <c r="F42" t="s">
        <v>651</v>
      </c>
      <c r="G42">
        <v>1150</v>
      </c>
      <c r="H42">
        <v>0</v>
      </c>
      <c r="I42" s="10">
        <v>25</v>
      </c>
      <c r="J42">
        <v>115</v>
      </c>
      <c r="K42">
        <f t="shared" si="1"/>
        <v>1.7164179104477613</v>
      </c>
    </row>
    <row r="43" spans="1:11" x14ac:dyDescent="0.3">
      <c r="A43" t="s">
        <v>32</v>
      </c>
      <c r="B43" t="s">
        <v>662</v>
      </c>
      <c r="C43" t="s">
        <v>599</v>
      </c>
      <c r="D43" t="s">
        <v>608</v>
      </c>
      <c r="E43">
        <v>4</v>
      </c>
      <c r="F43" t="s">
        <v>621</v>
      </c>
      <c r="G43">
        <v>800</v>
      </c>
      <c r="H43">
        <v>0</v>
      </c>
      <c r="I43" s="10">
        <v>24</v>
      </c>
      <c r="J43">
        <v>43</v>
      </c>
      <c r="K43">
        <f t="shared" si="1"/>
        <v>0.64179104477611937</v>
      </c>
    </row>
    <row r="44" spans="1:11" x14ac:dyDescent="0.3">
      <c r="A44" t="s">
        <v>37</v>
      </c>
      <c r="B44" t="s">
        <v>662</v>
      </c>
      <c r="C44" t="s">
        <v>599</v>
      </c>
      <c r="D44" t="s">
        <v>600</v>
      </c>
      <c r="E44">
        <v>5</v>
      </c>
      <c r="F44" t="s">
        <v>606</v>
      </c>
      <c r="G44">
        <v>500</v>
      </c>
      <c r="H44">
        <v>0</v>
      </c>
      <c r="I44" s="10">
        <v>23</v>
      </c>
      <c r="J44">
        <v>110</v>
      </c>
      <c r="K44">
        <f t="shared" si="1"/>
        <v>1.6417910447761195</v>
      </c>
    </row>
    <row r="45" spans="1:11" x14ac:dyDescent="0.3">
      <c r="A45" t="s">
        <v>55</v>
      </c>
      <c r="B45" t="s">
        <v>662</v>
      </c>
      <c r="C45" t="s">
        <v>599</v>
      </c>
      <c r="D45" t="s">
        <v>600</v>
      </c>
      <c r="E45">
        <v>3</v>
      </c>
      <c r="F45" t="s">
        <v>611</v>
      </c>
      <c r="G45">
        <v>1150</v>
      </c>
      <c r="H45">
        <v>0</v>
      </c>
      <c r="I45" s="10">
        <v>22</v>
      </c>
      <c r="J45">
        <v>15</v>
      </c>
      <c r="K45">
        <f t="shared" si="1"/>
        <v>0.22388059701492538</v>
      </c>
    </row>
    <row r="46" spans="1:11" x14ac:dyDescent="0.3">
      <c r="A46" t="s">
        <v>41</v>
      </c>
      <c r="B46" t="s">
        <v>662</v>
      </c>
      <c r="C46" t="s">
        <v>607</v>
      </c>
      <c r="D46" t="s">
        <v>600</v>
      </c>
      <c r="E46">
        <v>6</v>
      </c>
      <c r="F46" t="s">
        <v>604</v>
      </c>
      <c r="G46">
        <v>850</v>
      </c>
      <c r="H46">
        <v>0</v>
      </c>
      <c r="I46" s="10">
        <v>21</v>
      </c>
      <c r="J46">
        <v>55</v>
      </c>
      <c r="K46">
        <f t="shared" si="1"/>
        <v>0.82089552238805974</v>
      </c>
    </row>
    <row r="47" spans="1:11" x14ac:dyDescent="0.3">
      <c r="A47" t="s">
        <v>27</v>
      </c>
      <c r="B47" t="s">
        <v>662</v>
      </c>
      <c r="C47" t="s">
        <v>599</v>
      </c>
      <c r="D47" t="s">
        <v>602</v>
      </c>
      <c r="E47">
        <v>5</v>
      </c>
      <c r="F47" t="s">
        <v>625</v>
      </c>
      <c r="G47">
        <v>800</v>
      </c>
      <c r="H47">
        <v>0</v>
      </c>
      <c r="I47" s="10">
        <v>20</v>
      </c>
      <c r="J47">
        <v>45</v>
      </c>
      <c r="K47">
        <f t="shared" si="1"/>
        <v>0.67164179104477617</v>
      </c>
    </row>
    <row r="48" spans="1:11" x14ac:dyDescent="0.3">
      <c r="A48" t="s">
        <v>49</v>
      </c>
      <c r="B48" t="s">
        <v>662</v>
      </c>
      <c r="C48" t="s">
        <v>599</v>
      </c>
      <c r="D48" t="s">
        <v>600</v>
      </c>
      <c r="E48">
        <v>4</v>
      </c>
      <c r="F48" t="s">
        <v>645</v>
      </c>
      <c r="G48">
        <v>700</v>
      </c>
      <c r="H48">
        <v>0</v>
      </c>
      <c r="I48" s="10">
        <v>19</v>
      </c>
      <c r="J48">
        <v>95</v>
      </c>
      <c r="K48">
        <f t="shared" si="1"/>
        <v>1.4179104477611941</v>
      </c>
    </row>
    <row r="49" spans="1:11" x14ac:dyDescent="0.3">
      <c r="A49" t="s">
        <v>61</v>
      </c>
      <c r="B49" t="s">
        <v>662</v>
      </c>
      <c r="C49" t="s">
        <v>599</v>
      </c>
      <c r="D49" t="s">
        <v>602</v>
      </c>
      <c r="E49">
        <v>5</v>
      </c>
      <c r="F49" t="s">
        <v>616</v>
      </c>
      <c r="G49">
        <v>800</v>
      </c>
      <c r="H49">
        <v>0</v>
      </c>
      <c r="I49" s="10">
        <v>18</v>
      </c>
      <c r="J49">
        <v>32</v>
      </c>
      <c r="K49">
        <f t="shared" si="1"/>
        <v>0.47761194029850745</v>
      </c>
    </row>
    <row r="50" spans="1:11" x14ac:dyDescent="0.3">
      <c r="A50" t="s">
        <v>12</v>
      </c>
      <c r="B50" t="s">
        <v>662</v>
      </c>
      <c r="C50" t="s">
        <v>599</v>
      </c>
      <c r="D50" t="s">
        <v>600</v>
      </c>
      <c r="E50">
        <v>5</v>
      </c>
      <c r="F50" t="s">
        <v>636</v>
      </c>
      <c r="G50">
        <v>1250</v>
      </c>
      <c r="H50">
        <v>4</v>
      </c>
      <c r="I50" s="10">
        <v>16</v>
      </c>
      <c r="J50">
        <v>77</v>
      </c>
      <c r="K50">
        <f t="shared" si="1"/>
        <v>1.1492537313432836</v>
      </c>
    </row>
    <row r="51" spans="1:11" x14ac:dyDescent="0.3">
      <c r="A51" t="s">
        <v>8</v>
      </c>
      <c r="B51" t="s">
        <v>662</v>
      </c>
      <c r="C51" t="s">
        <v>599</v>
      </c>
      <c r="D51" t="s">
        <v>608</v>
      </c>
      <c r="E51">
        <v>5</v>
      </c>
      <c r="F51" t="s">
        <v>642</v>
      </c>
      <c r="G51">
        <v>850</v>
      </c>
      <c r="H51">
        <v>0</v>
      </c>
      <c r="I51" s="10">
        <v>15</v>
      </c>
      <c r="J51">
        <v>93</v>
      </c>
      <c r="K51">
        <f t="shared" si="1"/>
        <v>1.3880597014925373</v>
      </c>
    </row>
    <row r="52" spans="1:11" x14ac:dyDescent="0.3">
      <c r="A52" t="s">
        <v>40</v>
      </c>
      <c r="B52" t="s">
        <v>662</v>
      </c>
      <c r="C52" t="s">
        <v>607</v>
      </c>
      <c r="D52" t="s">
        <v>608</v>
      </c>
      <c r="E52">
        <v>6</v>
      </c>
      <c r="F52" t="s">
        <v>629</v>
      </c>
      <c r="G52">
        <v>1000</v>
      </c>
      <c r="H52">
        <v>9</v>
      </c>
      <c r="I52" s="10">
        <v>14</v>
      </c>
      <c r="J52">
        <v>59</v>
      </c>
      <c r="K52">
        <f t="shared" si="1"/>
        <v>0.88059701492537312</v>
      </c>
    </row>
    <row r="53" spans="1:11" x14ac:dyDescent="0.3">
      <c r="A53" t="s">
        <v>44</v>
      </c>
      <c r="B53" t="s">
        <v>662</v>
      </c>
      <c r="C53" t="s">
        <v>599</v>
      </c>
      <c r="D53" t="s">
        <v>602</v>
      </c>
      <c r="E53">
        <v>4</v>
      </c>
      <c r="F53" t="s">
        <v>648</v>
      </c>
      <c r="G53">
        <v>1150</v>
      </c>
      <c r="H53">
        <v>0</v>
      </c>
      <c r="I53" s="10">
        <v>13</v>
      </c>
      <c r="J53">
        <v>101</v>
      </c>
      <c r="K53">
        <f t="shared" si="1"/>
        <v>1.5074626865671641</v>
      </c>
    </row>
    <row r="54" spans="1:11" x14ac:dyDescent="0.3">
      <c r="A54" t="s">
        <v>43</v>
      </c>
      <c r="B54" t="s">
        <v>662</v>
      </c>
      <c r="C54" t="s">
        <v>599</v>
      </c>
      <c r="D54" t="s">
        <v>600</v>
      </c>
      <c r="E54">
        <v>4</v>
      </c>
      <c r="F54" t="s">
        <v>624</v>
      </c>
      <c r="G54">
        <v>1150</v>
      </c>
      <c r="H54">
        <v>0</v>
      </c>
      <c r="I54" s="10">
        <v>13</v>
      </c>
      <c r="J54">
        <v>45</v>
      </c>
      <c r="K54">
        <f t="shared" si="1"/>
        <v>0.67164179104477617</v>
      </c>
    </row>
    <row r="55" spans="1:11" x14ac:dyDescent="0.3">
      <c r="A55" t="s">
        <v>42</v>
      </c>
      <c r="B55" t="s">
        <v>662</v>
      </c>
      <c r="C55" t="s">
        <v>599</v>
      </c>
      <c r="D55" t="s">
        <v>608</v>
      </c>
      <c r="E55">
        <v>4</v>
      </c>
      <c r="F55" t="s">
        <v>613</v>
      </c>
      <c r="G55">
        <v>1150</v>
      </c>
      <c r="H55">
        <v>0</v>
      </c>
      <c r="I55" s="10">
        <v>13</v>
      </c>
      <c r="J55">
        <v>23</v>
      </c>
      <c r="K55">
        <f t="shared" si="1"/>
        <v>0.34328358208955223</v>
      </c>
    </row>
    <row r="56" spans="1:11" x14ac:dyDescent="0.3">
      <c r="A56" t="s">
        <v>21</v>
      </c>
      <c r="B56" t="s">
        <v>662</v>
      </c>
      <c r="C56" t="s">
        <v>599</v>
      </c>
      <c r="D56" t="s">
        <v>600</v>
      </c>
      <c r="E56">
        <v>3</v>
      </c>
      <c r="F56" t="s">
        <v>604</v>
      </c>
      <c r="G56">
        <v>800</v>
      </c>
      <c r="H56">
        <v>0</v>
      </c>
      <c r="I56" s="10">
        <v>12</v>
      </c>
      <c r="J56">
        <v>115</v>
      </c>
      <c r="K56">
        <f t="shared" si="1"/>
        <v>1.7164179104477613</v>
      </c>
    </row>
    <row r="57" spans="1:11" x14ac:dyDescent="0.3">
      <c r="A57" t="s">
        <v>19</v>
      </c>
      <c r="B57" t="s">
        <v>662</v>
      </c>
      <c r="C57" t="s">
        <v>599</v>
      </c>
      <c r="D57" t="s">
        <v>600</v>
      </c>
      <c r="E57">
        <v>3</v>
      </c>
      <c r="F57" t="s">
        <v>647</v>
      </c>
      <c r="G57">
        <v>1000</v>
      </c>
      <c r="H57">
        <v>0</v>
      </c>
      <c r="I57" s="10">
        <v>11</v>
      </c>
      <c r="J57">
        <v>101</v>
      </c>
      <c r="K57">
        <f t="shared" si="1"/>
        <v>1.5074626865671641</v>
      </c>
    </row>
    <row r="58" spans="1:11" x14ac:dyDescent="0.3">
      <c r="A58" t="s">
        <v>50</v>
      </c>
      <c r="B58" t="s">
        <v>662</v>
      </c>
      <c r="C58" t="s">
        <v>607</v>
      </c>
      <c r="D58" t="s">
        <v>600</v>
      </c>
      <c r="E58">
        <v>4</v>
      </c>
      <c r="F58" t="s">
        <v>649</v>
      </c>
      <c r="G58">
        <v>1250</v>
      </c>
      <c r="H58">
        <v>10</v>
      </c>
      <c r="I58" s="10">
        <v>10</v>
      </c>
      <c r="J58">
        <v>103</v>
      </c>
      <c r="K58">
        <f t="shared" si="1"/>
        <v>1.5373134328358209</v>
      </c>
    </row>
    <row r="59" spans="1:11" x14ac:dyDescent="0.3">
      <c r="A59" t="s">
        <v>52</v>
      </c>
      <c r="B59" t="s">
        <v>662</v>
      </c>
      <c r="C59" t="s">
        <v>599</v>
      </c>
      <c r="D59" t="s">
        <v>600</v>
      </c>
      <c r="E59">
        <v>6</v>
      </c>
      <c r="F59" t="s">
        <v>640</v>
      </c>
      <c r="G59">
        <v>500</v>
      </c>
      <c r="H59">
        <v>0</v>
      </c>
      <c r="I59" s="10">
        <v>9</v>
      </c>
      <c r="J59">
        <v>79</v>
      </c>
      <c r="K59">
        <f t="shared" si="1"/>
        <v>1.1791044776119404</v>
      </c>
    </row>
    <row r="60" spans="1:11" x14ac:dyDescent="0.3">
      <c r="A60" t="s">
        <v>15</v>
      </c>
      <c r="B60" t="s">
        <v>662</v>
      </c>
      <c r="C60" t="s">
        <v>599</v>
      </c>
      <c r="D60" t="s">
        <v>618</v>
      </c>
      <c r="E60">
        <v>5</v>
      </c>
      <c r="F60" t="s">
        <v>604</v>
      </c>
      <c r="G60">
        <v>1450</v>
      </c>
      <c r="H60">
        <v>0</v>
      </c>
      <c r="I60" s="10">
        <v>8</v>
      </c>
      <c r="J60">
        <v>35</v>
      </c>
      <c r="K60">
        <f t="shared" si="1"/>
        <v>0.52238805970149249</v>
      </c>
    </row>
    <row r="61" spans="1:11" x14ac:dyDescent="0.3">
      <c r="A61" t="s">
        <v>58</v>
      </c>
      <c r="B61" t="s">
        <v>654</v>
      </c>
      <c r="C61" t="s">
        <v>599</v>
      </c>
      <c r="D61" t="s">
        <v>618</v>
      </c>
      <c r="E61">
        <v>5</v>
      </c>
      <c r="F61" t="s">
        <v>601</v>
      </c>
      <c r="G61">
        <v>1450</v>
      </c>
      <c r="H61">
        <v>0</v>
      </c>
      <c r="I61" s="10">
        <v>8</v>
      </c>
      <c r="J61">
        <v>4</v>
      </c>
      <c r="K61">
        <f t="shared" si="1"/>
        <v>5.9701492537313432E-2</v>
      </c>
    </row>
    <row r="62" spans="1:11" x14ac:dyDescent="0.3">
      <c r="A62" t="s">
        <v>1</v>
      </c>
      <c r="B62" t="s">
        <v>662</v>
      </c>
      <c r="C62" t="s">
        <v>599</v>
      </c>
      <c r="D62" t="s">
        <v>600</v>
      </c>
      <c r="E62">
        <v>4</v>
      </c>
      <c r="F62" t="s">
        <v>639</v>
      </c>
      <c r="G62">
        <v>1050</v>
      </c>
      <c r="H62">
        <v>0</v>
      </c>
      <c r="I62" s="10">
        <v>7</v>
      </c>
      <c r="J62">
        <v>79</v>
      </c>
      <c r="K62">
        <f t="shared" si="1"/>
        <v>1.1791044776119404</v>
      </c>
    </row>
    <row r="63" spans="1:11" x14ac:dyDescent="0.3">
      <c r="A63" t="s">
        <v>3</v>
      </c>
      <c r="B63" t="s">
        <v>662</v>
      </c>
      <c r="C63" t="s">
        <v>599</v>
      </c>
      <c r="D63" t="s">
        <v>600</v>
      </c>
      <c r="E63">
        <v>6</v>
      </c>
      <c r="F63" t="s">
        <v>652</v>
      </c>
      <c r="G63">
        <v>900</v>
      </c>
      <c r="H63">
        <v>5</v>
      </c>
      <c r="I63" s="10">
        <v>6</v>
      </c>
      <c r="J63">
        <v>121</v>
      </c>
      <c r="K63">
        <f t="shared" si="1"/>
        <v>1.8059701492537314</v>
      </c>
    </row>
    <row r="64" spans="1:11" x14ac:dyDescent="0.3">
      <c r="A64" t="s">
        <v>11</v>
      </c>
      <c r="B64" t="s">
        <v>662</v>
      </c>
      <c r="C64" t="s">
        <v>599</v>
      </c>
      <c r="D64" t="s">
        <v>600</v>
      </c>
      <c r="E64">
        <v>7</v>
      </c>
      <c r="F64" t="s">
        <v>614</v>
      </c>
      <c r="G64">
        <v>1750</v>
      </c>
      <c r="H64">
        <v>6</v>
      </c>
      <c r="I64" s="10">
        <v>5</v>
      </c>
      <c r="J64">
        <v>26</v>
      </c>
      <c r="K64">
        <f t="shared" si="1"/>
        <v>0.38805970149253732</v>
      </c>
    </row>
    <row r="65" spans="1:11" x14ac:dyDescent="0.3">
      <c r="A65" t="s">
        <v>48</v>
      </c>
      <c r="B65" t="s">
        <v>662</v>
      </c>
      <c r="C65" t="s">
        <v>599</v>
      </c>
      <c r="D65" t="s">
        <v>608</v>
      </c>
      <c r="E65">
        <v>7</v>
      </c>
      <c r="F65" t="s">
        <v>630</v>
      </c>
      <c r="G65">
        <v>1000</v>
      </c>
      <c r="H65">
        <v>7</v>
      </c>
      <c r="I65" s="10">
        <v>4</v>
      </c>
      <c r="J65">
        <v>63</v>
      </c>
      <c r="K65">
        <f t="shared" si="1"/>
        <v>0.94029850746268662</v>
      </c>
    </row>
    <row r="66" spans="1:11" x14ac:dyDescent="0.3">
      <c r="A66" t="s">
        <v>36</v>
      </c>
      <c r="B66" t="s">
        <v>662</v>
      </c>
      <c r="C66" t="s">
        <v>599</v>
      </c>
      <c r="D66" t="s">
        <v>608</v>
      </c>
      <c r="E66">
        <v>7</v>
      </c>
      <c r="F66" t="s">
        <v>646</v>
      </c>
      <c r="G66">
        <v>1600</v>
      </c>
      <c r="H66">
        <v>1</v>
      </c>
      <c r="I66" s="10">
        <v>3</v>
      </c>
      <c r="J66">
        <v>99</v>
      </c>
      <c r="K66">
        <f t="shared" ref="K66:K68" si="2">J66 / 67</f>
        <v>1.4776119402985075</v>
      </c>
    </row>
    <row r="67" spans="1:11" x14ac:dyDescent="0.3">
      <c r="A67" t="s">
        <v>45</v>
      </c>
      <c r="B67" t="s">
        <v>662</v>
      </c>
      <c r="C67" t="s">
        <v>599</v>
      </c>
      <c r="D67" t="s">
        <v>608</v>
      </c>
      <c r="E67">
        <v>6</v>
      </c>
      <c r="F67" t="s">
        <v>650</v>
      </c>
      <c r="G67">
        <v>1250</v>
      </c>
      <c r="H67">
        <v>3</v>
      </c>
      <c r="I67" s="10">
        <v>2</v>
      </c>
      <c r="J67">
        <v>115</v>
      </c>
      <c r="K67">
        <f t="shared" si="2"/>
        <v>1.7164179104477613</v>
      </c>
    </row>
    <row r="68" spans="1:11" x14ac:dyDescent="0.3">
      <c r="A68" t="s">
        <v>28</v>
      </c>
      <c r="B68" t="s">
        <v>662</v>
      </c>
      <c r="C68" t="s">
        <v>599</v>
      </c>
      <c r="D68" t="s">
        <v>600</v>
      </c>
      <c r="E68">
        <v>5</v>
      </c>
      <c r="F68" t="s">
        <v>604</v>
      </c>
      <c r="G68">
        <v>1750</v>
      </c>
      <c r="H68">
        <v>2</v>
      </c>
      <c r="I68" s="10">
        <v>1</v>
      </c>
      <c r="J68">
        <v>54</v>
      </c>
      <c r="K68">
        <f t="shared" si="2"/>
        <v>0.80597014925373134</v>
      </c>
    </row>
  </sheetData>
  <sortState xmlns:xlrd2="http://schemas.microsoft.com/office/spreadsheetml/2017/richdata2" ref="A2:K68">
    <sortCondition descending="1" ref="I1:I68"/>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7F81-E31B-4847-A323-5C5D31D351BD}">
  <dimension ref="A4:B13"/>
  <sheetViews>
    <sheetView workbookViewId="0">
      <selection activeCell="O20" sqref="O20"/>
    </sheetView>
  </sheetViews>
  <sheetFormatPr defaultRowHeight="14.4" x14ac:dyDescent="0.3"/>
  <cols>
    <col min="1" max="1" width="11.5546875" bestFit="1" customWidth="1"/>
    <col min="2" max="3" width="24.109375" bestFit="1" customWidth="1"/>
  </cols>
  <sheetData>
    <row r="4" spans="1:2" x14ac:dyDescent="0.3">
      <c r="A4" s="41" t="s">
        <v>353</v>
      </c>
      <c r="B4" t="s">
        <v>698</v>
      </c>
    </row>
    <row r="5" spans="1:2" x14ac:dyDescent="0.3">
      <c r="A5" t="s">
        <v>376</v>
      </c>
      <c r="B5">
        <v>37</v>
      </c>
    </row>
    <row r="6" spans="1:2" x14ac:dyDescent="0.3">
      <c r="A6" t="s">
        <v>187</v>
      </c>
      <c r="B6">
        <v>34</v>
      </c>
    </row>
    <row r="7" spans="1:2" x14ac:dyDescent="0.3">
      <c r="A7" t="s">
        <v>381</v>
      </c>
      <c r="B7">
        <v>27</v>
      </c>
    </row>
    <row r="8" spans="1:2" x14ac:dyDescent="0.3">
      <c r="A8" t="s">
        <v>525</v>
      </c>
      <c r="B8">
        <v>1</v>
      </c>
    </row>
    <row r="9" spans="1:2" x14ac:dyDescent="0.3">
      <c r="A9" t="s">
        <v>368</v>
      </c>
      <c r="B9">
        <v>40</v>
      </c>
    </row>
    <row r="10" spans="1:2" x14ac:dyDescent="0.3">
      <c r="A10" t="s">
        <v>291</v>
      </c>
      <c r="B10">
        <v>36</v>
      </c>
    </row>
    <row r="11" spans="1:2" x14ac:dyDescent="0.3">
      <c r="A11" t="s">
        <v>365</v>
      </c>
      <c r="B11">
        <v>21</v>
      </c>
    </row>
    <row r="12" spans="1:2" x14ac:dyDescent="0.3">
      <c r="A12" t="s">
        <v>663</v>
      </c>
      <c r="B12">
        <v>5</v>
      </c>
    </row>
    <row r="13" spans="1:2" x14ac:dyDescent="0.3">
      <c r="A13" t="s">
        <v>373</v>
      </c>
      <c r="B13">
        <v>49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E0E1-206E-40D4-973D-C5168419DEFC}">
  <dimension ref="A1:O251"/>
  <sheetViews>
    <sheetView workbookViewId="0">
      <selection activeCell="F21" sqref="F21"/>
    </sheetView>
  </sheetViews>
  <sheetFormatPr defaultRowHeight="14.4" x14ac:dyDescent="0.3"/>
  <cols>
    <col min="1" max="1" width="36.77734375" bestFit="1" customWidth="1"/>
    <col min="2" max="2" width="24.77734375" bestFit="1" customWidth="1"/>
    <col min="3" max="3" width="11.5546875" bestFit="1" customWidth="1"/>
    <col min="4" max="4" width="10.5546875" bestFit="1" customWidth="1"/>
    <col min="5" max="5" width="9.44140625" bestFit="1" customWidth="1"/>
    <col min="6" max="6" width="98.5546875" bestFit="1" customWidth="1"/>
    <col min="7" max="7" width="10.88671875" bestFit="1" customWidth="1"/>
    <col min="8" max="8" width="10.33203125" bestFit="1" customWidth="1"/>
    <col min="9" max="9" width="9.33203125" bestFit="1" customWidth="1"/>
    <col min="10" max="10" width="18.5546875" bestFit="1" customWidth="1"/>
    <col min="11" max="11" width="20" bestFit="1" customWidth="1"/>
    <col min="12" max="12" width="16.5546875" bestFit="1" customWidth="1"/>
    <col min="13" max="13" width="15.5546875" style="10" bestFit="1" customWidth="1"/>
    <col min="14" max="14" width="7.77734375" bestFit="1" customWidth="1"/>
    <col min="15" max="15" width="12.109375" bestFit="1" customWidth="1"/>
    <col min="16" max="16" width="11.33203125" customWidth="1"/>
  </cols>
  <sheetData>
    <row r="1" spans="1:15" x14ac:dyDescent="0.3">
      <c r="A1" t="s">
        <v>0</v>
      </c>
      <c r="B1" t="s">
        <v>316</v>
      </c>
      <c r="C1" t="s">
        <v>353</v>
      </c>
      <c r="D1" t="s">
        <v>354</v>
      </c>
      <c r="E1" t="s">
        <v>355</v>
      </c>
      <c r="F1" t="s">
        <v>356</v>
      </c>
      <c r="G1" t="s">
        <v>357</v>
      </c>
      <c r="H1" t="s">
        <v>358</v>
      </c>
      <c r="I1" t="s">
        <v>359</v>
      </c>
      <c r="J1" t="s">
        <v>360</v>
      </c>
      <c r="K1" t="s">
        <v>361</v>
      </c>
      <c r="L1" t="s">
        <v>362</v>
      </c>
      <c r="M1" s="10" t="s">
        <v>363</v>
      </c>
      <c r="N1" t="s">
        <v>364</v>
      </c>
      <c r="O1" t="s">
        <v>352</v>
      </c>
    </row>
    <row r="2" spans="1:15" x14ac:dyDescent="0.3">
      <c r="A2" t="s">
        <v>69</v>
      </c>
      <c r="B2" t="s">
        <v>662</v>
      </c>
      <c r="C2" t="s">
        <v>368</v>
      </c>
      <c r="D2" t="s">
        <v>369</v>
      </c>
      <c r="E2">
        <v>28</v>
      </c>
      <c r="F2" t="s">
        <v>370</v>
      </c>
      <c r="G2">
        <v>2250</v>
      </c>
      <c r="H2">
        <v>79</v>
      </c>
      <c r="I2">
        <v>1</v>
      </c>
      <c r="J2">
        <v>0</v>
      </c>
      <c r="K2">
        <v>0</v>
      </c>
      <c r="L2">
        <v>0</v>
      </c>
      <c r="M2" s="10">
        <v>93</v>
      </c>
      <c r="N2">
        <v>250</v>
      </c>
      <c r="O2">
        <f t="shared" ref="O2:O65" si="0">N2 / 250</f>
        <v>1</v>
      </c>
    </row>
    <row r="3" spans="1:15" x14ac:dyDescent="0.3">
      <c r="A3" t="s">
        <v>86</v>
      </c>
      <c r="B3" t="s">
        <v>662</v>
      </c>
      <c r="C3" t="s">
        <v>187</v>
      </c>
      <c r="D3" t="s">
        <v>369</v>
      </c>
      <c r="E3">
        <v>11</v>
      </c>
      <c r="F3" t="s">
        <v>393</v>
      </c>
      <c r="G3">
        <v>1100</v>
      </c>
      <c r="H3">
        <v>78</v>
      </c>
      <c r="I3">
        <v>5</v>
      </c>
      <c r="J3">
        <v>0</v>
      </c>
      <c r="K3">
        <v>0</v>
      </c>
      <c r="L3">
        <v>0</v>
      </c>
      <c r="M3" s="10">
        <v>84</v>
      </c>
      <c r="N3">
        <v>49</v>
      </c>
      <c r="O3">
        <f t="shared" si="0"/>
        <v>0.19600000000000001</v>
      </c>
    </row>
    <row r="4" spans="1:15" x14ac:dyDescent="0.3">
      <c r="A4" t="s">
        <v>152</v>
      </c>
      <c r="B4" t="s">
        <v>662</v>
      </c>
      <c r="C4" t="s">
        <v>381</v>
      </c>
      <c r="D4" t="s">
        <v>366</v>
      </c>
      <c r="E4">
        <v>25</v>
      </c>
      <c r="F4" t="s">
        <v>455</v>
      </c>
      <c r="G4">
        <v>1600</v>
      </c>
      <c r="H4">
        <v>77</v>
      </c>
      <c r="I4">
        <v>3</v>
      </c>
      <c r="J4">
        <v>0</v>
      </c>
      <c r="K4">
        <v>0</v>
      </c>
      <c r="L4">
        <v>0</v>
      </c>
      <c r="M4" s="10">
        <v>5</v>
      </c>
      <c r="N4">
        <v>145</v>
      </c>
      <c r="O4">
        <f t="shared" si="0"/>
        <v>0.57999999999999996</v>
      </c>
    </row>
    <row r="5" spans="1:15" x14ac:dyDescent="0.3">
      <c r="A5" t="s">
        <v>133</v>
      </c>
      <c r="B5" t="s">
        <v>330</v>
      </c>
      <c r="C5" t="s">
        <v>381</v>
      </c>
      <c r="D5" t="s">
        <v>378</v>
      </c>
      <c r="E5">
        <v>26</v>
      </c>
      <c r="F5" t="s">
        <v>439</v>
      </c>
      <c r="G5">
        <v>700</v>
      </c>
      <c r="H5">
        <v>76</v>
      </c>
      <c r="I5">
        <v>3</v>
      </c>
      <c r="J5">
        <v>0</v>
      </c>
      <c r="K5">
        <v>0</v>
      </c>
      <c r="L5">
        <v>0</v>
      </c>
      <c r="M5" s="10">
        <v>76</v>
      </c>
      <c r="N5">
        <v>204</v>
      </c>
      <c r="O5">
        <f t="shared" si="0"/>
        <v>0.81599999999999995</v>
      </c>
    </row>
    <row r="6" spans="1:15" x14ac:dyDescent="0.3">
      <c r="A6" t="s">
        <v>109</v>
      </c>
      <c r="B6" t="s">
        <v>662</v>
      </c>
      <c r="C6" t="s">
        <v>187</v>
      </c>
      <c r="D6" t="s">
        <v>369</v>
      </c>
      <c r="E6">
        <v>41</v>
      </c>
      <c r="F6" t="s">
        <v>417</v>
      </c>
      <c r="G6">
        <v>1100</v>
      </c>
      <c r="H6">
        <v>75</v>
      </c>
      <c r="I6">
        <v>1</v>
      </c>
      <c r="J6">
        <v>0</v>
      </c>
      <c r="K6">
        <v>0</v>
      </c>
      <c r="L6">
        <v>0</v>
      </c>
      <c r="M6" s="10">
        <v>102</v>
      </c>
      <c r="N6">
        <v>25</v>
      </c>
      <c r="O6">
        <f t="shared" si="0"/>
        <v>0.1</v>
      </c>
    </row>
    <row r="7" spans="1:15" x14ac:dyDescent="0.3">
      <c r="A7" t="s">
        <v>102</v>
      </c>
      <c r="B7" t="s">
        <v>662</v>
      </c>
      <c r="C7" t="s">
        <v>187</v>
      </c>
      <c r="D7" t="s">
        <v>394</v>
      </c>
      <c r="E7">
        <v>46</v>
      </c>
      <c r="F7" t="s">
        <v>410</v>
      </c>
      <c r="G7">
        <v>1000</v>
      </c>
      <c r="H7">
        <v>74</v>
      </c>
      <c r="I7">
        <v>1</v>
      </c>
      <c r="J7">
        <v>0</v>
      </c>
      <c r="K7">
        <v>0</v>
      </c>
      <c r="L7">
        <v>0</v>
      </c>
      <c r="M7" s="10">
        <v>50</v>
      </c>
      <c r="N7">
        <v>891</v>
      </c>
      <c r="O7">
        <f t="shared" si="0"/>
        <v>3.5640000000000001</v>
      </c>
    </row>
    <row r="8" spans="1:15" x14ac:dyDescent="0.3">
      <c r="A8" t="s">
        <v>239</v>
      </c>
      <c r="B8" t="s">
        <v>662</v>
      </c>
      <c r="C8" t="s">
        <v>365</v>
      </c>
      <c r="D8" t="s">
        <v>366</v>
      </c>
      <c r="E8">
        <v>4</v>
      </c>
      <c r="F8" t="s">
        <v>539</v>
      </c>
      <c r="G8">
        <v>700</v>
      </c>
      <c r="H8">
        <v>73</v>
      </c>
      <c r="I8">
        <v>3</v>
      </c>
      <c r="J8">
        <v>0</v>
      </c>
      <c r="K8">
        <v>0</v>
      </c>
      <c r="L8">
        <v>0</v>
      </c>
      <c r="M8" s="10">
        <v>88</v>
      </c>
      <c r="N8">
        <v>26</v>
      </c>
      <c r="O8">
        <f t="shared" si="0"/>
        <v>0.104</v>
      </c>
    </row>
    <row r="9" spans="1:15" x14ac:dyDescent="0.3">
      <c r="A9" t="s">
        <v>220</v>
      </c>
      <c r="B9" t="s">
        <v>662</v>
      </c>
      <c r="C9" t="s">
        <v>373</v>
      </c>
      <c r="D9" t="s">
        <v>374</v>
      </c>
      <c r="E9">
        <v>90</v>
      </c>
      <c r="F9" t="s">
        <v>519</v>
      </c>
      <c r="G9">
        <v>1350</v>
      </c>
      <c r="H9">
        <v>72</v>
      </c>
      <c r="I9">
        <v>6</v>
      </c>
      <c r="J9">
        <v>0</v>
      </c>
      <c r="K9">
        <v>0</v>
      </c>
      <c r="L9">
        <v>0</v>
      </c>
      <c r="M9" s="10">
        <v>28</v>
      </c>
      <c r="N9">
        <v>71</v>
      </c>
      <c r="O9">
        <f t="shared" si="0"/>
        <v>0.28399999999999997</v>
      </c>
    </row>
    <row r="10" spans="1:15" x14ac:dyDescent="0.3">
      <c r="A10" t="s">
        <v>88</v>
      </c>
      <c r="B10" t="s">
        <v>662</v>
      </c>
      <c r="C10" t="s">
        <v>187</v>
      </c>
      <c r="D10" t="s">
        <v>394</v>
      </c>
      <c r="E10">
        <v>11</v>
      </c>
      <c r="F10" t="s">
        <v>396</v>
      </c>
      <c r="G10">
        <v>650</v>
      </c>
      <c r="H10">
        <v>72</v>
      </c>
      <c r="I10">
        <v>1</v>
      </c>
      <c r="J10">
        <v>0</v>
      </c>
      <c r="K10">
        <v>0</v>
      </c>
      <c r="L10">
        <v>0</v>
      </c>
      <c r="M10" s="10">
        <v>6</v>
      </c>
      <c r="N10">
        <v>34</v>
      </c>
      <c r="O10">
        <f t="shared" si="0"/>
        <v>0.13600000000000001</v>
      </c>
    </row>
    <row r="11" spans="1:15" x14ac:dyDescent="0.3">
      <c r="A11" t="s">
        <v>87</v>
      </c>
      <c r="B11" t="s">
        <v>321</v>
      </c>
      <c r="C11" t="s">
        <v>187</v>
      </c>
      <c r="D11" t="s">
        <v>394</v>
      </c>
      <c r="E11">
        <v>26</v>
      </c>
      <c r="F11" t="s">
        <v>395</v>
      </c>
      <c r="G11">
        <v>400</v>
      </c>
      <c r="H11">
        <v>71</v>
      </c>
      <c r="I11">
        <v>1</v>
      </c>
      <c r="J11">
        <v>0</v>
      </c>
      <c r="K11">
        <v>0</v>
      </c>
      <c r="L11">
        <v>0</v>
      </c>
      <c r="M11" s="10">
        <v>39</v>
      </c>
      <c r="N11">
        <v>76</v>
      </c>
      <c r="O11">
        <f t="shared" si="0"/>
        <v>0.30399999999999999</v>
      </c>
    </row>
    <row r="12" spans="1:15" x14ac:dyDescent="0.3">
      <c r="A12" t="s">
        <v>279</v>
      </c>
      <c r="B12" t="s">
        <v>662</v>
      </c>
      <c r="C12" t="s">
        <v>365</v>
      </c>
      <c r="D12" t="s">
        <v>366</v>
      </c>
      <c r="E12">
        <v>6</v>
      </c>
      <c r="F12" t="s">
        <v>570</v>
      </c>
      <c r="G12">
        <v>1000</v>
      </c>
      <c r="H12">
        <v>70</v>
      </c>
      <c r="I12">
        <v>3</v>
      </c>
      <c r="J12">
        <v>0</v>
      </c>
      <c r="K12">
        <v>0</v>
      </c>
      <c r="L12">
        <v>2</v>
      </c>
      <c r="M12" s="10">
        <v>20</v>
      </c>
      <c r="N12">
        <v>105</v>
      </c>
      <c r="O12">
        <f t="shared" si="0"/>
        <v>0.42</v>
      </c>
    </row>
    <row r="13" spans="1:15" x14ac:dyDescent="0.3">
      <c r="A13" t="s">
        <v>118</v>
      </c>
      <c r="B13" t="s">
        <v>328</v>
      </c>
      <c r="C13" t="s">
        <v>373</v>
      </c>
      <c r="D13" t="s">
        <v>374</v>
      </c>
      <c r="E13">
        <v>55</v>
      </c>
      <c r="F13" t="s">
        <v>426</v>
      </c>
      <c r="G13">
        <v>1350</v>
      </c>
      <c r="H13">
        <v>69</v>
      </c>
      <c r="I13">
        <v>6</v>
      </c>
      <c r="J13">
        <v>1</v>
      </c>
      <c r="K13">
        <v>0</v>
      </c>
      <c r="L13">
        <v>0</v>
      </c>
      <c r="M13" s="10">
        <v>51</v>
      </c>
      <c r="N13">
        <v>300</v>
      </c>
      <c r="O13">
        <f t="shared" si="0"/>
        <v>1.2</v>
      </c>
    </row>
    <row r="14" spans="1:15" x14ac:dyDescent="0.3">
      <c r="A14" t="s">
        <v>215</v>
      </c>
      <c r="B14" t="s">
        <v>662</v>
      </c>
      <c r="C14" t="s">
        <v>381</v>
      </c>
      <c r="D14" t="s">
        <v>366</v>
      </c>
      <c r="E14">
        <v>6</v>
      </c>
      <c r="F14" t="s">
        <v>514</v>
      </c>
      <c r="G14">
        <v>600</v>
      </c>
      <c r="H14">
        <v>68</v>
      </c>
      <c r="I14">
        <v>3</v>
      </c>
      <c r="J14">
        <v>0</v>
      </c>
      <c r="K14">
        <v>0</v>
      </c>
      <c r="L14">
        <v>0</v>
      </c>
      <c r="M14" s="10">
        <v>77</v>
      </c>
      <c r="N14">
        <v>5</v>
      </c>
      <c r="O14">
        <f t="shared" si="0"/>
        <v>0.02</v>
      </c>
    </row>
    <row r="15" spans="1:15" x14ac:dyDescent="0.3">
      <c r="A15" t="s">
        <v>128</v>
      </c>
      <c r="B15" t="s">
        <v>662</v>
      </c>
      <c r="C15" t="s">
        <v>365</v>
      </c>
      <c r="D15" t="s">
        <v>366</v>
      </c>
      <c r="E15">
        <v>2</v>
      </c>
      <c r="F15" t="s">
        <v>435</v>
      </c>
      <c r="G15">
        <v>700</v>
      </c>
      <c r="H15">
        <v>67</v>
      </c>
      <c r="I15">
        <v>2</v>
      </c>
      <c r="J15">
        <v>0</v>
      </c>
      <c r="K15">
        <v>0</v>
      </c>
      <c r="L15">
        <v>0</v>
      </c>
      <c r="M15" s="10">
        <v>32</v>
      </c>
      <c r="N15">
        <v>72</v>
      </c>
      <c r="O15">
        <f t="shared" si="0"/>
        <v>0.28799999999999998</v>
      </c>
    </row>
    <row r="16" spans="1:15" x14ac:dyDescent="0.3">
      <c r="A16" t="s">
        <v>117</v>
      </c>
      <c r="B16" t="s">
        <v>327</v>
      </c>
      <c r="C16" t="s">
        <v>291</v>
      </c>
      <c r="D16" t="s">
        <v>291</v>
      </c>
      <c r="E16">
        <v>28</v>
      </c>
      <c r="F16" t="s">
        <v>425</v>
      </c>
      <c r="G16">
        <v>1350</v>
      </c>
      <c r="H16">
        <v>66</v>
      </c>
      <c r="I16">
        <v>6</v>
      </c>
      <c r="J16">
        <v>0</v>
      </c>
      <c r="K16">
        <v>0</v>
      </c>
      <c r="L16">
        <v>0</v>
      </c>
      <c r="M16" s="10">
        <v>60</v>
      </c>
      <c r="N16">
        <v>576</v>
      </c>
      <c r="O16">
        <f t="shared" si="0"/>
        <v>2.3039999999999998</v>
      </c>
    </row>
    <row r="17" spans="1:15" x14ac:dyDescent="0.3">
      <c r="A17" t="s">
        <v>263</v>
      </c>
      <c r="B17" t="s">
        <v>662</v>
      </c>
      <c r="C17" t="s">
        <v>373</v>
      </c>
      <c r="D17" t="s">
        <v>374</v>
      </c>
      <c r="E17">
        <v>66</v>
      </c>
      <c r="F17" t="s">
        <v>558</v>
      </c>
      <c r="G17">
        <v>1650</v>
      </c>
      <c r="H17">
        <v>65</v>
      </c>
      <c r="I17">
        <v>3</v>
      </c>
      <c r="J17">
        <v>0</v>
      </c>
      <c r="K17">
        <v>0</v>
      </c>
      <c r="L17">
        <v>0</v>
      </c>
      <c r="M17" s="10">
        <v>48</v>
      </c>
      <c r="N17">
        <v>147</v>
      </c>
      <c r="O17">
        <f t="shared" si="0"/>
        <v>0.58799999999999997</v>
      </c>
    </row>
    <row r="18" spans="1:15" x14ac:dyDescent="0.3">
      <c r="A18" t="s">
        <v>271</v>
      </c>
      <c r="B18" t="s">
        <v>342</v>
      </c>
      <c r="C18" t="s">
        <v>291</v>
      </c>
      <c r="D18" t="s">
        <v>291</v>
      </c>
      <c r="E18">
        <v>9</v>
      </c>
      <c r="F18" t="s">
        <v>565</v>
      </c>
      <c r="G18">
        <v>900</v>
      </c>
      <c r="H18">
        <v>65</v>
      </c>
      <c r="I18">
        <v>3</v>
      </c>
      <c r="J18">
        <v>0</v>
      </c>
      <c r="K18">
        <v>0</v>
      </c>
      <c r="L18">
        <v>0</v>
      </c>
      <c r="M18" s="10">
        <v>58</v>
      </c>
      <c r="N18">
        <v>26</v>
      </c>
      <c r="O18">
        <f t="shared" si="0"/>
        <v>0.104</v>
      </c>
    </row>
    <row r="19" spans="1:15" x14ac:dyDescent="0.3">
      <c r="A19" t="s">
        <v>182</v>
      </c>
      <c r="B19" t="s">
        <v>662</v>
      </c>
      <c r="C19" t="s">
        <v>373</v>
      </c>
      <c r="D19" t="s">
        <v>374</v>
      </c>
      <c r="E19">
        <v>45</v>
      </c>
      <c r="F19" t="s">
        <v>483</v>
      </c>
      <c r="G19">
        <v>800</v>
      </c>
      <c r="H19">
        <v>64</v>
      </c>
      <c r="I19">
        <v>6</v>
      </c>
      <c r="J19">
        <v>0</v>
      </c>
      <c r="K19">
        <v>0</v>
      </c>
      <c r="L19">
        <v>0</v>
      </c>
      <c r="M19" s="10">
        <v>66</v>
      </c>
      <c r="N19">
        <v>121</v>
      </c>
      <c r="O19">
        <f t="shared" si="0"/>
        <v>0.48399999999999999</v>
      </c>
    </row>
    <row r="20" spans="1:15" x14ac:dyDescent="0.3">
      <c r="A20" t="s">
        <v>275</v>
      </c>
      <c r="B20" t="s">
        <v>662</v>
      </c>
      <c r="C20" t="s">
        <v>376</v>
      </c>
      <c r="D20" t="s">
        <v>376</v>
      </c>
      <c r="E20">
        <v>39</v>
      </c>
      <c r="F20" t="s">
        <v>535</v>
      </c>
      <c r="G20">
        <v>1350</v>
      </c>
      <c r="H20">
        <v>63</v>
      </c>
      <c r="I20">
        <v>4</v>
      </c>
      <c r="J20">
        <v>0</v>
      </c>
      <c r="K20">
        <v>0</v>
      </c>
      <c r="L20">
        <v>0</v>
      </c>
      <c r="M20" s="10">
        <v>70</v>
      </c>
      <c r="N20">
        <v>101</v>
      </c>
      <c r="O20">
        <f t="shared" si="0"/>
        <v>0.40400000000000003</v>
      </c>
    </row>
    <row r="21" spans="1:15" x14ac:dyDescent="0.3">
      <c r="A21" t="s">
        <v>235</v>
      </c>
      <c r="B21" t="s">
        <v>662</v>
      </c>
      <c r="C21" t="s">
        <v>376</v>
      </c>
      <c r="D21" t="s">
        <v>376</v>
      </c>
      <c r="E21">
        <v>39</v>
      </c>
      <c r="F21" t="s">
        <v>535</v>
      </c>
      <c r="G21">
        <v>1350</v>
      </c>
      <c r="H21">
        <v>63</v>
      </c>
      <c r="I21">
        <v>4</v>
      </c>
      <c r="J21">
        <v>0</v>
      </c>
      <c r="K21">
        <v>0</v>
      </c>
      <c r="L21">
        <v>0</v>
      </c>
      <c r="M21" s="10">
        <v>70</v>
      </c>
      <c r="N21">
        <v>53</v>
      </c>
      <c r="O21">
        <f t="shared" si="0"/>
        <v>0.21199999999999999</v>
      </c>
    </row>
    <row r="22" spans="1:15" x14ac:dyDescent="0.3">
      <c r="A22" t="s">
        <v>145</v>
      </c>
      <c r="B22" t="s">
        <v>332</v>
      </c>
      <c r="C22" t="s">
        <v>291</v>
      </c>
      <c r="D22" t="s">
        <v>291</v>
      </c>
      <c r="E22">
        <v>10</v>
      </c>
      <c r="F22" t="s">
        <v>450</v>
      </c>
      <c r="G22">
        <v>1500</v>
      </c>
      <c r="H22">
        <v>62</v>
      </c>
      <c r="I22">
        <v>3</v>
      </c>
      <c r="J22">
        <v>0</v>
      </c>
      <c r="K22">
        <v>0</v>
      </c>
      <c r="L22">
        <v>0</v>
      </c>
      <c r="M22" s="10">
        <v>182</v>
      </c>
      <c r="N22">
        <v>309</v>
      </c>
      <c r="O22">
        <f t="shared" si="0"/>
        <v>1.236</v>
      </c>
    </row>
    <row r="23" spans="1:15" x14ac:dyDescent="0.3">
      <c r="A23" t="s">
        <v>295</v>
      </c>
      <c r="B23" t="s">
        <v>662</v>
      </c>
      <c r="C23" t="s">
        <v>381</v>
      </c>
      <c r="D23" t="s">
        <v>366</v>
      </c>
      <c r="E23">
        <v>10</v>
      </c>
      <c r="F23" t="s">
        <v>582</v>
      </c>
      <c r="G23">
        <v>1600</v>
      </c>
      <c r="H23">
        <v>62</v>
      </c>
      <c r="I23">
        <v>3</v>
      </c>
      <c r="J23">
        <v>0</v>
      </c>
      <c r="K23">
        <v>0</v>
      </c>
      <c r="L23">
        <v>0</v>
      </c>
      <c r="M23" s="10">
        <v>101</v>
      </c>
      <c r="N23">
        <v>115</v>
      </c>
      <c r="O23">
        <f t="shared" si="0"/>
        <v>0.46</v>
      </c>
    </row>
    <row r="24" spans="1:15" x14ac:dyDescent="0.3">
      <c r="A24" t="s">
        <v>212</v>
      </c>
      <c r="B24" t="s">
        <v>662</v>
      </c>
      <c r="C24" t="s">
        <v>291</v>
      </c>
      <c r="D24" t="s">
        <v>291</v>
      </c>
      <c r="E24">
        <v>8</v>
      </c>
      <c r="F24" t="s">
        <v>511</v>
      </c>
      <c r="G24">
        <v>1500</v>
      </c>
      <c r="H24">
        <v>62</v>
      </c>
      <c r="I24">
        <v>3</v>
      </c>
      <c r="J24">
        <v>0</v>
      </c>
      <c r="K24">
        <v>0</v>
      </c>
      <c r="L24">
        <v>0</v>
      </c>
      <c r="M24" s="10">
        <v>138</v>
      </c>
      <c r="N24">
        <v>32</v>
      </c>
      <c r="O24">
        <f t="shared" si="0"/>
        <v>0.128</v>
      </c>
    </row>
    <row r="25" spans="1:15" x14ac:dyDescent="0.3">
      <c r="A25" t="s">
        <v>200</v>
      </c>
      <c r="B25" t="s">
        <v>337</v>
      </c>
      <c r="C25" t="s">
        <v>365</v>
      </c>
      <c r="D25" t="s">
        <v>366</v>
      </c>
      <c r="E25">
        <v>5</v>
      </c>
      <c r="F25" t="s">
        <v>500</v>
      </c>
      <c r="G25">
        <v>400</v>
      </c>
      <c r="H25">
        <v>62</v>
      </c>
      <c r="I25">
        <v>3</v>
      </c>
      <c r="J25">
        <v>0</v>
      </c>
      <c r="K25">
        <v>0</v>
      </c>
      <c r="L25">
        <v>0</v>
      </c>
      <c r="M25" s="10">
        <v>108</v>
      </c>
      <c r="N25">
        <v>28</v>
      </c>
      <c r="O25">
        <f t="shared" si="0"/>
        <v>0.112</v>
      </c>
    </row>
    <row r="26" spans="1:15" x14ac:dyDescent="0.3">
      <c r="A26" t="s">
        <v>241</v>
      </c>
      <c r="B26" t="s">
        <v>662</v>
      </c>
      <c r="C26" t="s">
        <v>187</v>
      </c>
      <c r="D26" t="s">
        <v>394</v>
      </c>
      <c r="E26">
        <v>16</v>
      </c>
      <c r="F26" t="s">
        <v>541</v>
      </c>
      <c r="G26">
        <v>1400</v>
      </c>
      <c r="H26">
        <v>62</v>
      </c>
      <c r="I26">
        <v>3</v>
      </c>
      <c r="J26">
        <v>0</v>
      </c>
      <c r="K26">
        <v>0</v>
      </c>
      <c r="L26">
        <v>0</v>
      </c>
      <c r="M26" s="10">
        <v>160</v>
      </c>
      <c r="N26">
        <v>21</v>
      </c>
      <c r="O26">
        <f t="shared" si="0"/>
        <v>8.4000000000000005E-2</v>
      </c>
    </row>
    <row r="27" spans="1:15" x14ac:dyDescent="0.3">
      <c r="A27" t="s">
        <v>129</v>
      </c>
      <c r="B27" t="s">
        <v>662</v>
      </c>
      <c r="C27" t="s">
        <v>365</v>
      </c>
      <c r="D27" t="s">
        <v>366</v>
      </c>
      <c r="E27">
        <v>4</v>
      </c>
      <c r="F27" t="s">
        <v>436</v>
      </c>
      <c r="G27">
        <v>900</v>
      </c>
      <c r="H27">
        <v>61</v>
      </c>
      <c r="I27">
        <v>2</v>
      </c>
      <c r="J27">
        <v>0</v>
      </c>
      <c r="K27">
        <v>0</v>
      </c>
      <c r="L27">
        <v>0</v>
      </c>
      <c r="M27" s="10">
        <v>79</v>
      </c>
      <c r="N27">
        <v>81</v>
      </c>
      <c r="O27">
        <f t="shared" si="0"/>
        <v>0.32400000000000001</v>
      </c>
    </row>
    <row r="28" spans="1:15" x14ac:dyDescent="0.3">
      <c r="A28" t="s">
        <v>196</v>
      </c>
      <c r="B28" t="s">
        <v>662</v>
      </c>
      <c r="C28" t="s">
        <v>365</v>
      </c>
      <c r="D28" t="s">
        <v>366</v>
      </c>
      <c r="E28">
        <v>4</v>
      </c>
      <c r="F28" t="s">
        <v>496</v>
      </c>
      <c r="G28">
        <v>900</v>
      </c>
      <c r="H28">
        <v>60</v>
      </c>
      <c r="I28">
        <v>3</v>
      </c>
      <c r="J28">
        <v>0</v>
      </c>
      <c r="K28">
        <v>0</v>
      </c>
      <c r="L28">
        <v>0</v>
      </c>
      <c r="M28" s="10">
        <v>74</v>
      </c>
      <c r="N28">
        <v>232</v>
      </c>
      <c r="O28">
        <f t="shared" si="0"/>
        <v>0.92800000000000005</v>
      </c>
    </row>
    <row r="29" spans="1:15" x14ac:dyDescent="0.3">
      <c r="A29" t="s">
        <v>217</v>
      </c>
      <c r="B29" t="s">
        <v>338</v>
      </c>
      <c r="C29" t="s">
        <v>365</v>
      </c>
      <c r="D29" t="s">
        <v>366</v>
      </c>
      <c r="E29">
        <v>4</v>
      </c>
      <c r="F29" t="s">
        <v>516</v>
      </c>
      <c r="G29">
        <v>700</v>
      </c>
      <c r="H29">
        <v>59</v>
      </c>
      <c r="I29">
        <v>3</v>
      </c>
      <c r="J29">
        <v>0</v>
      </c>
      <c r="K29">
        <v>0</v>
      </c>
      <c r="L29">
        <v>0</v>
      </c>
      <c r="M29" s="10">
        <v>33</v>
      </c>
      <c r="N29">
        <v>79</v>
      </c>
      <c r="O29">
        <f t="shared" si="0"/>
        <v>0.316</v>
      </c>
    </row>
    <row r="30" spans="1:15" x14ac:dyDescent="0.3">
      <c r="A30" t="s">
        <v>170</v>
      </c>
      <c r="B30" t="s">
        <v>662</v>
      </c>
      <c r="C30" t="s">
        <v>381</v>
      </c>
      <c r="D30" t="s">
        <v>366</v>
      </c>
      <c r="E30">
        <v>12</v>
      </c>
      <c r="F30" t="s">
        <v>472</v>
      </c>
      <c r="G30">
        <v>3000</v>
      </c>
      <c r="H30">
        <v>58</v>
      </c>
      <c r="I30">
        <v>3</v>
      </c>
      <c r="J30">
        <v>0</v>
      </c>
      <c r="K30">
        <v>0</v>
      </c>
      <c r="L30">
        <v>0</v>
      </c>
      <c r="M30" s="10">
        <v>4</v>
      </c>
      <c r="N30">
        <v>39</v>
      </c>
      <c r="O30">
        <f t="shared" si="0"/>
        <v>0.156</v>
      </c>
    </row>
    <row r="31" spans="1:15" x14ac:dyDescent="0.3">
      <c r="A31" t="s">
        <v>255</v>
      </c>
      <c r="B31" t="s">
        <v>662</v>
      </c>
      <c r="C31" t="s">
        <v>365</v>
      </c>
      <c r="D31" t="s">
        <v>366</v>
      </c>
      <c r="E31">
        <v>8</v>
      </c>
      <c r="F31" t="s">
        <v>551</v>
      </c>
      <c r="G31">
        <v>400</v>
      </c>
      <c r="H31">
        <v>57</v>
      </c>
      <c r="I31">
        <v>3</v>
      </c>
      <c r="J31">
        <v>0</v>
      </c>
      <c r="K31">
        <v>0</v>
      </c>
      <c r="L31">
        <v>0</v>
      </c>
      <c r="M31" s="10">
        <v>31</v>
      </c>
      <c r="N31">
        <v>28</v>
      </c>
      <c r="O31">
        <f t="shared" si="0"/>
        <v>0.112</v>
      </c>
    </row>
    <row r="32" spans="1:15" x14ac:dyDescent="0.3">
      <c r="A32" t="s">
        <v>272</v>
      </c>
      <c r="B32" t="s">
        <v>662</v>
      </c>
      <c r="C32" t="s">
        <v>291</v>
      </c>
      <c r="D32" t="s">
        <v>291</v>
      </c>
      <c r="E32">
        <v>9</v>
      </c>
      <c r="F32" t="s">
        <v>566</v>
      </c>
      <c r="G32">
        <v>900</v>
      </c>
      <c r="H32">
        <v>56</v>
      </c>
      <c r="I32">
        <v>3</v>
      </c>
      <c r="J32">
        <v>0</v>
      </c>
      <c r="K32">
        <v>0</v>
      </c>
      <c r="L32">
        <v>0</v>
      </c>
      <c r="M32" s="10">
        <v>150</v>
      </c>
      <c r="N32">
        <v>38</v>
      </c>
      <c r="O32">
        <f t="shared" si="0"/>
        <v>0.152</v>
      </c>
    </row>
    <row r="33" spans="1:15" x14ac:dyDescent="0.3">
      <c r="A33" t="s">
        <v>229</v>
      </c>
      <c r="B33" t="s">
        <v>662</v>
      </c>
      <c r="C33" t="s">
        <v>291</v>
      </c>
      <c r="D33" t="s">
        <v>291</v>
      </c>
      <c r="E33">
        <v>5</v>
      </c>
      <c r="F33" t="s">
        <v>528</v>
      </c>
      <c r="G33">
        <v>2250</v>
      </c>
      <c r="H33">
        <v>56</v>
      </c>
      <c r="I33">
        <v>3</v>
      </c>
      <c r="J33">
        <v>0</v>
      </c>
      <c r="K33">
        <v>0</v>
      </c>
      <c r="L33">
        <v>0</v>
      </c>
      <c r="M33" s="10">
        <v>128</v>
      </c>
      <c r="N33">
        <v>14</v>
      </c>
      <c r="O33">
        <f t="shared" si="0"/>
        <v>5.6000000000000001E-2</v>
      </c>
    </row>
    <row r="34" spans="1:15" x14ac:dyDescent="0.3">
      <c r="A34" t="s">
        <v>282</v>
      </c>
      <c r="B34" t="s">
        <v>662</v>
      </c>
      <c r="C34" t="s">
        <v>291</v>
      </c>
      <c r="D34" t="s">
        <v>291</v>
      </c>
      <c r="E34">
        <v>17</v>
      </c>
      <c r="F34" t="s">
        <v>572</v>
      </c>
      <c r="G34">
        <v>800</v>
      </c>
      <c r="H34">
        <v>55</v>
      </c>
      <c r="I34">
        <v>4</v>
      </c>
      <c r="J34">
        <v>0</v>
      </c>
      <c r="K34">
        <v>0</v>
      </c>
      <c r="L34">
        <v>0</v>
      </c>
      <c r="M34" s="10">
        <v>172</v>
      </c>
      <c r="N34">
        <v>397</v>
      </c>
      <c r="O34">
        <f t="shared" si="0"/>
        <v>1.5880000000000001</v>
      </c>
    </row>
    <row r="35" spans="1:15" x14ac:dyDescent="0.3">
      <c r="A35" t="s">
        <v>73</v>
      </c>
      <c r="B35" t="s">
        <v>662</v>
      </c>
      <c r="C35" t="s">
        <v>373</v>
      </c>
      <c r="D35" t="s">
        <v>376</v>
      </c>
      <c r="E35">
        <v>44</v>
      </c>
      <c r="F35" t="s">
        <v>377</v>
      </c>
      <c r="G35">
        <v>1000</v>
      </c>
      <c r="H35">
        <v>54</v>
      </c>
      <c r="I35">
        <v>5</v>
      </c>
      <c r="J35">
        <v>0</v>
      </c>
      <c r="K35">
        <v>1</v>
      </c>
      <c r="L35">
        <v>0</v>
      </c>
      <c r="M35" s="10">
        <v>47</v>
      </c>
      <c r="N35">
        <v>457</v>
      </c>
      <c r="O35">
        <f t="shared" si="0"/>
        <v>1.8280000000000001</v>
      </c>
    </row>
    <row r="36" spans="1:15" x14ac:dyDescent="0.3">
      <c r="A36" t="s">
        <v>110</v>
      </c>
      <c r="B36" t="s">
        <v>325</v>
      </c>
      <c r="C36" t="s">
        <v>381</v>
      </c>
      <c r="D36" t="s">
        <v>366</v>
      </c>
      <c r="E36">
        <v>9</v>
      </c>
      <c r="F36" t="s">
        <v>418</v>
      </c>
      <c r="G36">
        <v>750</v>
      </c>
      <c r="H36">
        <v>54</v>
      </c>
      <c r="I36">
        <v>3</v>
      </c>
      <c r="J36">
        <v>0</v>
      </c>
      <c r="K36">
        <v>0</v>
      </c>
      <c r="L36">
        <v>0</v>
      </c>
      <c r="M36" s="10">
        <v>21</v>
      </c>
      <c r="N36">
        <v>35</v>
      </c>
      <c r="O36">
        <f t="shared" si="0"/>
        <v>0.14000000000000001</v>
      </c>
    </row>
    <row r="37" spans="1:15" x14ac:dyDescent="0.3">
      <c r="A37" t="s">
        <v>305</v>
      </c>
      <c r="B37" t="s">
        <v>662</v>
      </c>
      <c r="C37" t="s">
        <v>291</v>
      </c>
      <c r="D37" t="s">
        <v>291</v>
      </c>
      <c r="E37">
        <v>9</v>
      </c>
      <c r="F37" t="s">
        <v>589</v>
      </c>
      <c r="G37">
        <v>1000</v>
      </c>
      <c r="H37">
        <v>53</v>
      </c>
      <c r="I37">
        <v>3</v>
      </c>
      <c r="J37">
        <v>0</v>
      </c>
      <c r="K37">
        <v>0</v>
      </c>
      <c r="L37">
        <v>0</v>
      </c>
      <c r="M37" s="10">
        <v>109</v>
      </c>
      <c r="N37">
        <v>341</v>
      </c>
      <c r="O37">
        <f t="shared" si="0"/>
        <v>1.3640000000000001</v>
      </c>
    </row>
    <row r="38" spans="1:15" x14ac:dyDescent="0.3">
      <c r="A38" t="s">
        <v>193</v>
      </c>
      <c r="B38" t="s">
        <v>662</v>
      </c>
      <c r="C38" t="s">
        <v>291</v>
      </c>
      <c r="D38" t="s">
        <v>291</v>
      </c>
      <c r="E38">
        <v>12</v>
      </c>
      <c r="F38" t="s">
        <v>493</v>
      </c>
      <c r="G38">
        <v>700</v>
      </c>
      <c r="H38">
        <v>53</v>
      </c>
      <c r="I38">
        <v>5</v>
      </c>
      <c r="J38">
        <v>0</v>
      </c>
      <c r="K38">
        <v>0</v>
      </c>
      <c r="L38">
        <v>0</v>
      </c>
      <c r="M38" s="10">
        <v>114</v>
      </c>
      <c r="N38">
        <v>77</v>
      </c>
      <c r="O38">
        <f t="shared" si="0"/>
        <v>0.308</v>
      </c>
    </row>
    <row r="39" spans="1:15" x14ac:dyDescent="0.3">
      <c r="A39" t="s">
        <v>190</v>
      </c>
      <c r="B39" t="s">
        <v>662</v>
      </c>
      <c r="C39" t="s">
        <v>187</v>
      </c>
      <c r="D39" t="s">
        <v>369</v>
      </c>
      <c r="E39">
        <v>22</v>
      </c>
      <c r="F39" t="s">
        <v>490</v>
      </c>
      <c r="G39">
        <v>1000</v>
      </c>
      <c r="H39">
        <v>53</v>
      </c>
      <c r="I39">
        <v>3</v>
      </c>
      <c r="J39">
        <v>0</v>
      </c>
      <c r="K39">
        <v>0</v>
      </c>
      <c r="L39">
        <v>0</v>
      </c>
      <c r="M39" s="10">
        <v>165</v>
      </c>
      <c r="N39">
        <v>20</v>
      </c>
      <c r="O39">
        <f t="shared" si="0"/>
        <v>0.08</v>
      </c>
    </row>
    <row r="40" spans="1:15" x14ac:dyDescent="0.3">
      <c r="A40" t="s">
        <v>261</v>
      </c>
      <c r="B40" t="s">
        <v>662</v>
      </c>
      <c r="C40" t="s">
        <v>187</v>
      </c>
      <c r="D40" t="s">
        <v>369</v>
      </c>
      <c r="E40">
        <v>39</v>
      </c>
      <c r="F40" t="s">
        <v>556</v>
      </c>
      <c r="G40">
        <v>1150</v>
      </c>
      <c r="H40">
        <v>52</v>
      </c>
      <c r="I40">
        <v>3</v>
      </c>
      <c r="J40">
        <v>0</v>
      </c>
      <c r="K40">
        <v>0</v>
      </c>
      <c r="L40">
        <v>0</v>
      </c>
      <c r="M40" s="10">
        <v>41</v>
      </c>
      <c r="N40">
        <v>230</v>
      </c>
      <c r="O40">
        <f t="shared" si="0"/>
        <v>0.92</v>
      </c>
    </row>
    <row r="41" spans="1:15" x14ac:dyDescent="0.3">
      <c r="A41" t="s">
        <v>308</v>
      </c>
      <c r="B41" t="s">
        <v>662</v>
      </c>
      <c r="C41" t="s">
        <v>187</v>
      </c>
      <c r="D41" t="s">
        <v>369</v>
      </c>
      <c r="E41">
        <v>16</v>
      </c>
      <c r="F41" t="s">
        <v>591</v>
      </c>
      <c r="G41">
        <v>1000</v>
      </c>
      <c r="H41">
        <v>51</v>
      </c>
      <c r="I41">
        <v>3</v>
      </c>
      <c r="J41">
        <v>0</v>
      </c>
      <c r="K41">
        <v>0</v>
      </c>
      <c r="L41">
        <v>0</v>
      </c>
      <c r="M41" s="10">
        <v>61</v>
      </c>
      <c r="N41">
        <v>371</v>
      </c>
      <c r="O41">
        <f t="shared" si="0"/>
        <v>1.484</v>
      </c>
    </row>
    <row r="42" spans="1:15" x14ac:dyDescent="0.3">
      <c r="A42" t="s">
        <v>310</v>
      </c>
      <c r="B42" t="s">
        <v>349</v>
      </c>
      <c r="C42" t="s">
        <v>291</v>
      </c>
      <c r="D42" t="s">
        <v>291</v>
      </c>
      <c r="E42">
        <v>7</v>
      </c>
      <c r="F42" t="s">
        <v>592</v>
      </c>
      <c r="G42">
        <v>900</v>
      </c>
      <c r="H42">
        <v>51</v>
      </c>
      <c r="I42">
        <v>3</v>
      </c>
      <c r="J42">
        <v>0</v>
      </c>
      <c r="K42">
        <v>0</v>
      </c>
      <c r="L42">
        <v>0</v>
      </c>
      <c r="M42" s="10">
        <v>99</v>
      </c>
      <c r="N42">
        <v>76</v>
      </c>
      <c r="O42">
        <f t="shared" si="0"/>
        <v>0.30399999999999999</v>
      </c>
    </row>
    <row r="43" spans="1:15" x14ac:dyDescent="0.3">
      <c r="A43" t="s">
        <v>312</v>
      </c>
      <c r="B43" t="s">
        <v>662</v>
      </c>
      <c r="C43" t="s">
        <v>291</v>
      </c>
      <c r="D43" t="s">
        <v>291</v>
      </c>
      <c r="E43">
        <v>7</v>
      </c>
      <c r="F43" t="s">
        <v>592</v>
      </c>
      <c r="G43">
        <v>900</v>
      </c>
      <c r="H43">
        <v>51</v>
      </c>
      <c r="I43">
        <v>3</v>
      </c>
      <c r="J43">
        <v>0</v>
      </c>
      <c r="K43">
        <v>0</v>
      </c>
      <c r="L43">
        <v>0</v>
      </c>
      <c r="M43" s="10">
        <v>99</v>
      </c>
      <c r="N43">
        <v>26</v>
      </c>
      <c r="O43">
        <f t="shared" si="0"/>
        <v>0.104</v>
      </c>
    </row>
    <row r="44" spans="1:15" x14ac:dyDescent="0.3">
      <c r="A44" t="s">
        <v>274</v>
      </c>
      <c r="B44" t="s">
        <v>662</v>
      </c>
      <c r="C44" t="s">
        <v>381</v>
      </c>
      <c r="D44" t="s">
        <v>378</v>
      </c>
      <c r="E44">
        <v>22</v>
      </c>
      <c r="F44" t="s">
        <v>567</v>
      </c>
      <c r="G44">
        <v>1100</v>
      </c>
      <c r="H44">
        <v>51</v>
      </c>
      <c r="I44">
        <v>3</v>
      </c>
      <c r="J44">
        <v>0</v>
      </c>
      <c r="K44">
        <v>0</v>
      </c>
      <c r="L44">
        <v>0</v>
      </c>
      <c r="M44" s="10">
        <v>64</v>
      </c>
      <c r="N44">
        <v>11</v>
      </c>
      <c r="O44">
        <f t="shared" si="0"/>
        <v>4.3999999999999997E-2</v>
      </c>
    </row>
    <row r="45" spans="1:15" x14ac:dyDescent="0.3">
      <c r="A45" t="s">
        <v>74</v>
      </c>
      <c r="B45" t="s">
        <v>318</v>
      </c>
      <c r="C45" t="s">
        <v>373</v>
      </c>
      <c r="D45" t="s">
        <v>378</v>
      </c>
      <c r="E45">
        <v>40</v>
      </c>
      <c r="F45" t="s">
        <v>379</v>
      </c>
      <c r="G45">
        <v>1350</v>
      </c>
      <c r="H45">
        <v>50</v>
      </c>
      <c r="I45">
        <v>5</v>
      </c>
      <c r="J45">
        <v>0</v>
      </c>
      <c r="K45">
        <v>0</v>
      </c>
      <c r="L45">
        <v>0</v>
      </c>
      <c r="M45" s="10">
        <v>59</v>
      </c>
      <c r="N45">
        <v>890</v>
      </c>
      <c r="O45">
        <f t="shared" si="0"/>
        <v>3.56</v>
      </c>
    </row>
    <row r="46" spans="1:15" x14ac:dyDescent="0.3">
      <c r="A46" t="s">
        <v>143</v>
      </c>
      <c r="B46" t="s">
        <v>662</v>
      </c>
      <c r="C46" t="s">
        <v>187</v>
      </c>
      <c r="D46" t="s">
        <v>394</v>
      </c>
      <c r="E46">
        <v>7</v>
      </c>
      <c r="F46" t="s">
        <v>448</v>
      </c>
      <c r="G46">
        <v>600</v>
      </c>
      <c r="H46">
        <v>49</v>
      </c>
      <c r="I46">
        <v>3</v>
      </c>
      <c r="J46">
        <v>0</v>
      </c>
      <c r="K46">
        <v>0</v>
      </c>
      <c r="L46">
        <v>0</v>
      </c>
      <c r="M46" s="10">
        <v>13</v>
      </c>
      <c r="N46">
        <v>101</v>
      </c>
      <c r="O46">
        <f t="shared" si="0"/>
        <v>0.40400000000000003</v>
      </c>
    </row>
    <row r="47" spans="1:15" x14ac:dyDescent="0.3">
      <c r="A47" t="s">
        <v>288</v>
      </c>
      <c r="B47" t="s">
        <v>344</v>
      </c>
      <c r="C47" t="s">
        <v>291</v>
      </c>
      <c r="D47" t="s">
        <v>291</v>
      </c>
      <c r="E47">
        <v>14</v>
      </c>
      <c r="F47" t="s">
        <v>575</v>
      </c>
      <c r="G47">
        <v>1750</v>
      </c>
      <c r="H47">
        <v>49</v>
      </c>
      <c r="I47">
        <v>3</v>
      </c>
      <c r="J47">
        <v>0</v>
      </c>
      <c r="K47">
        <v>1</v>
      </c>
      <c r="L47">
        <v>0</v>
      </c>
      <c r="M47" s="10">
        <v>82</v>
      </c>
      <c r="N47">
        <v>25</v>
      </c>
      <c r="O47">
        <f t="shared" si="0"/>
        <v>0.1</v>
      </c>
    </row>
    <row r="48" spans="1:15" x14ac:dyDescent="0.3">
      <c r="A48" t="s">
        <v>112</v>
      </c>
      <c r="B48" t="s">
        <v>662</v>
      </c>
      <c r="C48" t="s">
        <v>373</v>
      </c>
      <c r="D48" t="s">
        <v>374</v>
      </c>
      <c r="E48">
        <v>30</v>
      </c>
      <c r="F48" t="s">
        <v>420</v>
      </c>
      <c r="G48">
        <v>900</v>
      </c>
      <c r="H48">
        <v>49</v>
      </c>
      <c r="I48">
        <v>5</v>
      </c>
      <c r="J48">
        <v>0</v>
      </c>
      <c r="K48">
        <v>0</v>
      </c>
      <c r="L48">
        <v>0</v>
      </c>
      <c r="M48" s="10">
        <v>11</v>
      </c>
      <c r="N48">
        <v>5</v>
      </c>
      <c r="O48">
        <f t="shared" si="0"/>
        <v>0.02</v>
      </c>
    </row>
    <row r="49" spans="1:15" x14ac:dyDescent="0.3">
      <c r="A49" t="s">
        <v>181</v>
      </c>
      <c r="B49" t="s">
        <v>662</v>
      </c>
      <c r="C49" t="s">
        <v>373</v>
      </c>
      <c r="D49" t="s">
        <v>374</v>
      </c>
      <c r="E49">
        <v>77</v>
      </c>
      <c r="F49" t="s">
        <v>482</v>
      </c>
      <c r="G49">
        <v>1000</v>
      </c>
      <c r="H49">
        <v>48</v>
      </c>
      <c r="I49">
        <v>5</v>
      </c>
      <c r="J49">
        <v>0</v>
      </c>
      <c r="K49">
        <v>0</v>
      </c>
      <c r="L49">
        <v>0</v>
      </c>
      <c r="M49" s="10">
        <v>14</v>
      </c>
      <c r="N49">
        <v>149</v>
      </c>
      <c r="O49">
        <f t="shared" si="0"/>
        <v>0.59599999999999997</v>
      </c>
    </row>
    <row r="50" spans="1:15" x14ac:dyDescent="0.3">
      <c r="A50" t="s">
        <v>306</v>
      </c>
      <c r="B50" t="s">
        <v>347</v>
      </c>
      <c r="C50" t="s">
        <v>291</v>
      </c>
      <c r="D50" t="s">
        <v>291</v>
      </c>
      <c r="E50">
        <v>8</v>
      </c>
      <c r="F50" t="s">
        <v>578</v>
      </c>
      <c r="G50">
        <v>1050</v>
      </c>
      <c r="H50">
        <v>47</v>
      </c>
      <c r="I50">
        <v>3</v>
      </c>
      <c r="J50">
        <v>0</v>
      </c>
      <c r="K50">
        <v>0</v>
      </c>
      <c r="L50">
        <v>0</v>
      </c>
      <c r="M50" s="10">
        <v>42</v>
      </c>
      <c r="N50">
        <v>205</v>
      </c>
      <c r="O50">
        <f t="shared" si="0"/>
        <v>0.82</v>
      </c>
    </row>
    <row r="51" spans="1:15" x14ac:dyDescent="0.3">
      <c r="A51" t="s">
        <v>270</v>
      </c>
      <c r="B51" t="s">
        <v>662</v>
      </c>
      <c r="C51" t="s">
        <v>187</v>
      </c>
      <c r="D51" t="s">
        <v>369</v>
      </c>
      <c r="E51">
        <v>42</v>
      </c>
      <c r="F51" t="s">
        <v>564</v>
      </c>
      <c r="G51">
        <v>1100</v>
      </c>
      <c r="H51">
        <v>47</v>
      </c>
      <c r="I51">
        <v>1</v>
      </c>
      <c r="J51">
        <v>0</v>
      </c>
      <c r="K51">
        <v>0</v>
      </c>
      <c r="L51">
        <v>0</v>
      </c>
      <c r="M51" s="10">
        <v>168</v>
      </c>
      <c r="N51">
        <v>72</v>
      </c>
      <c r="O51">
        <f t="shared" si="0"/>
        <v>0.28799999999999998</v>
      </c>
    </row>
    <row r="52" spans="1:15" x14ac:dyDescent="0.3">
      <c r="A52" t="s">
        <v>291</v>
      </c>
      <c r="B52" t="s">
        <v>662</v>
      </c>
      <c r="C52" t="s">
        <v>291</v>
      </c>
      <c r="D52" t="s">
        <v>291</v>
      </c>
      <c r="E52">
        <v>8</v>
      </c>
      <c r="F52" t="s">
        <v>578</v>
      </c>
      <c r="G52">
        <v>1050</v>
      </c>
      <c r="H52">
        <v>47</v>
      </c>
      <c r="I52">
        <v>3</v>
      </c>
      <c r="J52">
        <v>0</v>
      </c>
      <c r="K52">
        <v>0</v>
      </c>
      <c r="L52">
        <v>0</v>
      </c>
      <c r="M52" s="10">
        <v>42</v>
      </c>
      <c r="N52">
        <v>55</v>
      </c>
      <c r="O52">
        <f t="shared" si="0"/>
        <v>0.22</v>
      </c>
    </row>
    <row r="53" spans="1:15" x14ac:dyDescent="0.3">
      <c r="A53" t="s">
        <v>187</v>
      </c>
      <c r="B53" t="s">
        <v>662</v>
      </c>
      <c r="C53" t="s">
        <v>187</v>
      </c>
      <c r="D53" t="s">
        <v>394</v>
      </c>
      <c r="E53">
        <v>32</v>
      </c>
      <c r="F53" t="s">
        <v>471</v>
      </c>
      <c r="G53">
        <v>500</v>
      </c>
      <c r="H53">
        <v>46</v>
      </c>
      <c r="I53">
        <v>2</v>
      </c>
      <c r="J53">
        <v>0</v>
      </c>
      <c r="K53">
        <v>0</v>
      </c>
      <c r="L53">
        <v>0</v>
      </c>
      <c r="M53" s="10">
        <v>187</v>
      </c>
      <c r="N53">
        <v>396</v>
      </c>
      <c r="O53">
        <f t="shared" si="0"/>
        <v>1.5840000000000001</v>
      </c>
    </row>
    <row r="54" spans="1:15" x14ac:dyDescent="0.3">
      <c r="A54" t="s">
        <v>294</v>
      </c>
      <c r="B54" t="s">
        <v>662</v>
      </c>
      <c r="C54" t="s">
        <v>381</v>
      </c>
      <c r="D54" t="s">
        <v>366</v>
      </c>
      <c r="E54">
        <v>6</v>
      </c>
      <c r="F54" t="s">
        <v>581</v>
      </c>
      <c r="G54">
        <v>900</v>
      </c>
      <c r="H54">
        <v>46</v>
      </c>
      <c r="I54">
        <v>4</v>
      </c>
      <c r="J54">
        <v>0</v>
      </c>
      <c r="K54">
        <v>0</v>
      </c>
      <c r="L54">
        <v>0</v>
      </c>
      <c r="M54" s="10">
        <v>121</v>
      </c>
      <c r="N54">
        <v>101</v>
      </c>
      <c r="O54">
        <f t="shared" si="0"/>
        <v>0.40400000000000003</v>
      </c>
    </row>
    <row r="55" spans="1:15" x14ac:dyDescent="0.3">
      <c r="A55" t="s">
        <v>184</v>
      </c>
      <c r="B55" t="s">
        <v>662</v>
      </c>
      <c r="C55" t="s">
        <v>187</v>
      </c>
      <c r="D55" t="s">
        <v>369</v>
      </c>
      <c r="E55">
        <v>33</v>
      </c>
      <c r="F55" t="s">
        <v>485</v>
      </c>
      <c r="G55">
        <v>650</v>
      </c>
      <c r="H55">
        <v>46</v>
      </c>
      <c r="I55">
        <v>3</v>
      </c>
      <c r="J55">
        <v>0</v>
      </c>
      <c r="K55">
        <v>0</v>
      </c>
      <c r="L55">
        <v>0</v>
      </c>
      <c r="M55" s="10">
        <v>156</v>
      </c>
      <c r="N55">
        <v>93</v>
      </c>
      <c r="O55">
        <f t="shared" si="0"/>
        <v>0.372</v>
      </c>
    </row>
    <row r="56" spans="1:15" x14ac:dyDescent="0.3">
      <c r="A56" t="s">
        <v>236</v>
      </c>
      <c r="B56" t="s">
        <v>662</v>
      </c>
      <c r="C56" t="s">
        <v>187</v>
      </c>
      <c r="D56" t="s">
        <v>394</v>
      </c>
      <c r="E56">
        <v>41</v>
      </c>
      <c r="F56" t="s">
        <v>536</v>
      </c>
      <c r="G56">
        <v>550</v>
      </c>
      <c r="H56">
        <v>46</v>
      </c>
      <c r="I56">
        <v>2</v>
      </c>
      <c r="J56">
        <v>0</v>
      </c>
      <c r="K56">
        <v>0</v>
      </c>
      <c r="L56">
        <v>0</v>
      </c>
      <c r="M56" s="10">
        <v>186</v>
      </c>
      <c r="N56">
        <v>49</v>
      </c>
      <c r="O56">
        <f t="shared" si="0"/>
        <v>0.19600000000000001</v>
      </c>
    </row>
    <row r="57" spans="1:15" x14ac:dyDescent="0.3">
      <c r="A57" t="s">
        <v>311</v>
      </c>
      <c r="B57" t="s">
        <v>662</v>
      </c>
      <c r="C57" t="s">
        <v>368</v>
      </c>
      <c r="D57" t="s">
        <v>385</v>
      </c>
      <c r="E57">
        <v>25</v>
      </c>
      <c r="F57" t="s">
        <v>593</v>
      </c>
      <c r="G57">
        <v>700</v>
      </c>
      <c r="H57">
        <v>46</v>
      </c>
      <c r="I57">
        <v>5</v>
      </c>
      <c r="J57">
        <v>0</v>
      </c>
      <c r="K57">
        <v>0</v>
      </c>
      <c r="L57">
        <v>0</v>
      </c>
      <c r="M57" s="10">
        <v>65</v>
      </c>
      <c r="N57">
        <v>21</v>
      </c>
      <c r="O57">
        <f t="shared" si="0"/>
        <v>8.4000000000000005E-2</v>
      </c>
    </row>
    <row r="58" spans="1:15" x14ac:dyDescent="0.3">
      <c r="A58" t="s">
        <v>169</v>
      </c>
      <c r="B58" t="s">
        <v>662</v>
      </c>
      <c r="C58" t="s">
        <v>187</v>
      </c>
      <c r="D58" t="s">
        <v>394</v>
      </c>
      <c r="E58">
        <v>32</v>
      </c>
      <c r="F58" t="s">
        <v>471</v>
      </c>
      <c r="G58">
        <v>500</v>
      </c>
      <c r="H58">
        <v>46</v>
      </c>
      <c r="I58">
        <v>2</v>
      </c>
      <c r="J58">
        <v>0</v>
      </c>
      <c r="K58">
        <v>0</v>
      </c>
      <c r="L58">
        <v>0</v>
      </c>
      <c r="M58" s="10">
        <v>187</v>
      </c>
      <c r="N58">
        <v>4</v>
      </c>
      <c r="O58">
        <f t="shared" si="0"/>
        <v>1.6E-2</v>
      </c>
    </row>
    <row r="59" spans="1:15" x14ac:dyDescent="0.3">
      <c r="A59" t="s">
        <v>280</v>
      </c>
      <c r="B59" t="s">
        <v>662</v>
      </c>
      <c r="C59" t="s">
        <v>373</v>
      </c>
      <c r="D59" t="s">
        <v>378</v>
      </c>
      <c r="E59">
        <v>24</v>
      </c>
      <c r="F59" t="s">
        <v>489</v>
      </c>
      <c r="G59">
        <v>950</v>
      </c>
      <c r="H59">
        <v>45</v>
      </c>
      <c r="I59">
        <v>1</v>
      </c>
      <c r="J59">
        <v>0</v>
      </c>
      <c r="K59">
        <v>0</v>
      </c>
      <c r="L59">
        <v>5</v>
      </c>
      <c r="M59" s="10">
        <v>12</v>
      </c>
      <c r="N59">
        <v>107</v>
      </c>
      <c r="O59">
        <f t="shared" si="0"/>
        <v>0.42799999999999999</v>
      </c>
    </row>
    <row r="60" spans="1:15" x14ac:dyDescent="0.3">
      <c r="A60" t="s">
        <v>97</v>
      </c>
      <c r="B60" t="s">
        <v>662</v>
      </c>
      <c r="C60" t="s">
        <v>381</v>
      </c>
      <c r="D60" t="s">
        <v>366</v>
      </c>
      <c r="E60">
        <v>4</v>
      </c>
      <c r="F60" t="s">
        <v>405</v>
      </c>
      <c r="G60">
        <v>850</v>
      </c>
      <c r="H60">
        <v>45</v>
      </c>
      <c r="I60">
        <v>3</v>
      </c>
      <c r="J60">
        <v>0</v>
      </c>
      <c r="K60">
        <v>0</v>
      </c>
      <c r="L60">
        <v>0</v>
      </c>
      <c r="M60" s="10">
        <v>46</v>
      </c>
      <c r="N60">
        <v>104</v>
      </c>
      <c r="O60">
        <f t="shared" si="0"/>
        <v>0.41599999999999998</v>
      </c>
    </row>
    <row r="61" spans="1:15" x14ac:dyDescent="0.3">
      <c r="A61" t="s">
        <v>189</v>
      </c>
      <c r="B61" t="s">
        <v>662</v>
      </c>
      <c r="C61" t="s">
        <v>373</v>
      </c>
      <c r="D61" t="s">
        <v>378</v>
      </c>
      <c r="E61">
        <v>24</v>
      </c>
      <c r="F61" t="s">
        <v>489</v>
      </c>
      <c r="G61">
        <v>950</v>
      </c>
      <c r="H61">
        <v>45</v>
      </c>
      <c r="I61">
        <v>1</v>
      </c>
      <c r="J61">
        <v>0</v>
      </c>
      <c r="K61">
        <v>0</v>
      </c>
      <c r="L61">
        <v>0</v>
      </c>
      <c r="M61" s="10">
        <v>12</v>
      </c>
      <c r="N61">
        <v>14</v>
      </c>
      <c r="O61">
        <f t="shared" si="0"/>
        <v>5.6000000000000001E-2</v>
      </c>
    </row>
    <row r="62" spans="1:15" x14ac:dyDescent="0.3">
      <c r="A62" t="s">
        <v>98</v>
      </c>
      <c r="B62" t="s">
        <v>662</v>
      </c>
      <c r="C62" t="s">
        <v>187</v>
      </c>
      <c r="D62" t="s">
        <v>394</v>
      </c>
      <c r="E62">
        <v>55</v>
      </c>
      <c r="F62" t="s">
        <v>406</v>
      </c>
      <c r="G62">
        <v>350</v>
      </c>
      <c r="H62">
        <v>44</v>
      </c>
      <c r="I62">
        <v>3</v>
      </c>
      <c r="J62">
        <v>0</v>
      </c>
      <c r="K62">
        <v>0</v>
      </c>
      <c r="L62">
        <v>0</v>
      </c>
      <c r="M62" s="10">
        <v>130</v>
      </c>
      <c r="N62">
        <v>542</v>
      </c>
      <c r="O62">
        <f t="shared" si="0"/>
        <v>2.1680000000000001</v>
      </c>
    </row>
    <row r="63" spans="1:15" x14ac:dyDescent="0.3">
      <c r="A63" t="s">
        <v>176</v>
      </c>
      <c r="B63" t="s">
        <v>662</v>
      </c>
      <c r="C63" t="s">
        <v>368</v>
      </c>
      <c r="D63" t="s">
        <v>385</v>
      </c>
      <c r="E63">
        <v>30</v>
      </c>
      <c r="F63" t="s">
        <v>477</v>
      </c>
      <c r="G63">
        <v>800</v>
      </c>
      <c r="H63">
        <v>44</v>
      </c>
      <c r="I63">
        <v>6</v>
      </c>
      <c r="J63">
        <v>0</v>
      </c>
      <c r="K63">
        <v>0</v>
      </c>
      <c r="L63">
        <v>0</v>
      </c>
      <c r="M63" s="10">
        <v>62</v>
      </c>
      <c r="N63">
        <v>59</v>
      </c>
      <c r="O63">
        <f t="shared" si="0"/>
        <v>0.23599999999999999</v>
      </c>
    </row>
    <row r="64" spans="1:15" x14ac:dyDescent="0.3">
      <c r="A64" t="s">
        <v>139</v>
      </c>
      <c r="B64" t="s">
        <v>662</v>
      </c>
      <c r="C64" t="s">
        <v>187</v>
      </c>
      <c r="D64" t="s">
        <v>394</v>
      </c>
      <c r="E64">
        <v>55</v>
      </c>
      <c r="F64" t="s">
        <v>406</v>
      </c>
      <c r="G64">
        <v>350</v>
      </c>
      <c r="H64">
        <v>44</v>
      </c>
      <c r="I64">
        <v>3</v>
      </c>
      <c r="J64">
        <v>0</v>
      </c>
      <c r="K64">
        <v>0</v>
      </c>
      <c r="L64">
        <v>0</v>
      </c>
      <c r="M64" s="10">
        <v>130</v>
      </c>
      <c r="N64">
        <v>59</v>
      </c>
      <c r="O64">
        <f t="shared" si="0"/>
        <v>0.23599999999999999</v>
      </c>
    </row>
    <row r="65" spans="1:15" x14ac:dyDescent="0.3">
      <c r="A65" t="s">
        <v>79</v>
      </c>
      <c r="B65" t="s">
        <v>662</v>
      </c>
      <c r="C65" t="s">
        <v>368</v>
      </c>
      <c r="D65" t="s">
        <v>385</v>
      </c>
      <c r="E65">
        <v>16</v>
      </c>
      <c r="F65" t="s">
        <v>386</v>
      </c>
      <c r="G65">
        <v>900</v>
      </c>
      <c r="H65">
        <v>44</v>
      </c>
      <c r="I65">
        <v>4</v>
      </c>
      <c r="J65">
        <v>0</v>
      </c>
      <c r="K65">
        <v>0</v>
      </c>
      <c r="L65">
        <v>0</v>
      </c>
      <c r="M65" s="10">
        <v>167</v>
      </c>
      <c r="N65">
        <v>56</v>
      </c>
      <c r="O65">
        <f t="shared" si="0"/>
        <v>0.224</v>
      </c>
    </row>
    <row r="66" spans="1:15" x14ac:dyDescent="0.3">
      <c r="A66" t="s">
        <v>126</v>
      </c>
      <c r="B66" t="s">
        <v>662</v>
      </c>
      <c r="C66" t="s">
        <v>365</v>
      </c>
      <c r="D66" t="s">
        <v>366</v>
      </c>
      <c r="E66">
        <v>7</v>
      </c>
      <c r="F66" t="s">
        <v>433</v>
      </c>
      <c r="G66">
        <v>1350</v>
      </c>
      <c r="H66">
        <v>44</v>
      </c>
      <c r="I66">
        <v>2</v>
      </c>
      <c r="J66">
        <v>0</v>
      </c>
      <c r="K66">
        <v>0</v>
      </c>
      <c r="L66">
        <v>0</v>
      </c>
      <c r="M66" s="10">
        <v>19</v>
      </c>
      <c r="N66">
        <v>25</v>
      </c>
      <c r="O66">
        <f t="shared" ref="O66:O129" si="1">N66 / 250</f>
        <v>0.1</v>
      </c>
    </row>
    <row r="67" spans="1:15" x14ac:dyDescent="0.3">
      <c r="A67" t="s">
        <v>264</v>
      </c>
      <c r="B67" t="s">
        <v>662</v>
      </c>
      <c r="C67" t="s">
        <v>187</v>
      </c>
      <c r="D67" t="s">
        <v>369</v>
      </c>
      <c r="E67">
        <v>21</v>
      </c>
      <c r="F67" t="s">
        <v>559</v>
      </c>
      <c r="G67">
        <v>700</v>
      </c>
      <c r="H67">
        <v>43</v>
      </c>
      <c r="I67">
        <v>3</v>
      </c>
      <c r="J67">
        <v>0</v>
      </c>
      <c r="K67">
        <v>0</v>
      </c>
      <c r="L67">
        <v>0</v>
      </c>
      <c r="M67" s="10">
        <v>123</v>
      </c>
      <c r="N67">
        <v>245</v>
      </c>
      <c r="O67">
        <f t="shared" si="1"/>
        <v>0.98</v>
      </c>
    </row>
    <row r="68" spans="1:15" x14ac:dyDescent="0.3">
      <c r="A68" t="s">
        <v>246</v>
      </c>
      <c r="B68" t="s">
        <v>662</v>
      </c>
      <c r="C68" t="s">
        <v>368</v>
      </c>
      <c r="D68" t="s">
        <v>385</v>
      </c>
      <c r="E68">
        <v>25</v>
      </c>
      <c r="F68" t="s">
        <v>458</v>
      </c>
      <c r="G68">
        <v>450</v>
      </c>
      <c r="H68">
        <v>43</v>
      </c>
      <c r="I68">
        <v>4</v>
      </c>
      <c r="J68">
        <v>0</v>
      </c>
      <c r="K68">
        <v>0</v>
      </c>
      <c r="L68">
        <v>0</v>
      </c>
      <c r="M68" s="10">
        <v>113</v>
      </c>
      <c r="N68">
        <v>235</v>
      </c>
      <c r="O68">
        <f t="shared" si="1"/>
        <v>0.94</v>
      </c>
    </row>
    <row r="69" spans="1:15" x14ac:dyDescent="0.3">
      <c r="A69" t="s">
        <v>155</v>
      </c>
      <c r="B69" t="s">
        <v>662</v>
      </c>
      <c r="C69" t="s">
        <v>368</v>
      </c>
      <c r="D69" t="s">
        <v>385</v>
      </c>
      <c r="E69">
        <v>25</v>
      </c>
      <c r="F69" t="s">
        <v>458</v>
      </c>
      <c r="G69">
        <v>450</v>
      </c>
      <c r="H69">
        <v>43</v>
      </c>
      <c r="I69">
        <v>4</v>
      </c>
      <c r="J69">
        <v>0</v>
      </c>
      <c r="K69">
        <v>0</v>
      </c>
      <c r="L69">
        <v>0</v>
      </c>
      <c r="M69" s="10">
        <v>113</v>
      </c>
      <c r="N69">
        <v>153</v>
      </c>
      <c r="O69">
        <f t="shared" si="1"/>
        <v>0.61199999999999999</v>
      </c>
    </row>
    <row r="70" spans="1:15" x14ac:dyDescent="0.3">
      <c r="A70" t="s">
        <v>166</v>
      </c>
      <c r="B70" t="s">
        <v>662</v>
      </c>
      <c r="C70" t="s">
        <v>381</v>
      </c>
      <c r="D70" t="s">
        <v>378</v>
      </c>
      <c r="E70">
        <v>15</v>
      </c>
      <c r="F70" t="s">
        <v>468</v>
      </c>
      <c r="G70">
        <v>600</v>
      </c>
      <c r="H70">
        <v>43</v>
      </c>
      <c r="I70">
        <v>3</v>
      </c>
      <c r="J70">
        <v>0</v>
      </c>
      <c r="K70">
        <v>0</v>
      </c>
      <c r="L70">
        <v>0</v>
      </c>
      <c r="M70" s="10">
        <v>177</v>
      </c>
      <c r="N70">
        <v>15</v>
      </c>
      <c r="O70">
        <f t="shared" si="1"/>
        <v>0.06</v>
      </c>
    </row>
    <row r="71" spans="1:15" x14ac:dyDescent="0.3">
      <c r="A71" t="s">
        <v>209</v>
      </c>
      <c r="B71" t="s">
        <v>662</v>
      </c>
      <c r="C71" t="s">
        <v>373</v>
      </c>
      <c r="D71" t="s">
        <v>374</v>
      </c>
      <c r="E71">
        <v>49</v>
      </c>
      <c r="F71" t="s">
        <v>509</v>
      </c>
      <c r="G71">
        <v>1350</v>
      </c>
      <c r="H71">
        <v>42</v>
      </c>
      <c r="I71">
        <v>6</v>
      </c>
      <c r="J71">
        <v>0</v>
      </c>
      <c r="K71">
        <v>0</v>
      </c>
      <c r="L71">
        <v>0</v>
      </c>
      <c r="M71" s="10">
        <v>157</v>
      </c>
      <c r="N71">
        <v>457</v>
      </c>
      <c r="O71">
        <f t="shared" si="1"/>
        <v>1.8280000000000001</v>
      </c>
    </row>
    <row r="72" spans="1:15" x14ac:dyDescent="0.3">
      <c r="A72" t="s">
        <v>84</v>
      </c>
      <c r="B72" t="s">
        <v>662</v>
      </c>
      <c r="C72" t="s">
        <v>291</v>
      </c>
      <c r="D72" t="s">
        <v>291</v>
      </c>
      <c r="E72">
        <v>27</v>
      </c>
      <c r="F72" t="s">
        <v>391</v>
      </c>
      <c r="G72">
        <v>700</v>
      </c>
      <c r="H72">
        <v>42</v>
      </c>
      <c r="I72">
        <v>5</v>
      </c>
      <c r="J72">
        <v>0</v>
      </c>
      <c r="K72">
        <v>0</v>
      </c>
      <c r="L72">
        <v>0</v>
      </c>
      <c r="M72" s="10">
        <v>17</v>
      </c>
      <c r="N72">
        <v>39</v>
      </c>
      <c r="O72">
        <f t="shared" si="1"/>
        <v>0.156</v>
      </c>
    </row>
    <row r="73" spans="1:15" x14ac:dyDescent="0.3">
      <c r="A73" t="s">
        <v>195</v>
      </c>
      <c r="B73" t="s">
        <v>662</v>
      </c>
      <c r="C73" t="s">
        <v>187</v>
      </c>
      <c r="D73" t="s">
        <v>394</v>
      </c>
      <c r="E73">
        <v>55</v>
      </c>
      <c r="F73" t="s">
        <v>495</v>
      </c>
      <c r="G73">
        <v>1900</v>
      </c>
      <c r="H73">
        <v>41</v>
      </c>
      <c r="I73">
        <v>3</v>
      </c>
      <c r="J73">
        <v>0</v>
      </c>
      <c r="K73">
        <v>0</v>
      </c>
      <c r="L73">
        <v>0</v>
      </c>
      <c r="M73" s="10">
        <v>73</v>
      </c>
      <c r="N73">
        <v>254</v>
      </c>
      <c r="O73">
        <f t="shared" si="1"/>
        <v>1.016</v>
      </c>
    </row>
    <row r="74" spans="1:15" x14ac:dyDescent="0.3">
      <c r="A74" t="s">
        <v>142</v>
      </c>
      <c r="B74" t="s">
        <v>662</v>
      </c>
      <c r="C74" t="s">
        <v>368</v>
      </c>
      <c r="D74" t="s">
        <v>385</v>
      </c>
      <c r="E74">
        <v>34</v>
      </c>
      <c r="F74" t="s">
        <v>447</v>
      </c>
      <c r="G74">
        <v>700</v>
      </c>
      <c r="H74">
        <v>41</v>
      </c>
      <c r="I74">
        <v>3</v>
      </c>
      <c r="J74">
        <v>0</v>
      </c>
      <c r="K74">
        <v>0</v>
      </c>
      <c r="L74">
        <v>0</v>
      </c>
      <c r="M74" s="10">
        <v>171</v>
      </c>
      <c r="N74">
        <v>45</v>
      </c>
      <c r="O74">
        <f t="shared" si="1"/>
        <v>0.18</v>
      </c>
    </row>
    <row r="75" spans="1:15" x14ac:dyDescent="0.3">
      <c r="A75" t="s">
        <v>284</v>
      </c>
      <c r="B75" t="s">
        <v>662</v>
      </c>
      <c r="C75" t="s">
        <v>291</v>
      </c>
      <c r="D75" t="s">
        <v>291</v>
      </c>
      <c r="E75">
        <v>8</v>
      </c>
      <c r="F75" t="s">
        <v>470</v>
      </c>
      <c r="G75">
        <v>850</v>
      </c>
      <c r="H75">
        <v>40</v>
      </c>
      <c r="I75">
        <v>3</v>
      </c>
      <c r="J75">
        <v>0</v>
      </c>
      <c r="K75">
        <v>0</v>
      </c>
      <c r="L75">
        <v>0</v>
      </c>
      <c r="M75" s="10">
        <v>122</v>
      </c>
      <c r="N75">
        <v>393</v>
      </c>
      <c r="O75">
        <f t="shared" si="1"/>
        <v>1.5720000000000001</v>
      </c>
    </row>
    <row r="76" spans="1:15" x14ac:dyDescent="0.3">
      <c r="A76" t="s">
        <v>307</v>
      </c>
      <c r="B76" t="s">
        <v>348</v>
      </c>
      <c r="C76" t="s">
        <v>291</v>
      </c>
      <c r="D76" t="s">
        <v>291</v>
      </c>
      <c r="E76">
        <v>18</v>
      </c>
      <c r="F76" t="s">
        <v>590</v>
      </c>
      <c r="G76">
        <v>900</v>
      </c>
      <c r="H76">
        <v>40</v>
      </c>
      <c r="I76">
        <v>4</v>
      </c>
      <c r="J76">
        <v>0</v>
      </c>
      <c r="K76">
        <v>0</v>
      </c>
      <c r="L76">
        <v>0</v>
      </c>
      <c r="M76" s="10">
        <v>49</v>
      </c>
      <c r="N76">
        <v>76</v>
      </c>
      <c r="O76">
        <f t="shared" si="1"/>
        <v>0.30399999999999999</v>
      </c>
    </row>
    <row r="77" spans="1:15" x14ac:dyDescent="0.3">
      <c r="A77" t="s">
        <v>168</v>
      </c>
      <c r="B77" t="s">
        <v>662</v>
      </c>
      <c r="C77" t="s">
        <v>291</v>
      </c>
      <c r="D77" t="s">
        <v>291</v>
      </c>
      <c r="E77">
        <v>8</v>
      </c>
      <c r="F77" t="s">
        <v>470</v>
      </c>
      <c r="G77">
        <v>850</v>
      </c>
      <c r="H77">
        <v>40</v>
      </c>
      <c r="I77">
        <v>3</v>
      </c>
      <c r="J77">
        <v>0</v>
      </c>
      <c r="K77">
        <v>0</v>
      </c>
      <c r="L77">
        <v>0</v>
      </c>
      <c r="M77" s="10">
        <v>122</v>
      </c>
      <c r="N77">
        <v>49</v>
      </c>
      <c r="O77">
        <f t="shared" si="1"/>
        <v>0.19600000000000001</v>
      </c>
    </row>
    <row r="78" spans="1:15" x14ac:dyDescent="0.3">
      <c r="A78" t="s">
        <v>91</v>
      </c>
      <c r="B78" t="s">
        <v>662</v>
      </c>
      <c r="C78" t="s">
        <v>291</v>
      </c>
      <c r="D78" t="s">
        <v>291</v>
      </c>
      <c r="E78">
        <v>9</v>
      </c>
      <c r="F78" t="s">
        <v>399</v>
      </c>
      <c r="G78">
        <v>1900</v>
      </c>
      <c r="H78">
        <v>40</v>
      </c>
      <c r="I78">
        <v>3</v>
      </c>
      <c r="J78">
        <v>0</v>
      </c>
      <c r="K78">
        <v>0</v>
      </c>
      <c r="L78">
        <v>0</v>
      </c>
      <c r="M78" s="10">
        <v>151</v>
      </c>
      <c r="N78">
        <v>45</v>
      </c>
      <c r="O78">
        <f t="shared" si="1"/>
        <v>0.18</v>
      </c>
    </row>
    <row r="79" spans="1:15" x14ac:dyDescent="0.3">
      <c r="A79" t="s">
        <v>144</v>
      </c>
      <c r="B79" t="s">
        <v>662</v>
      </c>
      <c r="C79" t="s">
        <v>381</v>
      </c>
      <c r="D79" t="s">
        <v>366</v>
      </c>
      <c r="E79">
        <v>25</v>
      </c>
      <c r="F79" t="s">
        <v>449</v>
      </c>
      <c r="G79">
        <v>800</v>
      </c>
      <c r="H79">
        <v>39</v>
      </c>
      <c r="I79">
        <v>3</v>
      </c>
      <c r="J79">
        <v>0</v>
      </c>
      <c r="K79">
        <v>0</v>
      </c>
      <c r="L79">
        <v>0</v>
      </c>
      <c r="M79" s="10">
        <v>63</v>
      </c>
      <c r="N79">
        <v>115</v>
      </c>
      <c r="O79">
        <f t="shared" si="1"/>
        <v>0.46</v>
      </c>
    </row>
    <row r="80" spans="1:15" x14ac:dyDescent="0.3">
      <c r="A80" t="s">
        <v>233</v>
      </c>
      <c r="B80" t="s">
        <v>662</v>
      </c>
      <c r="C80" t="s">
        <v>291</v>
      </c>
      <c r="D80" t="s">
        <v>291</v>
      </c>
      <c r="E80">
        <v>5</v>
      </c>
      <c r="F80" t="s">
        <v>532</v>
      </c>
      <c r="G80">
        <v>1700</v>
      </c>
      <c r="H80">
        <v>38</v>
      </c>
      <c r="I80">
        <v>3</v>
      </c>
      <c r="J80">
        <v>0</v>
      </c>
      <c r="K80">
        <v>0</v>
      </c>
      <c r="L80">
        <v>0</v>
      </c>
      <c r="M80" s="10">
        <v>105</v>
      </c>
      <c r="N80">
        <v>89</v>
      </c>
      <c r="O80">
        <f t="shared" si="1"/>
        <v>0.35599999999999998</v>
      </c>
    </row>
    <row r="81" spans="1:15" x14ac:dyDescent="0.3">
      <c r="A81" t="s">
        <v>281</v>
      </c>
      <c r="B81" t="s">
        <v>662</v>
      </c>
      <c r="C81" t="s">
        <v>365</v>
      </c>
      <c r="D81" t="s">
        <v>291</v>
      </c>
      <c r="E81">
        <v>5</v>
      </c>
      <c r="F81" t="s">
        <v>571</v>
      </c>
      <c r="G81">
        <v>700</v>
      </c>
      <c r="H81">
        <v>37</v>
      </c>
      <c r="I81">
        <v>3</v>
      </c>
      <c r="J81">
        <v>0</v>
      </c>
      <c r="K81">
        <v>0</v>
      </c>
      <c r="L81">
        <v>0</v>
      </c>
      <c r="M81" s="10">
        <v>106</v>
      </c>
      <c r="N81">
        <v>891</v>
      </c>
      <c r="O81">
        <f t="shared" si="1"/>
        <v>3.5640000000000001</v>
      </c>
    </row>
    <row r="82" spans="1:15" x14ac:dyDescent="0.3">
      <c r="A82" t="s">
        <v>242</v>
      </c>
      <c r="B82" t="s">
        <v>662</v>
      </c>
      <c r="C82" t="s">
        <v>187</v>
      </c>
      <c r="D82" t="s">
        <v>369</v>
      </c>
      <c r="E82">
        <v>23</v>
      </c>
      <c r="F82" t="s">
        <v>542</v>
      </c>
      <c r="G82">
        <v>1900</v>
      </c>
      <c r="H82">
        <v>37</v>
      </c>
      <c r="I82">
        <v>2</v>
      </c>
      <c r="J82">
        <v>0</v>
      </c>
      <c r="K82">
        <v>0</v>
      </c>
      <c r="L82">
        <v>0</v>
      </c>
      <c r="M82" s="10">
        <v>174</v>
      </c>
      <c r="N82">
        <v>341</v>
      </c>
      <c r="O82">
        <f t="shared" si="1"/>
        <v>1.3640000000000001</v>
      </c>
    </row>
    <row r="83" spans="1:15" x14ac:dyDescent="0.3">
      <c r="A83" t="s">
        <v>68</v>
      </c>
      <c r="B83" t="s">
        <v>662</v>
      </c>
      <c r="C83" t="s">
        <v>365</v>
      </c>
      <c r="D83" t="s">
        <v>366</v>
      </c>
      <c r="E83">
        <v>4</v>
      </c>
      <c r="F83" t="s">
        <v>367</v>
      </c>
      <c r="G83">
        <v>1000</v>
      </c>
      <c r="H83">
        <v>37</v>
      </c>
      <c r="I83">
        <v>1</v>
      </c>
      <c r="J83">
        <v>0</v>
      </c>
      <c r="K83">
        <v>0</v>
      </c>
      <c r="L83">
        <v>0</v>
      </c>
      <c r="M83" s="10">
        <v>147</v>
      </c>
      <c r="N83">
        <v>300</v>
      </c>
      <c r="O83">
        <f t="shared" si="1"/>
        <v>1.2</v>
      </c>
    </row>
    <row r="84" spans="1:15" x14ac:dyDescent="0.3">
      <c r="A84" t="s">
        <v>222</v>
      </c>
      <c r="B84" t="s">
        <v>662</v>
      </c>
      <c r="C84" t="s">
        <v>365</v>
      </c>
      <c r="D84" t="s">
        <v>366</v>
      </c>
      <c r="E84">
        <v>5</v>
      </c>
      <c r="F84" t="s">
        <v>521</v>
      </c>
      <c r="G84">
        <v>500</v>
      </c>
      <c r="H84">
        <v>37</v>
      </c>
      <c r="I84">
        <v>3</v>
      </c>
      <c r="J84">
        <v>0</v>
      </c>
      <c r="K84">
        <v>0</v>
      </c>
      <c r="L84">
        <v>0</v>
      </c>
      <c r="M84" s="10">
        <v>71</v>
      </c>
      <c r="N84">
        <v>80</v>
      </c>
      <c r="O84">
        <f t="shared" si="1"/>
        <v>0.32</v>
      </c>
    </row>
    <row r="85" spans="1:15" x14ac:dyDescent="0.3">
      <c r="A85" t="s">
        <v>273</v>
      </c>
      <c r="B85" t="s">
        <v>662</v>
      </c>
      <c r="C85" t="s">
        <v>368</v>
      </c>
      <c r="D85" t="s">
        <v>385</v>
      </c>
      <c r="E85">
        <v>30</v>
      </c>
      <c r="F85" t="s">
        <v>459</v>
      </c>
      <c r="G85">
        <v>500</v>
      </c>
      <c r="H85">
        <v>37</v>
      </c>
      <c r="I85">
        <v>3</v>
      </c>
      <c r="J85">
        <v>0</v>
      </c>
      <c r="K85">
        <v>0</v>
      </c>
      <c r="L85">
        <v>0</v>
      </c>
      <c r="M85" s="10">
        <v>95</v>
      </c>
      <c r="N85">
        <v>77</v>
      </c>
      <c r="O85">
        <f t="shared" si="1"/>
        <v>0.308</v>
      </c>
    </row>
    <row r="86" spans="1:15" x14ac:dyDescent="0.3">
      <c r="A86" t="s">
        <v>156</v>
      </c>
      <c r="B86" t="s">
        <v>662</v>
      </c>
      <c r="C86" t="s">
        <v>368</v>
      </c>
      <c r="D86" t="s">
        <v>385</v>
      </c>
      <c r="E86">
        <v>30</v>
      </c>
      <c r="F86" t="s">
        <v>459</v>
      </c>
      <c r="G86">
        <v>500</v>
      </c>
      <c r="H86">
        <v>37</v>
      </c>
      <c r="I86">
        <v>3</v>
      </c>
      <c r="J86">
        <v>0</v>
      </c>
      <c r="K86">
        <v>0</v>
      </c>
      <c r="L86">
        <v>0</v>
      </c>
      <c r="M86" s="10">
        <v>95</v>
      </c>
      <c r="N86">
        <v>25</v>
      </c>
      <c r="O86">
        <f t="shared" si="1"/>
        <v>0.1</v>
      </c>
    </row>
    <row r="87" spans="1:15" x14ac:dyDescent="0.3">
      <c r="A87" t="s">
        <v>135</v>
      </c>
      <c r="B87" t="s">
        <v>331</v>
      </c>
      <c r="C87" t="s">
        <v>368</v>
      </c>
      <c r="D87" t="s">
        <v>385</v>
      </c>
      <c r="E87">
        <v>32</v>
      </c>
      <c r="F87" t="s">
        <v>441</v>
      </c>
      <c r="G87">
        <v>1000</v>
      </c>
      <c r="H87">
        <v>37</v>
      </c>
      <c r="I87">
        <v>3</v>
      </c>
      <c r="J87">
        <v>0</v>
      </c>
      <c r="K87">
        <v>0</v>
      </c>
      <c r="L87">
        <v>0</v>
      </c>
      <c r="M87" s="10">
        <v>140</v>
      </c>
      <c r="N87">
        <v>11</v>
      </c>
      <c r="O87">
        <f t="shared" si="1"/>
        <v>4.3999999999999997E-2</v>
      </c>
    </row>
    <row r="88" spans="1:15" x14ac:dyDescent="0.3">
      <c r="A88" t="s">
        <v>231</v>
      </c>
      <c r="B88" t="s">
        <v>662</v>
      </c>
      <c r="C88" t="s">
        <v>187</v>
      </c>
      <c r="D88" t="s">
        <v>378</v>
      </c>
      <c r="E88">
        <v>26</v>
      </c>
      <c r="F88" t="s">
        <v>530</v>
      </c>
      <c r="G88">
        <v>600</v>
      </c>
      <c r="H88">
        <v>36</v>
      </c>
      <c r="I88">
        <v>6</v>
      </c>
      <c r="J88">
        <v>0</v>
      </c>
      <c r="K88">
        <v>0</v>
      </c>
      <c r="L88">
        <v>0</v>
      </c>
      <c r="M88" s="10">
        <v>91</v>
      </c>
      <c r="N88">
        <v>110</v>
      </c>
      <c r="O88">
        <f t="shared" si="1"/>
        <v>0.44</v>
      </c>
    </row>
    <row r="89" spans="1:15" x14ac:dyDescent="0.3">
      <c r="A89" t="s">
        <v>119</v>
      </c>
      <c r="B89" t="s">
        <v>329</v>
      </c>
      <c r="C89" t="s">
        <v>291</v>
      </c>
      <c r="D89" t="s">
        <v>291</v>
      </c>
      <c r="E89">
        <v>7</v>
      </c>
      <c r="F89" t="s">
        <v>427</v>
      </c>
      <c r="G89">
        <v>850</v>
      </c>
      <c r="H89">
        <v>35</v>
      </c>
      <c r="I89">
        <v>4</v>
      </c>
      <c r="J89">
        <v>0</v>
      </c>
      <c r="K89">
        <v>0</v>
      </c>
      <c r="L89">
        <v>0</v>
      </c>
      <c r="M89" s="10">
        <v>69</v>
      </c>
      <c r="N89">
        <v>115</v>
      </c>
      <c r="O89">
        <f t="shared" si="1"/>
        <v>0.46</v>
      </c>
    </row>
    <row r="90" spans="1:15" x14ac:dyDescent="0.3">
      <c r="A90" t="s">
        <v>205</v>
      </c>
      <c r="B90" t="s">
        <v>662</v>
      </c>
      <c r="C90" t="s">
        <v>291</v>
      </c>
      <c r="D90" t="s">
        <v>291</v>
      </c>
      <c r="E90">
        <v>17</v>
      </c>
      <c r="F90" t="s">
        <v>505</v>
      </c>
      <c r="G90">
        <v>550</v>
      </c>
      <c r="H90">
        <v>35</v>
      </c>
      <c r="I90">
        <v>5</v>
      </c>
      <c r="J90">
        <v>0</v>
      </c>
      <c r="K90">
        <v>0</v>
      </c>
      <c r="L90">
        <v>0</v>
      </c>
      <c r="M90" s="10">
        <v>129</v>
      </c>
      <c r="N90">
        <v>107</v>
      </c>
      <c r="O90">
        <f t="shared" si="1"/>
        <v>0.42799999999999999</v>
      </c>
    </row>
    <row r="91" spans="1:15" x14ac:dyDescent="0.3">
      <c r="A91" t="s">
        <v>192</v>
      </c>
      <c r="B91" t="s">
        <v>662</v>
      </c>
      <c r="C91" t="s">
        <v>368</v>
      </c>
      <c r="D91" t="s">
        <v>385</v>
      </c>
      <c r="E91">
        <v>32</v>
      </c>
      <c r="F91" t="s">
        <v>492</v>
      </c>
      <c r="G91">
        <v>900</v>
      </c>
      <c r="H91">
        <v>35</v>
      </c>
      <c r="I91">
        <v>3</v>
      </c>
      <c r="J91">
        <v>0</v>
      </c>
      <c r="K91">
        <v>0</v>
      </c>
      <c r="L91">
        <v>0</v>
      </c>
      <c r="M91" s="10">
        <v>72</v>
      </c>
      <c r="N91">
        <v>67</v>
      </c>
      <c r="O91">
        <f t="shared" si="1"/>
        <v>0.26800000000000002</v>
      </c>
    </row>
    <row r="92" spans="1:15" x14ac:dyDescent="0.3">
      <c r="A92" t="s">
        <v>180</v>
      </c>
      <c r="B92" t="s">
        <v>662</v>
      </c>
      <c r="C92" t="s">
        <v>368</v>
      </c>
      <c r="D92" t="s">
        <v>385</v>
      </c>
      <c r="E92">
        <v>31</v>
      </c>
      <c r="F92" t="s">
        <v>481</v>
      </c>
      <c r="G92">
        <v>900</v>
      </c>
      <c r="H92">
        <v>34</v>
      </c>
      <c r="I92">
        <v>4</v>
      </c>
      <c r="J92">
        <v>0</v>
      </c>
      <c r="K92">
        <v>0</v>
      </c>
      <c r="L92">
        <v>0</v>
      </c>
      <c r="M92" s="10">
        <v>104</v>
      </c>
      <c r="N92">
        <v>153</v>
      </c>
      <c r="O92">
        <f t="shared" si="1"/>
        <v>0.61199999999999999</v>
      </c>
    </row>
    <row r="93" spans="1:15" x14ac:dyDescent="0.3">
      <c r="A93" t="s">
        <v>78</v>
      </c>
      <c r="B93" t="s">
        <v>662</v>
      </c>
      <c r="C93" t="s">
        <v>291</v>
      </c>
      <c r="D93" t="s">
        <v>291</v>
      </c>
      <c r="E93">
        <v>28</v>
      </c>
      <c r="F93" t="s">
        <v>384</v>
      </c>
      <c r="G93">
        <v>900</v>
      </c>
      <c r="H93">
        <v>34</v>
      </c>
      <c r="I93">
        <v>3</v>
      </c>
      <c r="J93">
        <v>0</v>
      </c>
      <c r="K93">
        <v>1</v>
      </c>
      <c r="L93">
        <v>0</v>
      </c>
      <c r="M93" s="10">
        <v>83</v>
      </c>
      <c r="N93">
        <v>94</v>
      </c>
      <c r="O93">
        <f t="shared" si="1"/>
        <v>0.376</v>
      </c>
    </row>
    <row r="94" spans="1:15" x14ac:dyDescent="0.3">
      <c r="A94" t="s">
        <v>163</v>
      </c>
      <c r="B94" t="s">
        <v>662</v>
      </c>
      <c r="C94" t="s">
        <v>368</v>
      </c>
      <c r="D94" t="s">
        <v>385</v>
      </c>
      <c r="E94">
        <v>19</v>
      </c>
      <c r="F94" t="s">
        <v>465</v>
      </c>
      <c r="G94">
        <v>900</v>
      </c>
      <c r="H94">
        <v>34</v>
      </c>
      <c r="I94">
        <v>3</v>
      </c>
      <c r="J94">
        <v>0</v>
      </c>
      <c r="K94">
        <v>0</v>
      </c>
      <c r="L94">
        <v>0</v>
      </c>
      <c r="M94" s="10">
        <v>145</v>
      </c>
      <c r="N94">
        <v>79</v>
      </c>
      <c r="O94">
        <f t="shared" si="1"/>
        <v>0.316</v>
      </c>
    </row>
    <row r="95" spans="1:15" x14ac:dyDescent="0.3">
      <c r="A95" t="s">
        <v>85</v>
      </c>
      <c r="B95" t="s">
        <v>662</v>
      </c>
      <c r="C95" t="s">
        <v>291</v>
      </c>
      <c r="D95" t="s">
        <v>291</v>
      </c>
      <c r="E95">
        <v>5</v>
      </c>
      <c r="F95" t="s">
        <v>392</v>
      </c>
      <c r="G95">
        <v>1250</v>
      </c>
      <c r="H95">
        <v>34</v>
      </c>
      <c r="I95">
        <v>3</v>
      </c>
      <c r="J95">
        <v>0</v>
      </c>
      <c r="K95">
        <v>0</v>
      </c>
      <c r="L95">
        <v>0</v>
      </c>
      <c r="M95" s="10">
        <v>137</v>
      </c>
      <c r="N95">
        <v>55</v>
      </c>
      <c r="O95">
        <f t="shared" si="1"/>
        <v>0.22</v>
      </c>
    </row>
    <row r="96" spans="1:15" x14ac:dyDescent="0.3">
      <c r="A96" t="s">
        <v>89</v>
      </c>
      <c r="B96" t="s">
        <v>662</v>
      </c>
      <c r="C96" t="s">
        <v>376</v>
      </c>
      <c r="D96" t="s">
        <v>376</v>
      </c>
      <c r="E96">
        <v>23</v>
      </c>
      <c r="F96" t="s">
        <v>397</v>
      </c>
      <c r="G96">
        <v>1300</v>
      </c>
      <c r="H96">
        <v>34</v>
      </c>
      <c r="I96">
        <v>4</v>
      </c>
      <c r="J96">
        <v>0</v>
      </c>
      <c r="K96">
        <v>0</v>
      </c>
      <c r="L96">
        <v>0</v>
      </c>
      <c r="M96" s="10">
        <v>125</v>
      </c>
      <c r="N96">
        <v>50</v>
      </c>
      <c r="O96">
        <f t="shared" si="1"/>
        <v>0.2</v>
      </c>
    </row>
    <row r="97" spans="1:15" x14ac:dyDescent="0.3">
      <c r="A97" t="s">
        <v>228</v>
      </c>
      <c r="B97" t="s">
        <v>339</v>
      </c>
      <c r="C97" t="s">
        <v>373</v>
      </c>
      <c r="D97" t="s">
        <v>374</v>
      </c>
      <c r="E97">
        <v>65</v>
      </c>
      <c r="F97" t="s">
        <v>527</v>
      </c>
      <c r="G97">
        <v>1750</v>
      </c>
      <c r="H97">
        <v>34</v>
      </c>
      <c r="I97">
        <v>5</v>
      </c>
      <c r="J97">
        <v>0</v>
      </c>
      <c r="K97">
        <v>0</v>
      </c>
      <c r="L97">
        <v>0</v>
      </c>
      <c r="M97" s="10">
        <v>36</v>
      </c>
      <c r="N97">
        <v>22</v>
      </c>
      <c r="O97">
        <f t="shared" si="1"/>
        <v>8.7999999999999995E-2</v>
      </c>
    </row>
    <row r="98" spans="1:15" x14ac:dyDescent="0.3">
      <c r="A98" t="s">
        <v>265</v>
      </c>
      <c r="B98" t="s">
        <v>662</v>
      </c>
      <c r="C98" t="s">
        <v>373</v>
      </c>
      <c r="D98" t="s">
        <v>378</v>
      </c>
      <c r="E98">
        <v>26</v>
      </c>
      <c r="F98" t="s">
        <v>560</v>
      </c>
      <c r="G98">
        <v>1350</v>
      </c>
      <c r="H98">
        <v>33</v>
      </c>
      <c r="I98">
        <v>4</v>
      </c>
      <c r="J98">
        <v>0</v>
      </c>
      <c r="K98">
        <v>0</v>
      </c>
      <c r="L98">
        <v>0</v>
      </c>
      <c r="M98" s="10">
        <v>57</v>
      </c>
      <c r="N98">
        <v>128</v>
      </c>
      <c r="O98">
        <f t="shared" si="1"/>
        <v>0.51200000000000001</v>
      </c>
    </row>
    <row r="99" spans="1:15" x14ac:dyDescent="0.3">
      <c r="A99" t="s">
        <v>218</v>
      </c>
      <c r="B99" t="s">
        <v>662</v>
      </c>
      <c r="C99" t="s">
        <v>291</v>
      </c>
      <c r="D99" t="s">
        <v>291</v>
      </c>
      <c r="E99">
        <v>6</v>
      </c>
      <c r="F99" t="s">
        <v>517</v>
      </c>
      <c r="G99">
        <v>800</v>
      </c>
      <c r="H99">
        <v>32</v>
      </c>
      <c r="I99">
        <v>3</v>
      </c>
      <c r="J99">
        <v>0</v>
      </c>
      <c r="K99">
        <v>0</v>
      </c>
      <c r="L99">
        <v>0</v>
      </c>
      <c r="M99" s="10">
        <v>135</v>
      </c>
      <c r="N99">
        <v>16</v>
      </c>
      <c r="O99">
        <f t="shared" si="1"/>
        <v>6.4000000000000001E-2</v>
      </c>
    </row>
    <row r="100" spans="1:15" x14ac:dyDescent="0.3">
      <c r="A100" t="s">
        <v>304</v>
      </c>
      <c r="B100" t="s">
        <v>662</v>
      </c>
      <c r="C100" t="s">
        <v>368</v>
      </c>
      <c r="D100" t="s">
        <v>385</v>
      </c>
      <c r="E100">
        <v>18</v>
      </c>
      <c r="F100" t="s">
        <v>588</v>
      </c>
      <c r="G100">
        <v>1300</v>
      </c>
      <c r="H100">
        <v>31</v>
      </c>
      <c r="I100">
        <v>4</v>
      </c>
      <c r="J100">
        <v>0</v>
      </c>
      <c r="K100">
        <v>0</v>
      </c>
      <c r="L100">
        <v>0</v>
      </c>
      <c r="M100" s="10">
        <v>133</v>
      </c>
      <c r="N100">
        <v>21</v>
      </c>
      <c r="O100">
        <f t="shared" si="1"/>
        <v>8.4000000000000005E-2</v>
      </c>
    </row>
    <row r="101" spans="1:15" x14ac:dyDescent="0.3">
      <c r="A101" t="s">
        <v>108</v>
      </c>
      <c r="B101" t="s">
        <v>662</v>
      </c>
      <c r="C101" t="s">
        <v>291</v>
      </c>
      <c r="D101" t="s">
        <v>291</v>
      </c>
      <c r="E101">
        <v>7</v>
      </c>
      <c r="F101" t="s">
        <v>416</v>
      </c>
      <c r="G101">
        <v>1300</v>
      </c>
      <c r="H101">
        <v>30</v>
      </c>
      <c r="I101">
        <v>4</v>
      </c>
      <c r="J101">
        <v>0</v>
      </c>
      <c r="K101">
        <v>0</v>
      </c>
      <c r="L101">
        <v>0</v>
      </c>
      <c r="M101" s="10">
        <v>92</v>
      </c>
      <c r="N101">
        <v>110</v>
      </c>
      <c r="O101">
        <f t="shared" si="1"/>
        <v>0.44</v>
      </c>
    </row>
    <row r="102" spans="1:15" x14ac:dyDescent="0.3">
      <c r="A102" t="s">
        <v>114</v>
      </c>
      <c r="B102" t="s">
        <v>662</v>
      </c>
      <c r="C102" t="s">
        <v>376</v>
      </c>
      <c r="D102" t="s">
        <v>385</v>
      </c>
      <c r="E102">
        <v>35</v>
      </c>
      <c r="F102" t="s">
        <v>422</v>
      </c>
      <c r="G102">
        <v>1100</v>
      </c>
      <c r="H102">
        <v>30</v>
      </c>
      <c r="I102">
        <v>6</v>
      </c>
      <c r="J102">
        <v>0</v>
      </c>
      <c r="K102">
        <v>0</v>
      </c>
      <c r="L102">
        <v>0</v>
      </c>
      <c r="M102" s="10">
        <v>127</v>
      </c>
      <c r="N102">
        <v>107</v>
      </c>
      <c r="O102">
        <f t="shared" si="1"/>
        <v>0.42799999999999999</v>
      </c>
    </row>
    <row r="103" spans="1:15" x14ac:dyDescent="0.3">
      <c r="A103" t="s">
        <v>71</v>
      </c>
      <c r="B103" t="s">
        <v>317</v>
      </c>
      <c r="C103" t="s">
        <v>291</v>
      </c>
      <c r="D103" t="s">
        <v>291</v>
      </c>
      <c r="E103">
        <v>26</v>
      </c>
      <c r="F103" t="s">
        <v>372</v>
      </c>
      <c r="G103">
        <v>700</v>
      </c>
      <c r="H103">
        <v>29</v>
      </c>
      <c r="I103">
        <v>4</v>
      </c>
      <c r="J103">
        <v>0</v>
      </c>
      <c r="K103">
        <v>0</v>
      </c>
      <c r="L103">
        <v>0</v>
      </c>
      <c r="M103" s="10">
        <v>55</v>
      </c>
      <c r="N103">
        <v>670</v>
      </c>
      <c r="O103">
        <f t="shared" si="1"/>
        <v>2.68</v>
      </c>
    </row>
    <row r="104" spans="1:15" x14ac:dyDescent="0.3">
      <c r="A104" t="s">
        <v>111</v>
      </c>
      <c r="B104" t="s">
        <v>662</v>
      </c>
      <c r="C104" t="s">
        <v>376</v>
      </c>
      <c r="D104" t="s">
        <v>376</v>
      </c>
      <c r="E104">
        <v>42</v>
      </c>
      <c r="F104" t="s">
        <v>419</v>
      </c>
      <c r="G104">
        <v>1750</v>
      </c>
      <c r="H104">
        <v>29</v>
      </c>
      <c r="I104">
        <v>5</v>
      </c>
      <c r="J104">
        <v>0</v>
      </c>
      <c r="K104">
        <v>0</v>
      </c>
      <c r="L104">
        <v>0</v>
      </c>
      <c r="M104" s="10">
        <v>85</v>
      </c>
      <c r="N104">
        <v>15</v>
      </c>
      <c r="O104">
        <f t="shared" si="1"/>
        <v>0.06</v>
      </c>
    </row>
    <row r="105" spans="1:15" x14ac:dyDescent="0.3">
      <c r="A105" t="s">
        <v>177</v>
      </c>
      <c r="B105" t="s">
        <v>662</v>
      </c>
      <c r="C105" t="s">
        <v>373</v>
      </c>
      <c r="D105" t="s">
        <v>366</v>
      </c>
      <c r="E105">
        <v>38</v>
      </c>
      <c r="F105" t="s">
        <v>478</v>
      </c>
      <c r="G105">
        <v>1250</v>
      </c>
      <c r="H105">
        <v>28</v>
      </c>
      <c r="I105">
        <v>6</v>
      </c>
      <c r="J105">
        <v>0</v>
      </c>
      <c r="K105">
        <v>0</v>
      </c>
      <c r="L105">
        <v>0</v>
      </c>
      <c r="M105" s="10">
        <v>80</v>
      </c>
      <c r="N105">
        <v>83</v>
      </c>
      <c r="O105">
        <f t="shared" si="1"/>
        <v>0.33200000000000002</v>
      </c>
    </row>
    <row r="106" spans="1:15" x14ac:dyDescent="0.3">
      <c r="A106" t="s">
        <v>256</v>
      </c>
      <c r="B106" t="s">
        <v>662</v>
      </c>
      <c r="C106" t="s">
        <v>376</v>
      </c>
      <c r="D106" t="s">
        <v>376</v>
      </c>
      <c r="E106">
        <v>14</v>
      </c>
      <c r="F106" t="s">
        <v>552</v>
      </c>
      <c r="G106">
        <v>1100</v>
      </c>
      <c r="H106">
        <v>27</v>
      </c>
      <c r="I106">
        <v>5</v>
      </c>
      <c r="J106">
        <v>0</v>
      </c>
      <c r="K106">
        <v>0</v>
      </c>
      <c r="L106">
        <v>0</v>
      </c>
      <c r="M106" s="10">
        <v>142</v>
      </c>
      <c r="N106">
        <v>96</v>
      </c>
      <c r="O106">
        <f t="shared" si="1"/>
        <v>0.38400000000000001</v>
      </c>
    </row>
    <row r="107" spans="1:15" x14ac:dyDescent="0.3">
      <c r="A107" t="s">
        <v>127</v>
      </c>
      <c r="B107" t="s">
        <v>662</v>
      </c>
      <c r="C107" t="s">
        <v>368</v>
      </c>
      <c r="D107" t="s">
        <v>385</v>
      </c>
      <c r="E107">
        <v>33</v>
      </c>
      <c r="F107" t="s">
        <v>434</v>
      </c>
      <c r="G107">
        <v>800</v>
      </c>
      <c r="H107">
        <v>27</v>
      </c>
      <c r="I107">
        <v>3</v>
      </c>
      <c r="J107">
        <v>0</v>
      </c>
      <c r="K107">
        <v>0</v>
      </c>
      <c r="L107">
        <v>0</v>
      </c>
      <c r="M107" s="10">
        <v>43</v>
      </c>
      <c r="N107">
        <v>89</v>
      </c>
      <c r="O107">
        <f t="shared" si="1"/>
        <v>0.35599999999999998</v>
      </c>
    </row>
    <row r="108" spans="1:15" x14ac:dyDescent="0.3">
      <c r="A108" t="s">
        <v>315</v>
      </c>
      <c r="B108" t="s">
        <v>351</v>
      </c>
      <c r="C108" t="s">
        <v>365</v>
      </c>
      <c r="D108" t="s">
        <v>366</v>
      </c>
      <c r="E108">
        <v>3</v>
      </c>
      <c r="F108" t="s">
        <v>595</v>
      </c>
      <c r="G108">
        <v>800</v>
      </c>
      <c r="H108">
        <v>27</v>
      </c>
      <c r="I108">
        <v>3</v>
      </c>
      <c r="J108">
        <v>0</v>
      </c>
      <c r="K108">
        <v>0</v>
      </c>
      <c r="L108">
        <v>0</v>
      </c>
      <c r="M108" s="10">
        <v>9</v>
      </c>
      <c r="N108">
        <v>77</v>
      </c>
      <c r="O108">
        <f t="shared" si="1"/>
        <v>0.308</v>
      </c>
    </row>
    <row r="109" spans="1:15" x14ac:dyDescent="0.3">
      <c r="A109" t="s">
        <v>140</v>
      </c>
      <c r="B109" t="s">
        <v>662</v>
      </c>
      <c r="C109" t="s">
        <v>376</v>
      </c>
      <c r="D109" t="s">
        <v>376</v>
      </c>
      <c r="E109">
        <v>13</v>
      </c>
      <c r="F109" t="s">
        <v>445</v>
      </c>
      <c r="G109">
        <v>1100</v>
      </c>
      <c r="H109">
        <v>26</v>
      </c>
      <c r="I109">
        <v>4</v>
      </c>
      <c r="J109">
        <v>0</v>
      </c>
      <c r="K109">
        <v>0</v>
      </c>
      <c r="L109">
        <v>0</v>
      </c>
      <c r="M109" s="10">
        <v>68</v>
      </c>
      <c r="N109">
        <v>55</v>
      </c>
      <c r="O109">
        <f t="shared" si="1"/>
        <v>0.22</v>
      </c>
    </row>
    <row r="110" spans="1:15" x14ac:dyDescent="0.3">
      <c r="A110" t="s">
        <v>301</v>
      </c>
      <c r="B110" t="s">
        <v>662</v>
      </c>
      <c r="C110" t="s">
        <v>376</v>
      </c>
      <c r="D110" t="s">
        <v>376</v>
      </c>
      <c r="E110">
        <v>13</v>
      </c>
      <c r="F110" t="s">
        <v>445</v>
      </c>
      <c r="G110">
        <v>1100</v>
      </c>
      <c r="H110">
        <v>26</v>
      </c>
      <c r="I110">
        <v>4</v>
      </c>
      <c r="J110">
        <v>0</v>
      </c>
      <c r="K110">
        <v>0</v>
      </c>
      <c r="L110">
        <v>0</v>
      </c>
      <c r="M110" s="10">
        <v>68</v>
      </c>
      <c r="N110">
        <v>21</v>
      </c>
      <c r="O110">
        <f t="shared" si="1"/>
        <v>8.4000000000000005E-2</v>
      </c>
    </row>
    <row r="111" spans="1:15" x14ac:dyDescent="0.3">
      <c r="A111" t="s">
        <v>302</v>
      </c>
      <c r="B111" t="s">
        <v>662</v>
      </c>
      <c r="C111" t="s">
        <v>376</v>
      </c>
      <c r="D111" t="s">
        <v>376</v>
      </c>
      <c r="E111">
        <v>16</v>
      </c>
      <c r="F111" t="s">
        <v>445</v>
      </c>
      <c r="G111">
        <v>1100</v>
      </c>
      <c r="H111">
        <v>26</v>
      </c>
      <c r="I111">
        <v>4</v>
      </c>
      <c r="J111">
        <v>0</v>
      </c>
      <c r="K111">
        <v>0</v>
      </c>
      <c r="L111">
        <v>0</v>
      </c>
      <c r="M111" s="10">
        <v>68</v>
      </c>
      <c r="N111">
        <v>14</v>
      </c>
      <c r="O111">
        <f t="shared" si="1"/>
        <v>5.6000000000000001E-2</v>
      </c>
    </row>
    <row r="112" spans="1:15" x14ac:dyDescent="0.3">
      <c r="A112" t="s">
        <v>303</v>
      </c>
      <c r="B112" t="s">
        <v>662</v>
      </c>
      <c r="C112" t="s">
        <v>376</v>
      </c>
      <c r="D112" t="s">
        <v>376</v>
      </c>
      <c r="E112">
        <v>12</v>
      </c>
      <c r="F112" t="s">
        <v>445</v>
      </c>
      <c r="G112">
        <v>1100</v>
      </c>
      <c r="H112">
        <v>26</v>
      </c>
      <c r="I112">
        <v>4</v>
      </c>
      <c r="J112">
        <v>0</v>
      </c>
      <c r="K112">
        <v>0</v>
      </c>
      <c r="L112">
        <v>0</v>
      </c>
      <c r="M112" s="10">
        <v>68</v>
      </c>
      <c r="N112">
        <v>14</v>
      </c>
      <c r="O112">
        <f t="shared" si="1"/>
        <v>5.6000000000000001E-2</v>
      </c>
    </row>
    <row r="113" spans="1:15" x14ac:dyDescent="0.3">
      <c r="A113" t="s">
        <v>194</v>
      </c>
      <c r="B113" t="s">
        <v>662</v>
      </c>
      <c r="C113" t="s">
        <v>368</v>
      </c>
      <c r="D113" t="s">
        <v>385</v>
      </c>
      <c r="E113">
        <v>25</v>
      </c>
      <c r="F113" t="s">
        <v>494</v>
      </c>
      <c r="G113">
        <v>900</v>
      </c>
      <c r="H113">
        <v>24</v>
      </c>
      <c r="I113">
        <v>4</v>
      </c>
      <c r="J113">
        <v>0</v>
      </c>
      <c r="K113">
        <v>0</v>
      </c>
      <c r="L113">
        <v>0</v>
      </c>
      <c r="M113" s="10">
        <v>164</v>
      </c>
      <c r="N113">
        <v>74172</v>
      </c>
      <c r="O113">
        <f t="shared" si="1"/>
        <v>296.68799999999999</v>
      </c>
    </row>
    <row r="114" spans="1:15" x14ac:dyDescent="0.3">
      <c r="A114" t="s">
        <v>248</v>
      </c>
      <c r="B114" t="s">
        <v>662</v>
      </c>
      <c r="C114" t="s">
        <v>365</v>
      </c>
      <c r="D114" t="s">
        <v>366</v>
      </c>
      <c r="E114">
        <v>2</v>
      </c>
      <c r="F114" t="s">
        <v>547</v>
      </c>
      <c r="G114">
        <v>700</v>
      </c>
      <c r="H114">
        <v>23</v>
      </c>
      <c r="I114">
        <v>3</v>
      </c>
      <c r="J114">
        <v>0</v>
      </c>
      <c r="K114">
        <v>0</v>
      </c>
      <c r="L114">
        <v>4</v>
      </c>
      <c r="M114" s="10">
        <v>22</v>
      </c>
      <c r="N114">
        <v>10</v>
      </c>
      <c r="O114">
        <f t="shared" si="1"/>
        <v>0.04</v>
      </c>
    </row>
    <row r="115" spans="1:15" x14ac:dyDescent="0.3">
      <c r="A115" t="s">
        <v>96</v>
      </c>
      <c r="B115" t="s">
        <v>662</v>
      </c>
      <c r="C115" t="s">
        <v>373</v>
      </c>
      <c r="D115" t="s">
        <v>374</v>
      </c>
      <c r="E115">
        <v>44</v>
      </c>
      <c r="F115" t="s">
        <v>404</v>
      </c>
      <c r="G115">
        <v>900</v>
      </c>
      <c r="H115">
        <v>22</v>
      </c>
      <c r="I115">
        <v>5</v>
      </c>
      <c r="J115">
        <v>0</v>
      </c>
      <c r="K115">
        <v>0</v>
      </c>
      <c r="L115">
        <v>0</v>
      </c>
      <c r="M115" s="10">
        <v>25</v>
      </c>
      <c r="N115">
        <v>98</v>
      </c>
      <c r="O115">
        <f t="shared" si="1"/>
        <v>0.39200000000000002</v>
      </c>
    </row>
    <row r="116" spans="1:15" x14ac:dyDescent="0.3">
      <c r="A116" t="s">
        <v>224</v>
      </c>
      <c r="B116" t="s">
        <v>662</v>
      </c>
      <c r="C116" t="s">
        <v>373</v>
      </c>
      <c r="D116" t="s">
        <v>374</v>
      </c>
      <c r="E116">
        <v>44</v>
      </c>
      <c r="F116" t="s">
        <v>404</v>
      </c>
      <c r="G116">
        <v>900</v>
      </c>
      <c r="H116">
        <v>22</v>
      </c>
      <c r="I116">
        <v>5</v>
      </c>
      <c r="J116">
        <v>0</v>
      </c>
      <c r="K116">
        <v>0</v>
      </c>
      <c r="L116">
        <v>0</v>
      </c>
      <c r="M116" s="10">
        <v>25</v>
      </c>
      <c r="N116">
        <v>75</v>
      </c>
      <c r="O116">
        <f t="shared" si="1"/>
        <v>0.3</v>
      </c>
    </row>
    <row r="117" spans="1:15" x14ac:dyDescent="0.3">
      <c r="A117" t="s">
        <v>300</v>
      </c>
      <c r="B117" t="s">
        <v>662</v>
      </c>
      <c r="C117" t="s">
        <v>368</v>
      </c>
      <c r="D117" t="s">
        <v>385</v>
      </c>
      <c r="E117">
        <v>29</v>
      </c>
      <c r="F117" t="s">
        <v>587</v>
      </c>
      <c r="G117">
        <v>1750</v>
      </c>
      <c r="H117">
        <v>21</v>
      </c>
      <c r="I117">
        <v>3</v>
      </c>
      <c r="J117">
        <v>0</v>
      </c>
      <c r="K117">
        <v>0</v>
      </c>
      <c r="L117">
        <v>0</v>
      </c>
      <c r="M117" s="10">
        <v>34</v>
      </c>
      <c r="N117">
        <v>22</v>
      </c>
      <c r="O117">
        <f t="shared" si="1"/>
        <v>8.7999999999999995E-2</v>
      </c>
    </row>
    <row r="118" spans="1:15" x14ac:dyDescent="0.3">
      <c r="A118" t="s">
        <v>137</v>
      </c>
      <c r="B118" t="s">
        <v>662</v>
      </c>
      <c r="C118" t="s">
        <v>368</v>
      </c>
      <c r="D118" t="s">
        <v>385</v>
      </c>
      <c r="E118">
        <v>10</v>
      </c>
      <c r="F118" t="s">
        <v>443</v>
      </c>
      <c r="G118">
        <v>700</v>
      </c>
      <c r="H118">
        <v>20</v>
      </c>
      <c r="I118">
        <v>3</v>
      </c>
      <c r="J118">
        <v>0</v>
      </c>
      <c r="K118">
        <v>0</v>
      </c>
      <c r="L118">
        <v>0</v>
      </c>
      <c r="M118" s="10">
        <v>29</v>
      </c>
      <c r="N118">
        <v>203</v>
      </c>
      <c r="O118">
        <f t="shared" si="1"/>
        <v>0.81200000000000006</v>
      </c>
    </row>
    <row r="119" spans="1:15" x14ac:dyDescent="0.3">
      <c r="A119" t="s">
        <v>286</v>
      </c>
      <c r="B119" t="s">
        <v>662</v>
      </c>
      <c r="C119" t="s">
        <v>368</v>
      </c>
      <c r="D119" t="s">
        <v>385</v>
      </c>
      <c r="E119">
        <v>10</v>
      </c>
      <c r="F119" t="s">
        <v>443</v>
      </c>
      <c r="G119">
        <v>700</v>
      </c>
      <c r="H119">
        <v>20</v>
      </c>
      <c r="I119">
        <v>3</v>
      </c>
      <c r="J119">
        <v>0</v>
      </c>
      <c r="K119">
        <v>0</v>
      </c>
      <c r="L119">
        <v>0</v>
      </c>
      <c r="M119" s="10">
        <v>29</v>
      </c>
      <c r="N119">
        <v>107</v>
      </c>
      <c r="O119">
        <f t="shared" si="1"/>
        <v>0.42799999999999999</v>
      </c>
    </row>
    <row r="120" spans="1:15" x14ac:dyDescent="0.3">
      <c r="A120" t="s">
        <v>115</v>
      </c>
      <c r="B120" t="s">
        <v>662</v>
      </c>
      <c r="C120" t="s">
        <v>368</v>
      </c>
      <c r="D120" t="s">
        <v>385</v>
      </c>
      <c r="E120">
        <v>17</v>
      </c>
      <c r="F120" t="s">
        <v>423</v>
      </c>
      <c r="G120">
        <v>750</v>
      </c>
      <c r="H120">
        <v>19</v>
      </c>
      <c r="I120">
        <v>3</v>
      </c>
      <c r="J120">
        <v>0</v>
      </c>
      <c r="K120">
        <v>0</v>
      </c>
      <c r="L120">
        <v>0</v>
      </c>
      <c r="M120" s="10">
        <v>26</v>
      </c>
      <c r="N120">
        <v>109</v>
      </c>
      <c r="O120">
        <f t="shared" si="1"/>
        <v>0.436</v>
      </c>
    </row>
    <row r="121" spans="1:15" x14ac:dyDescent="0.3">
      <c r="A121" t="s">
        <v>269</v>
      </c>
      <c r="B121" t="s">
        <v>341</v>
      </c>
      <c r="C121" t="s">
        <v>373</v>
      </c>
      <c r="D121" t="s">
        <v>376</v>
      </c>
      <c r="E121">
        <v>17</v>
      </c>
      <c r="F121" t="s">
        <v>563</v>
      </c>
      <c r="G121">
        <v>1350</v>
      </c>
      <c r="H121">
        <v>18</v>
      </c>
      <c r="I121">
        <v>4</v>
      </c>
      <c r="J121">
        <v>0</v>
      </c>
      <c r="K121">
        <v>0</v>
      </c>
      <c r="L121">
        <v>3</v>
      </c>
      <c r="M121" s="10">
        <v>90</v>
      </c>
      <c r="N121">
        <v>95</v>
      </c>
      <c r="O121">
        <f t="shared" si="1"/>
        <v>0.38</v>
      </c>
    </row>
    <row r="122" spans="1:15" x14ac:dyDescent="0.3">
      <c r="A122" t="s">
        <v>153</v>
      </c>
      <c r="B122" t="s">
        <v>662</v>
      </c>
      <c r="C122" t="s">
        <v>368</v>
      </c>
      <c r="D122" t="s">
        <v>385</v>
      </c>
      <c r="E122">
        <v>14</v>
      </c>
      <c r="F122" t="s">
        <v>456</v>
      </c>
      <c r="G122">
        <v>1050</v>
      </c>
      <c r="H122">
        <v>18</v>
      </c>
      <c r="I122">
        <v>4</v>
      </c>
      <c r="J122">
        <v>0</v>
      </c>
      <c r="K122">
        <v>0</v>
      </c>
      <c r="L122">
        <v>0</v>
      </c>
      <c r="M122" s="10">
        <v>52</v>
      </c>
      <c r="N122">
        <v>76</v>
      </c>
      <c r="O122">
        <f t="shared" si="1"/>
        <v>0.30399999999999999</v>
      </c>
    </row>
    <row r="123" spans="1:15" x14ac:dyDescent="0.3">
      <c r="A123" t="s">
        <v>167</v>
      </c>
      <c r="B123" t="s">
        <v>662</v>
      </c>
      <c r="C123" t="s">
        <v>368</v>
      </c>
      <c r="D123" t="s">
        <v>385</v>
      </c>
      <c r="E123">
        <v>30</v>
      </c>
      <c r="F123" t="s">
        <v>469</v>
      </c>
      <c r="G123">
        <v>1100</v>
      </c>
      <c r="H123">
        <v>18</v>
      </c>
      <c r="I123">
        <v>5</v>
      </c>
      <c r="J123">
        <v>0</v>
      </c>
      <c r="K123">
        <v>0</v>
      </c>
      <c r="L123">
        <v>0</v>
      </c>
      <c r="M123" s="10">
        <v>96</v>
      </c>
      <c r="N123">
        <v>5</v>
      </c>
      <c r="O123">
        <f t="shared" si="1"/>
        <v>0.02</v>
      </c>
    </row>
    <row r="124" spans="1:15" x14ac:dyDescent="0.3">
      <c r="A124" t="s">
        <v>174</v>
      </c>
      <c r="B124" t="s">
        <v>336</v>
      </c>
      <c r="C124" t="s">
        <v>373</v>
      </c>
      <c r="D124" t="s">
        <v>385</v>
      </c>
      <c r="E124">
        <v>29</v>
      </c>
      <c r="F124" t="s">
        <v>476</v>
      </c>
      <c r="G124">
        <v>700</v>
      </c>
      <c r="H124">
        <v>17</v>
      </c>
      <c r="I124">
        <v>3</v>
      </c>
      <c r="J124">
        <v>0</v>
      </c>
      <c r="K124">
        <v>0</v>
      </c>
      <c r="L124">
        <v>0</v>
      </c>
      <c r="M124" s="10">
        <v>10</v>
      </c>
      <c r="N124">
        <v>110</v>
      </c>
      <c r="O124">
        <f t="shared" si="1"/>
        <v>0.44</v>
      </c>
    </row>
    <row r="125" spans="1:15" x14ac:dyDescent="0.3">
      <c r="A125" t="s">
        <v>204</v>
      </c>
      <c r="B125" t="s">
        <v>662</v>
      </c>
      <c r="C125" t="s">
        <v>381</v>
      </c>
      <c r="D125" t="s">
        <v>378</v>
      </c>
      <c r="E125">
        <v>18</v>
      </c>
      <c r="F125" t="s">
        <v>504</v>
      </c>
      <c r="G125">
        <v>900</v>
      </c>
      <c r="H125">
        <v>16</v>
      </c>
      <c r="I125">
        <v>4</v>
      </c>
      <c r="J125">
        <v>0</v>
      </c>
      <c r="K125">
        <v>0</v>
      </c>
      <c r="L125">
        <v>0</v>
      </c>
      <c r="M125" s="10">
        <v>87</v>
      </c>
      <c r="N125">
        <v>95</v>
      </c>
      <c r="O125">
        <f t="shared" si="1"/>
        <v>0.38</v>
      </c>
    </row>
    <row r="126" spans="1:15" x14ac:dyDescent="0.3">
      <c r="A126" t="s">
        <v>138</v>
      </c>
      <c r="B126" t="s">
        <v>662</v>
      </c>
      <c r="C126" t="s">
        <v>376</v>
      </c>
      <c r="D126" t="s">
        <v>376</v>
      </c>
      <c r="E126">
        <v>31</v>
      </c>
      <c r="F126" t="s">
        <v>444</v>
      </c>
      <c r="G126">
        <v>500</v>
      </c>
      <c r="H126">
        <v>16</v>
      </c>
      <c r="I126">
        <v>5</v>
      </c>
      <c r="J126">
        <v>0</v>
      </c>
      <c r="K126">
        <v>0</v>
      </c>
      <c r="L126">
        <v>0</v>
      </c>
      <c r="M126" s="10">
        <v>40</v>
      </c>
      <c r="N126">
        <v>45</v>
      </c>
      <c r="O126">
        <f t="shared" si="1"/>
        <v>0.18</v>
      </c>
    </row>
    <row r="127" spans="1:15" x14ac:dyDescent="0.3">
      <c r="A127" t="s">
        <v>267</v>
      </c>
      <c r="B127" t="s">
        <v>662</v>
      </c>
      <c r="C127" t="s">
        <v>381</v>
      </c>
      <c r="D127" t="s">
        <v>366</v>
      </c>
      <c r="E127">
        <v>7</v>
      </c>
      <c r="F127" t="s">
        <v>562</v>
      </c>
      <c r="G127">
        <v>800</v>
      </c>
      <c r="H127">
        <v>15</v>
      </c>
      <c r="I127">
        <v>3</v>
      </c>
      <c r="J127">
        <v>0</v>
      </c>
      <c r="K127">
        <v>0</v>
      </c>
      <c r="L127">
        <v>0</v>
      </c>
      <c r="M127" s="10">
        <v>110</v>
      </c>
      <c r="N127">
        <v>56</v>
      </c>
      <c r="O127">
        <f t="shared" si="1"/>
        <v>0.224</v>
      </c>
    </row>
    <row r="128" spans="1:15" x14ac:dyDescent="0.3">
      <c r="A128" t="s">
        <v>92</v>
      </c>
      <c r="B128" t="s">
        <v>322</v>
      </c>
      <c r="C128" t="s">
        <v>376</v>
      </c>
      <c r="D128" t="s">
        <v>376</v>
      </c>
      <c r="E128">
        <v>32</v>
      </c>
      <c r="F128" t="s">
        <v>400</v>
      </c>
      <c r="G128">
        <v>1300</v>
      </c>
      <c r="H128">
        <v>15</v>
      </c>
      <c r="I128">
        <v>6</v>
      </c>
      <c r="J128">
        <v>0</v>
      </c>
      <c r="K128">
        <v>0</v>
      </c>
      <c r="L128">
        <v>0</v>
      </c>
      <c r="M128" s="10">
        <v>120</v>
      </c>
      <c r="N128">
        <v>33</v>
      </c>
      <c r="O128">
        <f t="shared" si="1"/>
        <v>0.13200000000000001</v>
      </c>
    </row>
    <row r="129" spans="1:15" x14ac:dyDescent="0.3">
      <c r="A129" t="s">
        <v>95</v>
      </c>
      <c r="B129" t="s">
        <v>662</v>
      </c>
      <c r="C129" t="s">
        <v>376</v>
      </c>
      <c r="D129" t="s">
        <v>376</v>
      </c>
      <c r="E129">
        <v>34</v>
      </c>
      <c r="F129" t="s">
        <v>403</v>
      </c>
      <c r="G129">
        <v>1350</v>
      </c>
      <c r="H129">
        <v>14</v>
      </c>
      <c r="I129">
        <v>6</v>
      </c>
      <c r="J129">
        <v>0</v>
      </c>
      <c r="K129">
        <v>0</v>
      </c>
      <c r="L129">
        <v>0</v>
      </c>
      <c r="M129" s="10">
        <v>103</v>
      </c>
      <c r="N129">
        <v>67</v>
      </c>
      <c r="O129">
        <f t="shared" si="1"/>
        <v>0.26800000000000002</v>
      </c>
    </row>
    <row r="130" spans="1:15" x14ac:dyDescent="0.3">
      <c r="A130" t="s">
        <v>158</v>
      </c>
      <c r="B130" t="s">
        <v>662</v>
      </c>
      <c r="C130" t="s">
        <v>368</v>
      </c>
      <c r="D130" t="s">
        <v>385</v>
      </c>
      <c r="E130">
        <v>23</v>
      </c>
      <c r="F130" t="s">
        <v>461</v>
      </c>
      <c r="G130">
        <v>750</v>
      </c>
      <c r="H130">
        <v>13</v>
      </c>
      <c r="I130">
        <v>3</v>
      </c>
      <c r="J130">
        <v>0</v>
      </c>
      <c r="K130">
        <v>0</v>
      </c>
      <c r="L130">
        <v>0</v>
      </c>
      <c r="M130" s="10">
        <v>27</v>
      </c>
      <c r="N130">
        <v>77</v>
      </c>
      <c r="O130">
        <f t="shared" ref="O130:O193" si="2">N130 / 250</f>
        <v>0.308</v>
      </c>
    </row>
    <row r="131" spans="1:15" x14ac:dyDescent="0.3">
      <c r="A131" t="s">
        <v>124</v>
      </c>
      <c r="B131" t="s">
        <v>662</v>
      </c>
      <c r="C131" t="s">
        <v>376</v>
      </c>
      <c r="D131" t="s">
        <v>376</v>
      </c>
      <c r="E131">
        <v>21</v>
      </c>
      <c r="F131" t="s">
        <v>389</v>
      </c>
      <c r="G131">
        <v>600</v>
      </c>
      <c r="H131">
        <v>10</v>
      </c>
      <c r="I131">
        <v>6</v>
      </c>
      <c r="J131">
        <v>0</v>
      </c>
      <c r="K131">
        <v>0</v>
      </c>
      <c r="L131">
        <v>0</v>
      </c>
      <c r="M131" s="10">
        <v>56</v>
      </c>
      <c r="N131">
        <v>209</v>
      </c>
      <c r="O131">
        <f t="shared" si="2"/>
        <v>0.83599999999999997</v>
      </c>
    </row>
    <row r="132" spans="1:15" x14ac:dyDescent="0.3">
      <c r="A132" t="s">
        <v>82</v>
      </c>
      <c r="B132" t="s">
        <v>662</v>
      </c>
      <c r="C132" t="s">
        <v>376</v>
      </c>
      <c r="D132" t="s">
        <v>376</v>
      </c>
      <c r="E132">
        <v>21</v>
      </c>
      <c r="F132" t="s">
        <v>389</v>
      </c>
      <c r="G132">
        <v>600</v>
      </c>
      <c r="H132">
        <v>10</v>
      </c>
      <c r="I132">
        <v>6</v>
      </c>
      <c r="J132">
        <v>0</v>
      </c>
      <c r="K132">
        <v>0</v>
      </c>
      <c r="L132">
        <v>0</v>
      </c>
      <c r="M132" s="10">
        <v>56</v>
      </c>
      <c r="N132">
        <v>101</v>
      </c>
      <c r="O132">
        <f t="shared" si="2"/>
        <v>0.40400000000000003</v>
      </c>
    </row>
    <row r="133" spans="1:15" x14ac:dyDescent="0.3">
      <c r="A133" t="s">
        <v>262</v>
      </c>
      <c r="B133" t="s">
        <v>662</v>
      </c>
      <c r="C133" t="s">
        <v>373</v>
      </c>
      <c r="D133" t="s">
        <v>374</v>
      </c>
      <c r="E133">
        <v>51</v>
      </c>
      <c r="F133" t="s">
        <v>557</v>
      </c>
      <c r="G133">
        <v>1600</v>
      </c>
      <c r="H133">
        <v>9</v>
      </c>
      <c r="I133">
        <v>6</v>
      </c>
      <c r="J133">
        <v>1</v>
      </c>
      <c r="K133">
        <v>0</v>
      </c>
      <c r="L133">
        <v>7</v>
      </c>
      <c r="M133" s="10">
        <v>8</v>
      </c>
      <c r="N133">
        <v>121</v>
      </c>
      <c r="O133">
        <f t="shared" si="2"/>
        <v>0.48399999999999999</v>
      </c>
    </row>
    <row r="134" spans="1:15" x14ac:dyDescent="0.3">
      <c r="A134" t="s">
        <v>237</v>
      </c>
      <c r="B134" t="s">
        <v>662</v>
      </c>
      <c r="C134" t="s">
        <v>365</v>
      </c>
      <c r="D134" t="s">
        <v>366</v>
      </c>
      <c r="E134">
        <v>5</v>
      </c>
      <c r="F134" t="s">
        <v>537</v>
      </c>
      <c r="G134">
        <v>500</v>
      </c>
      <c r="H134">
        <v>8</v>
      </c>
      <c r="I134">
        <v>3</v>
      </c>
      <c r="J134">
        <v>0</v>
      </c>
      <c r="K134">
        <v>0</v>
      </c>
      <c r="L134">
        <v>0</v>
      </c>
      <c r="M134" s="10">
        <v>53</v>
      </c>
      <c r="N134">
        <v>22</v>
      </c>
      <c r="O134">
        <f t="shared" si="2"/>
        <v>8.7999999999999995E-2</v>
      </c>
    </row>
    <row r="135" spans="1:15" x14ac:dyDescent="0.3">
      <c r="A135" t="s">
        <v>211</v>
      </c>
      <c r="B135" t="s">
        <v>662</v>
      </c>
      <c r="C135" t="s">
        <v>368</v>
      </c>
      <c r="D135" t="s">
        <v>385</v>
      </c>
      <c r="E135">
        <v>32</v>
      </c>
      <c r="F135" t="s">
        <v>407</v>
      </c>
      <c r="G135">
        <v>1500</v>
      </c>
      <c r="H135">
        <v>7</v>
      </c>
      <c r="I135">
        <v>3</v>
      </c>
      <c r="J135">
        <v>0</v>
      </c>
      <c r="K135">
        <v>0</v>
      </c>
      <c r="L135">
        <v>0</v>
      </c>
      <c r="M135" s="10">
        <v>1</v>
      </c>
      <c r="N135">
        <v>351</v>
      </c>
      <c r="O135">
        <f t="shared" si="2"/>
        <v>1.4039999999999999</v>
      </c>
    </row>
    <row r="136" spans="1:15" x14ac:dyDescent="0.3">
      <c r="A136" t="s">
        <v>99</v>
      </c>
      <c r="B136" t="s">
        <v>662</v>
      </c>
      <c r="C136" t="s">
        <v>368</v>
      </c>
      <c r="D136" t="s">
        <v>385</v>
      </c>
      <c r="E136">
        <v>32</v>
      </c>
      <c r="F136" t="s">
        <v>407</v>
      </c>
      <c r="G136">
        <v>1500</v>
      </c>
      <c r="H136">
        <v>7</v>
      </c>
      <c r="I136">
        <v>3</v>
      </c>
      <c r="J136">
        <v>0</v>
      </c>
      <c r="K136">
        <v>0</v>
      </c>
      <c r="L136">
        <v>0</v>
      </c>
      <c r="M136" s="10">
        <v>1</v>
      </c>
      <c r="N136">
        <v>123</v>
      </c>
      <c r="O136">
        <f t="shared" si="2"/>
        <v>0.49199999999999999</v>
      </c>
    </row>
    <row r="137" spans="1:15" x14ac:dyDescent="0.3">
      <c r="A137" t="s">
        <v>314</v>
      </c>
      <c r="B137" t="s">
        <v>662</v>
      </c>
      <c r="C137" t="s">
        <v>368</v>
      </c>
      <c r="D137" t="s">
        <v>385</v>
      </c>
      <c r="E137">
        <v>32</v>
      </c>
      <c r="F137" t="s">
        <v>407</v>
      </c>
      <c r="G137">
        <v>1500</v>
      </c>
      <c r="H137">
        <v>7</v>
      </c>
      <c r="I137">
        <v>3</v>
      </c>
      <c r="J137">
        <v>0</v>
      </c>
      <c r="K137">
        <v>0</v>
      </c>
      <c r="L137">
        <v>0</v>
      </c>
      <c r="M137" s="10">
        <v>1</v>
      </c>
      <c r="N137">
        <v>123</v>
      </c>
      <c r="O137">
        <f t="shared" si="2"/>
        <v>0.49199999999999999</v>
      </c>
    </row>
    <row r="138" spans="1:15" x14ac:dyDescent="0.3">
      <c r="A138" t="s">
        <v>132</v>
      </c>
      <c r="B138" t="s">
        <v>662</v>
      </c>
      <c r="C138" t="s">
        <v>368</v>
      </c>
      <c r="D138" t="s">
        <v>385</v>
      </c>
      <c r="E138">
        <v>32</v>
      </c>
      <c r="F138" t="s">
        <v>407</v>
      </c>
      <c r="G138">
        <v>1500</v>
      </c>
      <c r="H138">
        <v>7</v>
      </c>
      <c r="I138">
        <v>3</v>
      </c>
      <c r="J138">
        <v>0</v>
      </c>
      <c r="K138">
        <v>0</v>
      </c>
      <c r="L138">
        <v>0</v>
      </c>
      <c r="M138" s="10">
        <v>1</v>
      </c>
      <c r="N138">
        <v>111</v>
      </c>
      <c r="O138">
        <f t="shared" si="2"/>
        <v>0.44400000000000001</v>
      </c>
    </row>
    <row r="139" spans="1:15" x14ac:dyDescent="0.3">
      <c r="A139" t="s">
        <v>277</v>
      </c>
      <c r="B139" t="s">
        <v>343</v>
      </c>
      <c r="C139" t="s">
        <v>376</v>
      </c>
      <c r="D139" t="s">
        <v>376</v>
      </c>
      <c r="E139">
        <v>9</v>
      </c>
      <c r="F139" t="s">
        <v>568</v>
      </c>
      <c r="G139">
        <v>900</v>
      </c>
      <c r="H139">
        <v>6</v>
      </c>
      <c r="I139">
        <v>4</v>
      </c>
      <c r="J139">
        <v>0</v>
      </c>
      <c r="K139">
        <v>0</v>
      </c>
      <c r="L139">
        <v>0</v>
      </c>
      <c r="M139" s="10">
        <v>24</v>
      </c>
      <c r="N139">
        <v>542</v>
      </c>
      <c r="O139">
        <f t="shared" si="2"/>
        <v>2.1680000000000001</v>
      </c>
    </row>
    <row r="140" spans="1:15" x14ac:dyDescent="0.3">
      <c r="A140" t="s">
        <v>148</v>
      </c>
      <c r="B140" t="s">
        <v>333</v>
      </c>
      <c r="C140" t="s">
        <v>373</v>
      </c>
      <c r="D140" t="s">
        <v>374</v>
      </c>
      <c r="E140">
        <v>43</v>
      </c>
      <c r="F140" t="s">
        <v>451</v>
      </c>
      <c r="G140">
        <v>900</v>
      </c>
      <c r="H140">
        <v>5</v>
      </c>
      <c r="I140">
        <v>6</v>
      </c>
      <c r="J140">
        <v>1</v>
      </c>
      <c r="K140">
        <v>0</v>
      </c>
      <c r="L140">
        <v>0</v>
      </c>
      <c r="M140" s="10">
        <v>16</v>
      </c>
      <c r="N140">
        <v>256</v>
      </c>
      <c r="O140">
        <f t="shared" si="2"/>
        <v>1.024</v>
      </c>
    </row>
    <row r="141" spans="1:15" x14ac:dyDescent="0.3">
      <c r="A141" t="s">
        <v>179</v>
      </c>
      <c r="B141" t="s">
        <v>662</v>
      </c>
      <c r="C141" t="s">
        <v>368</v>
      </c>
      <c r="D141" t="s">
        <v>385</v>
      </c>
      <c r="E141">
        <v>32</v>
      </c>
      <c r="F141" t="s">
        <v>480</v>
      </c>
      <c r="G141">
        <v>1500</v>
      </c>
      <c r="H141">
        <v>4</v>
      </c>
      <c r="I141">
        <v>3</v>
      </c>
      <c r="J141">
        <v>0</v>
      </c>
      <c r="K141">
        <v>0</v>
      </c>
      <c r="L141">
        <v>6</v>
      </c>
      <c r="M141" s="10">
        <v>3</v>
      </c>
      <c r="N141">
        <v>150</v>
      </c>
      <c r="O141">
        <f t="shared" si="2"/>
        <v>0.6</v>
      </c>
    </row>
    <row r="142" spans="1:15" x14ac:dyDescent="0.3">
      <c r="A142" t="s">
        <v>260</v>
      </c>
      <c r="B142" t="s">
        <v>662</v>
      </c>
      <c r="C142" t="s">
        <v>368</v>
      </c>
      <c r="D142" t="s">
        <v>385</v>
      </c>
      <c r="E142">
        <v>32</v>
      </c>
      <c r="F142" t="s">
        <v>480</v>
      </c>
      <c r="G142">
        <v>1500</v>
      </c>
      <c r="H142">
        <v>4</v>
      </c>
      <c r="I142">
        <v>3</v>
      </c>
      <c r="J142">
        <v>0</v>
      </c>
      <c r="K142">
        <v>0</v>
      </c>
      <c r="L142">
        <v>0</v>
      </c>
      <c r="M142" s="10">
        <v>3</v>
      </c>
      <c r="N142">
        <v>119</v>
      </c>
      <c r="O142">
        <f t="shared" si="2"/>
        <v>0.47599999999999998</v>
      </c>
    </row>
    <row r="143" spans="1:15" x14ac:dyDescent="0.3">
      <c r="A143" t="s">
        <v>276</v>
      </c>
      <c r="B143" t="s">
        <v>662</v>
      </c>
      <c r="C143" t="s">
        <v>376</v>
      </c>
      <c r="D143" t="s">
        <v>376</v>
      </c>
      <c r="E143">
        <v>35</v>
      </c>
      <c r="F143" t="s">
        <v>475</v>
      </c>
      <c r="G143">
        <v>1400</v>
      </c>
      <c r="H143">
        <v>3</v>
      </c>
      <c r="I143">
        <v>6</v>
      </c>
      <c r="J143">
        <v>0</v>
      </c>
      <c r="K143">
        <v>0</v>
      </c>
      <c r="L143">
        <v>0</v>
      </c>
      <c r="M143" s="10">
        <v>2</v>
      </c>
      <c r="N143">
        <v>555</v>
      </c>
      <c r="O143">
        <f t="shared" si="2"/>
        <v>2.2200000000000002</v>
      </c>
    </row>
    <row r="144" spans="1:15" x14ac:dyDescent="0.3">
      <c r="A144" t="s">
        <v>173</v>
      </c>
      <c r="B144" t="s">
        <v>335</v>
      </c>
      <c r="C144" t="s">
        <v>376</v>
      </c>
      <c r="D144" t="s">
        <v>376</v>
      </c>
      <c r="E144">
        <v>35</v>
      </c>
      <c r="F144" t="s">
        <v>475</v>
      </c>
      <c r="G144">
        <v>1400</v>
      </c>
      <c r="H144">
        <v>3</v>
      </c>
      <c r="I144">
        <v>6</v>
      </c>
      <c r="J144">
        <v>1</v>
      </c>
      <c r="K144">
        <v>0</v>
      </c>
      <c r="L144">
        <v>8</v>
      </c>
      <c r="M144" s="10">
        <v>2</v>
      </c>
      <c r="N144">
        <v>125</v>
      </c>
      <c r="O144">
        <f t="shared" si="2"/>
        <v>0.5</v>
      </c>
    </row>
    <row r="145" spans="1:15" x14ac:dyDescent="0.3">
      <c r="A145" t="s">
        <v>309</v>
      </c>
      <c r="B145" t="s">
        <v>662</v>
      </c>
      <c r="C145" t="s">
        <v>376</v>
      </c>
      <c r="D145" t="s">
        <v>376</v>
      </c>
      <c r="E145">
        <v>35</v>
      </c>
      <c r="F145" t="s">
        <v>475</v>
      </c>
      <c r="G145">
        <v>1400</v>
      </c>
      <c r="H145">
        <v>3</v>
      </c>
      <c r="I145">
        <v>6</v>
      </c>
      <c r="J145">
        <v>0</v>
      </c>
      <c r="K145">
        <v>0</v>
      </c>
      <c r="L145">
        <v>0</v>
      </c>
      <c r="M145" s="10">
        <v>2</v>
      </c>
      <c r="N145">
        <v>38</v>
      </c>
      <c r="O145">
        <f t="shared" si="2"/>
        <v>0.152</v>
      </c>
    </row>
    <row r="146" spans="1:15" x14ac:dyDescent="0.3">
      <c r="A146" t="s">
        <v>252</v>
      </c>
      <c r="B146" t="s">
        <v>662</v>
      </c>
      <c r="C146" t="s">
        <v>365</v>
      </c>
      <c r="D146" t="s">
        <v>366</v>
      </c>
      <c r="E146">
        <v>4</v>
      </c>
      <c r="F146" t="s">
        <v>548</v>
      </c>
      <c r="G146">
        <v>1250</v>
      </c>
      <c r="H146">
        <v>2</v>
      </c>
      <c r="I146">
        <v>4</v>
      </c>
      <c r="J146">
        <v>0</v>
      </c>
      <c r="K146">
        <v>0</v>
      </c>
      <c r="L146">
        <v>0</v>
      </c>
      <c r="M146" s="10" t="s">
        <v>662</v>
      </c>
      <c r="N146">
        <v>521</v>
      </c>
      <c r="O146">
        <f t="shared" si="2"/>
        <v>2.0840000000000001</v>
      </c>
    </row>
    <row r="147" spans="1:15" x14ac:dyDescent="0.3">
      <c r="A147" t="s">
        <v>251</v>
      </c>
      <c r="B147" t="s">
        <v>662</v>
      </c>
      <c r="C147" t="s">
        <v>365</v>
      </c>
      <c r="D147" t="s">
        <v>366</v>
      </c>
      <c r="E147">
        <v>8</v>
      </c>
      <c r="F147" t="s">
        <v>548</v>
      </c>
      <c r="G147">
        <v>1250</v>
      </c>
      <c r="H147">
        <v>2</v>
      </c>
      <c r="I147">
        <v>4</v>
      </c>
      <c r="J147">
        <v>0</v>
      </c>
      <c r="K147">
        <v>0</v>
      </c>
      <c r="L147">
        <v>0</v>
      </c>
      <c r="M147" s="10" t="s">
        <v>662</v>
      </c>
      <c r="N147">
        <v>345</v>
      </c>
      <c r="O147">
        <f t="shared" si="2"/>
        <v>1.38</v>
      </c>
    </row>
    <row r="148" spans="1:15" x14ac:dyDescent="0.3">
      <c r="A148" t="s">
        <v>250</v>
      </c>
      <c r="B148" t="s">
        <v>662</v>
      </c>
      <c r="C148" t="s">
        <v>381</v>
      </c>
      <c r="D148" t="s">
        <v>385</v>
      </c>
      <c r="E148">
        <v>26</v>
      </c>
      <c r="F148" t="s">
        <v>548</v>
      </c>
      <c r="G148">
        <v>1250</v>
      </c>
      <c r="H148">
        <v>2</v>
      </c>
      <c r="I148">
        <v>4</v>
      </c>
      <c r="J148">
        <v>0</v>
      </c>
      <c r="K148">
        <v>0</v>
      </c>
      <c r="L148">
        <v>0</v>
      </c>
      <c r="M148" s="10">
        <v>7</v>
      </c>
      <c r="N148">
        <v>54</v>
      </c>
      <c r="O148">
        <f t="shared" si="2"/>
        <v>0.216</v>
      </c>
    </row>
    <row r="149" spans="1:15" x14ac:dyDescent="0.3">
      <c r="A149" t="s">
        <v>249</v>
      </c>
      <c r="B149" t="s">
        <v>662</v>
      </c>
      <c r="C149" t="s">
        <v>381</v>
      </c>
      <c r="D149" t="s">
        <v>385</v>
      </c>
      <c r="E149">
        <v>26</v>
      </c>
      <c r="F149" t="s">
        <v>548</v>
      </c>
      <c r="G149">
        <v>1250</v>
      </c>
      <c r="H149">
        <v>2</v>
      </c>
      <c r="I149">
        <v>4</v>
      </c>
      <c r="J149">
        <v>0</v>
      </c>
      <c r="K149">
        <v>0</v>
      </c>
      <c r="L149">
        <v>1</v>
      </c>
      <c r="M149" s="10">
        <v>7</v>
      </c>
      <c r="N149">
        <v>12</v>
      </c>
      <c r="O149">
        <f t="shared" si="2"/>
        <v>4.8000000000000001E-2</v>
      </c>
    </row>
    <row r="150" spans="1:15" x14ac:dyDescent="0.3">
      <c r="A150" t="s">
        <v>107</v>
      </c>
      <c r="B150" t="s">
        <v>662</v>
      </c>
      <c r="C150" t="s">
        <v>376</v>
      </c>
      <c r="D150" t="s">
        <v>376</v>
      </c>
      <c r="E150">
        <v>17</v>
      </c>
      <c r="F150" t="s">
        <v>415</v>
      </c>
      <c r="G150">
        <v>700</v>
      </c>
      <c r="H150">
        <v>1</v>
      </c>
      <c r="I150">
        <v>6</v>
      </c>
      <c r="J150">
        <v>0</v>
      </c>
      <c r="K150">
        <v>0</v>
      </c>
      <c r="L150">
        <v>0</v>
      </c>
      <c r="M150" s="10">
        <v>38</v>
      </c>
      <c r="N150">
        <v>107</v>
      </c>
      <c r="O150">
        <f t="shared" si="2"/>
        <v>0.42799999999999999</v>
      </c>
    </row>
    <row r="151" spans="1:15" x14ac:dyDescent="0.3">
      <c r="A151" t="s">
        <v>81</v>
      </c>
      <c r="B151" t="s">
        <v>319</v>
      </c>
      <c r="C151" t="s">
        <v>373</v>
      </c>
      <c r="D151" t="s">
        <v>374</v>
      </c>
      <c r="E151">
        <v>27</v>
      </c>
      <c r="F151" t="s">
        <v>388</v>
      </c>
      <c r="G151">
        <v>700</v>
      </c>
      <c r="H151">
        <v>0</v>
      </c>
      <c r="I151">
        <v>5</v>
      </c>
      <c r="J151">
        <v>0</v>
      </c>
      <c r="K151">
        <v>0</v>
      </c>
      <c r="L151">
        <v>0</v>
      </c>
      <c r="M151" s="10" t="s">
        <v>662</v>
      </c>
      <c r="N151">
        <v>909</v>
      </c>
      <c r="O151">
        <f t="shared" si="2"/>
        <v>3.6360000000000001</v>
      </c>
    </row>
    <row r="152" spans="1:15" x14ac:dyDescent="0.3">
      <c r="A152" t="s">
        <v>116</v>
      </c>
      <c r="B152" t="s">
        <v>326</v>
      </c>
      <c r="C152" t="s">
        <v>365</v>
      </c>
      <c r="D152" t="s">
        <v>366</v>
      </c>
      <c r="E152">
        <v>4</v>
      </c>
      <c r="F152" t="s">
        <v>424</v>
      </c>
      <c r="G152">
        <v>900</v>
      </c>
      <c r="H152">
        <v>0</v>
      </c>
      <c r="I152">
        <v>3</v>
      </c>
      <c r="J152">
        <v>0</v>
      </c>
      <c r="K152">
        <v>0</v>
      </c>
      <c r="L152">
        <v>0</v>
      </c>
      <c r="M152" s="10">
        <v>94</v>
      </c>
      <c r="N152">
        <v>895</v>
      </c>
      <c r="O152">
        <f t="shared" si="2"/>
        <v>3.58</v>
      </c>
    </row>
    <row r="153" spans="1:15" x14ac:dyDescent="0.3">
      <c r="A153" t="s">
        <v>80</v>
      </c>
      <c r="B153" t="s">
        <v>662</v>
      </c>
      <c r="C153" t="s">
        <v>373</v>
      </c>
      <c r="D153" t="s">
        <v>374</v>
      </c>
      <c r="E153">
        <v>52</v>
      </c>
      <c r="F153" t="s">
        <v>387</v>
      </c>
      <c r="G153">
        <v>800</v>
      </c>
      <c r="H153">
        <v>0</v>
      </c>
      <c r="I153">
        <v>6</v>
      </c>
      <c r="J153">
        <v>0</v>
      </c>
      <c r="K153">
        <v>0</v>
      </c>
      <c r="L153">
        <v>0</v>
      </c>
      <c r="M153" s="10">
        <v>86</v>
      </c>
      <c r="N153">
        <v>780</v>
      </c>
      <c r="O153">
        <f t="shared" si="2"/>
        <v>3.12</v>
      </c>
    </row>
    <row r="154" spans="1:15" x14ac:dyDescent="0.3">
      <c r="A154" t="s">
        <v>210</v>
      </c>
      <c r="B154" t="s">
        <v>662</v>
      </c>
      <c r="C154" t="s">
        <v>381</v>
      </c>
      <c r="D154" t="s">
        <v>366</v>
      </c>
      <c r="E154">
        <v>5</v>
      </c>
      <c r="F154" t="s">
        <v>510</v>
      </c>
      <c r="G154">
        <v>700</v>
      </c>
      <c r="H154">
        <v>0</v>
      </c>
      <c r="I154">
        <v>3</v>
      </c>
      <c r="J154">
        <v>0</v>
      </c>
      <c r="K154">
        <v>0</v>
      </c>
      <c r="L154">
        <v>0</v>
      </c>
      <c r="M154" s="10" t="s">
        <v>662</v>
      </c>
      <c r="N154">
        <v>689</v>
      </c>
      <c r="O154">
        <f t="shared" si="2"/>
        <v>2.7559999999999998</v>
      </c>
    </row>
    <row r="155" spans="1:15" x14ac:dyDescent="0.3">
      <c r="A155" t="s">
        <v>104</v>
      </c>
      <c r="B155" t="s">
        <v>324</v>
      </c>
      <c r="C155" t="s">
        <v>187</v>
      </c>
      <c r="D155" t="s">
        <v>394</v>
      </c>
      <c r="E155">
        <v>28</v>
      </c>
      <c r="F155" t="s">
        <v>412</v>
      </c>
      <c r="G155">
        <v>550</v>
      </c>
      <c r="H155">
        <v>0</v>
      </c>
      <c r="I155">
        <v>1</v>
      </c>
      <c r="J155">
        <v>0</v>
      </c>
      <c r="K155">
        <v>0</v>
      </c>
      <c r="L155">
        <v>0</v>
      </c>
      <c r="M155" s="10">
        <v>132</v>
      </c>
      <c r="N155">
        <v>675</v>
      </c>
      <c r="O155">
        <f t="shared" si="2"/>
        <v>2.7</v>
      </c>
    </row>
    <row r="156" spans="1:15" x14ac:dyDescent="0.3">
      <c r="A156" t="s">
        <v>283</v>
      </c>
      <c r="B156" t="s">
        <v>662</v>
      </c>
      <c r="C156" t="s">
        <v>187</v>
      </c>
      <c r="D156" t="s">
        <v>369</v>
      </c>
      <c r="E156">
        <v>28</v>
      </c>
      <c r="F156" t="s">
        <v>573</v>
      </c>
      <c r="G156">
        <v>900</v>
      </c>
      <c r="H156">
        <v>0</v>
      </c>
      <c r="I156">
        <v>5</v>
      </c>
      <c r="J156">
        <v>0</v>
      </c>
      <c r="K156">
        <v>0</v>
      </c>
      <c r="L156">
        <v>0</v>
      </c>
      <c r="M156" s="10">
        <v>188</v>
      </c>
      <c r="N156">
        <v>675</v>
      </c>
      <c r="O156">
        <f t="shared" si="2"/>
        <v>2.7</v>
      </c>
    </row>
    <row r="157" spans="1:15" x14ac:dyDescent="0.3">
      <c r="A157" t="s">
        <v>197</v>
      </c>
      <c r="B157" t="s">
        <v>662</v>
      </c>
      <c r="C157" t="s">
        <v>368</v>
      </c>
      <c r="D157" t="s">
        <v>385</v>
      </c>
      <c r="E157">
        <v>33</v>
      </c>
      <c r="F157" t="s">
        <v>497</v>
      </c>
      <c r="G157">
        <v>1750</v>
      </c>
      <c r="H157">
        <v>0</v>
      </c>
      <c r="I157">
        <v>3</v>
      </c>
      <c r="J157">
        <v>0</v>
      </c>
      <c r="K157">
        <v>0</v>
      </c>
      <c r="L157">
        <v>0</v>
      </c>
      <c r="M157" s="10">
        <v>111</v>
      </c>
      <c r="N157">
        <v>597</v>
      </c>
      <c r="O157">
        <f t="shared" si="2"/>
        <v>2.3879999999999999</v>
      </c>
    </row>
    <row r="158" spans="1:15" x14ac:dyDescent="0.3">
      <c r="A158" t="s">
        <v>253</v>
      </c>
      <c r="B158" t="s">
        <v>662</v>
      </c>
      <c r="C158" t="s">
        <v>373</v>
      </c>
      <c r="D158" t="s">
        <v>385</v>
      </c>
      <c r="E158">
        <v>22</v>
      </c>
      <c r="F158" t="s">
        <v>549</v>
      </c>
      <c r="G158">
        <v>2650</v>
      </c>
      <c r="H158">
        <v>0</v>
      </c>
      <c r="I158">
        <v>4</v>
      </c>
      <c r="J158">
        <v>0</v>
      </c>
      <c r="K158">
        <v>0</v>
      </c>
      <c r="L158">
        <v>0</v>
      </c>
      <c r="M158" s="10">
        <v>54</v>
      </c>
      <c r="N158">
        <v>526</v>
      </c>
      <c r="O158">
        <f t="shared" si="2"/>
        <v>2.1040000000000001</v>
      </c>
    </row>
    <row r="159" spans="1:15" x14ac:dyDescent="0.3">
      <c r="A159" t="s">
        <v>186</v>
      </c>
      <c r="B159" t="s">
        <v>662</v>
      </c>
      <c r="C159" t="s">
        <v>365</v>
      </c>
      <c r="D159" t="s">
        <v>366</v>
      </c>
      <c r="E159">
        <v>5</v>
      </c>
      <c r="F159" t="s">
        <v>487</v>
      </c>
      <c r="G159">
        <v>1050</v>
      </c>
      <c r="H159">
        <v>0</v>
      </c>
      <c r="I159">
        <v>3</v>
      </c>
      <c r="J159">
        <v>0</v>
      </c>
      <c r="K159">
        <v>0</v>
      </c>
      <c r="L159">
        <v>0</v>
      </c>
      <c r="M159" s="10">
        <v>23</v>
      </c>
      <c r="N159">
        <v>505</v>
      </c>
      <c r="O159">
        <f t="shared" si="2"/>
        <v>2.02</v>
      </c>
    </row>
    <row r="160" spans="1:15" x14ac:dyDescent="0.3">
      <c r="A160" t="s">
        <v>70</v>
      </c>
      <c r="B160" t="s">
        <v>662</v>
      </c>
      <c r="C160" t="s">
        <v>663</v>
      </c>
      <c r="D160" t="s">
        <v>663</v>
      </c>
      <c r="E160">
        <v>23</v>
      </c>
      <c r="F160" t="s">
        <v>371</v>
      </c>
      <c r="G160">
        <v>0</v>
      </c>
      <c r="H160">
        <v>0</v>
      </c>
      <c r="I160">
        <v>0</v>
      </c>
      <c r="J160">
        <v>0</v>
      </c>
      <c r="K160">
        <v>0</v>
      </c>
      <c r="L160">
        <v>0</v>
      </c>
      <c r="M160" s="10" t="s">
        <v>662</v>
      </c>
      <c r="N160">
        <v>500</v>
      </c>
      <c r="O160">
        <f t="shared" si="2"/>
        <v>2</v>
      </c>
    </row>
    <row r="161" spans="1:15" x14ac:dyDescent="0.3">
      <c r="A161" t="s">
        <v>103</v>
      </c>
      <c r="B161" t="s">
        <v>662</v>
      </c>
      <c r="C161" t="s">
        <v>368</v>
      </c>
      <c r="D161" t="s">
        <v>385</v>
      </c>
      <c r="E161">
        <v>18</v>
      </c>
      <c r="F161" t="s">
        <v>411</v>
      </c>
      <c r="G161">
        <v>700</v>
      </c>
      <c r="H161">
        <v>0</v>
      </c>
      <c r="I161">
        <v>4</v>
      </c>
      <c r="J161">
        <v>0</v>
      </c>
      <c r="K161">
        <v>0</v>
      </c>
      <c r="L161">
        <v>0</v>
      </c>
      <c r="M161" s="10" t="s">
        <v>662</v>
      </c>
      <c r="N161">
        <v>397</v>
      </c>
      <c r="O161">
        <f t="shared" si="2"/>
        <v>1.5880000000000001</v>
      </c>
    </row>
    <row r="162" spans="1:15" x14ac:dyDescent="0.3">
      <c r="A162" t="s">
        <v>105</v>
      </c>
      <c r="B162" t="s">
        <v>662</v>
      </c>
      <c r="C162" t="s">
        <v>373</v>
      </c>
      <c r="D162" t="s">
        <v>374</v>
      </c>
      <c r="E162">
        <v>80</v>
      </c>
      <c r="F162" t="s">
        <v>413</v>
      </c>
      <c r="G162">
        <v>1750</v>
      </c>
      <c r="H162">
        <v>0</v>
      </c>
      <c r="I162">
        <v>6</v>
      </c>
      <c r="J162">
        <v>0</v>
      </c>
      <c r="K162">
        <v>0</v>
      </c>
      <c r="L162">
        <v>0</v>
      </c>
      <c r="M162" s="10">
        <v>124</v>
      </c>
      <c r="N162">
        <v>393</v>
      </c>
      <c r="O162">
        <f t="shared" si="2"/>
        <v>1.5720000000000001</v>
      </c>
    </row>
    <row r="163" spans="1:15" x14ac:dyDescent="0.3">
      <c r="A163" t="s">
        <v>245</v>
      </c>
      <c r="B163" t="s">
        <v>662</v>
      </c>
      <c r="C163" t="s">
        <v>187</v>
      </c>
      <c r="D163" t="s">
        <v>369</v>
      </c>
      <c r="E163">
        <v>5</v>
      </c>
      <c r="F163" t="s">
        <v>545</v>
      </c>
      <c r="G163">
        <v>900</v>
      </c>
      <c r="H163">
        <v>0</v>
      </c>
      <c r="I163">
        <v>3</v>
      </c>
      <c r="J163">
        <v>0</v>
      </c>
      <c r="K163">
        <v>0</v>
      </c>
      <c r="L163">
        <v>0</v>
      </c>
      <c r="M163" s="10">
        <v>159</v>
      </c>
      <c r="N163">
        <v>371</v>
      </c>
      <c r="O163">
        <f t="shared" si="2"/>
        <v>1.484</v>
      </c>
    </row>
    <row r="164" spans="1:15" x14ac:dyDescent="0.3">
      <c r="A164" t="s">
        <v>225</v>
      </c>
      <c r="B164" t="s">
        <v>662</v>
      </c>
      <c r="C164" t="s">
        <v>368</v>
      </c>
      <c r="D164" t="s">
        <v>385</v>
      </c>
      <c r="E164">
        <v>20</v>
      </c>
      <c r="F164" t="s">
        <v>523</v>
      </c>
      <c r="G164">
        <v>1500</v>
      </c>
      <c r="H164">
        <v>0</v>
      </c>
      <c r="I164">
        <v>3</v>
      </c>
      <c r="J164">
        <v>0</v>
      </c>
      <c r="K164">
        <v>0</v>
      </c>
      <c r="L164">
        <v>0</v>
      </c>
      <c r="M164" s="10" t="s">
        <v>662</v>
      </c>
      <c r="N164">
        <v>325</v>
      </c>
      <c r="O164">
        <f t="shared" si="2"/>
        <v>1.3</v>
      </c>
    </row>
    <row r="165" spans="1:15" x14ac:dyDescent="0.3">
      <c r="A165" t="s">
        <v>198</v>
      </c>
      <c r="B165" t="s">
        <v>662</v>
      </c>
      <c r="C165" t="s">
        <v>291</v>
      </c>
      <c r="D165" t="s">
        <v>291</v>
      </c>
      <c r="E165">
        <v>7</v>
      </c>
      <c r="F165" t="s">
        <v>498</v>
      </c>
      <c r="G165">
        <v>850</v>
      </c>
      <c r="H165">
        <v>0</v>
      </c>
      <c r="I165">
        <v>4</v>
      </c>
      <c r="J165">
        <v>0</v>
      </c>
      <c r="K165">
        <v>0</v>
      </c>
      <c r="L165">
        <v>0</v>
      </c>
      <c r="M165" s="10">
        <v>78</v>
      </c>
      <c r="N165">
        <v>321</v>
      </c>
      <c r="O165">
        <f t="shared" si="2"/>
        <v>1.284</v>
      </c>
    </row>
    <row r="166" spans="1:15" x14ac:dyDescent="0.3">
      <c r="A166" t="s">
        <v>125</v>
      </c>
      <c r="B166" t="s">
        <v>662</v>
      </c>
      <c r="C166" t="s">
        <v>373</v>
      </c>
      <c r="D166" t="s">
        <v>374</v>
      </c>
      <c r="E166">
        <v>63</v>
      </c>
      <c r="F166" t="s">
        <v>432</v>
      </c>
      <c r="G166">
        <v>1750</v>
      </c>
      <c r="H166">
        <v>0</v>
      </c>
      <c r="I166">
        <v>6</v>
      </c>
      <c r="J166">
        <v>0</v>
      </c>
      <c r="K166">
        <v>0</v>
      </c>
      <c r="L166">
        <v>0</v>
      </c>
      <c r="M166" s="10" t="s">
        <v>662</v>
      </c>
      <c r="N166">
        <v>315</v>
      </c>
      <c r="O166">
        <f t="shared" si="2"/>
        <v>1.26</v>
      </c>
    </row>
    <row r="167" spans="1:15" x14ac:dyDescent="0.3">
      <c r="A167" t="s">
        <v>296</v>
      </c>
      <c r="B167" t="s">
        <v>662</v>
      </c>
      <c r="C167" t="s">
        <v>373</v>
      </c>
      <c r="D167" t="s">
        <v>374</v>
      </c>
      <c r="E167">
        <v>65</v>
      </c>
      <c r="F167" t="s">
        <v>583</v>
      </c>
      <c r="G167">
        <v>700</v>
      </c>
      <c r="H167">
        <v>0</v>
      </c>
      <c r="I167">
        <v>6</v>
      </c>
      <c r="J167">
        <v>0</v>
      </c>
      <c r="K167">
        <v>1</v>
      </c>
      <c r="L167">
        <v>0</v>
      </c>
      <c r="M167" s="10" t="s">
        <v>662</v>
      </c>
      <c r="N167">
        <v>309</v>
      </c>
      <c r="O167">
        <f t="shared" si="2"/>
        <v>1.236</v>
      </c>
    </row>
    <row r="168" spans="1:15" x14ac:dyDescent="0.3">
      <c r="A168" t="s">
        <v>208</v>
      </c>
      <c r="B168" t="s">
        <v>662</v>
      </c>
      <c r="C168" t="s">
        <v>373</v>
      </c>
      <c r="D168" t="s">
        <v>374</v>
      </c>
      <c r="E168">
        <v>59</v>
      </c>
      <c r="F168" t="s">
        <v>508</v>
      </c>
      <c r="G168">
        <v>1000</v>
      </c>
      <c r="H168">
        <v>0</v>
      </c>
      <c r="I168">
        <v>6</v>
      </c>
      <c r="J168">
        <v>0</v>
      </c>
      <c r="K168">
        <v>0</v>
      </c>
      <c r="L168">
        <v>0</v>
      </c>
      <c r="M168" s="10">
        <v>163</v>
      </c>
      <c r="N168">
        <v>309</v>
      </c>
      <c r="O168">
        <f t="shared" si="2"/>
        <v>1.236</v>
      </c>
    </row>
    <row r="169" spans="1:15" x14ac:dyDescent="0.3">
      <c r="A169" t="s">
        <v>147</v>
      </c>
      <c r="B169" t="s">
        <v>662</v>
      </c>
      <c r="C169" t="s">
        <v>663</v>
      </c>
      <c r="D169" t="s">
        <v>663</v>
      </c>
      <c r="E169">
        <v>16</v>
      </c>
      <c r="F169" t="s">
        <v>371</v>
      </c>
      <c r="G169">
        <v>0</v>
      </c>
      <c r="H169">
        <v>0</v>
      </c>
      <c r="I169">
        <v>0</v>
      </c>
      <c r="J169">
        <v>0</v>
      </c>
      <c r="K169">
        <v>0</v>
      </c>
      <c r="L169">
        <v>0</v>
      </c>
      <c r="M169" s="10" t="s">
        <v>662</v>
      </c>
      <c r="N169">
        <v>301</v>
      </c>
      <c r="O169">
        <f t="shared" si="2"/>
        <v>1.204</v>
      </c>
    </row>
    <row r="170" spans="1:15" x14ac:dyDescent="0.3">
      <c r="A170" t="s">
        <v>298</v>
      </c>
      <c r="B170" t="s">
        <v>346</v>
      </c>
      <c r="C170" t="s">
        <v>187</v>
      </c>
      <c r="D170" t="s">
        <v>394</v>
      </c>
      <c r="E170">
        <v>28</v>
      </c>
      <c r="F170" t="s">
        <v>585</v>
      </c>
      <c r="G170">
        <v>500</v>
      </c>
      <c r="H170">
        <v>0</v>
      </c>
      <c r="I170">
        <v>3</v>
      </c>
      <c r="J170">
        <v>0</v>
      </c>
      <c r="K170">
        <v>0</v>
      </c>
      <c r="L170">
        <v>0</v>
      </c>
      <c r="M170" s="10">
        <v>131</v>
      </c>
      <c r="N170">
        <v>301</v>
      </c>
      <c r="O170">
        <f t="shared" si="2"/>
        <v>1.204</v>
      </c>
    </row>
    <row r="171" spans="1:15" x14ac:dyDescent="0.3">
      <c r="A171" t="s">
        <v>72</v>
      </c>
      <c r="B171" t="s">
        <v>662</v>
      </c>
      <c r="C171" t="s">
        <v>373</v>
      </c>
      <c r="D171" t="s">
        <v>374</v>
      </c>
      <c r="E171">
        <v>53</v>
      </c>
      <c r="F171" t="s">
        <v>375</v>
      </c>
      <c r="G171">
        <v>600</v>
      </c>
      <c r="H171">
        <v>0</v>
      </c>
      <c r="I171">
        <v>5</v>
      </c>
      <c r="J171">
        <v>0</v>
      </c>
      <c r="K171">
        <v>0</v>
      </c>
      <c r="L171">
        <v>0</v>
      </c>
      <c r="M171" s="10" t="s">
        <v>662</v>
      </c>
      <c r="N171">
        <v>293</v>
      </c>
      <c r="O171">
        <f t="shared" si="2"/>
        <v>1.1719999999999999</v>
      </c>
    </row>
    <row r="172" spans="1:15" x14ac:dyDescent="0.3">
      <c r="A172" t="s">
        <v>299</v>
      </c>
      <c r="B172" t="s">
        <v>662</v>
      </c>
      <c r="C172" t="s">
        <v>368</v>
      </c>
      <c r="D172" t="s">
        <v>385</v>
      </c>
      <c r="E172">
        <v>21</v>
      </c>
      <c r="F172" t="s">
        <v>586</v>
      </c>
      <c r="G172">
        <v>1000</v>
      </c>
      <c r="H172">
        <v>0</v>
      </c>
      <c r="I172">
        <v>3</v>
      </c>
      <c r="J172">
        <v>0</v>
      </c>
      <c r="K172">
        <v>0</v>
      </c>
      <c r="L172">
        <v>0</v>
      </c>
      <c r="M172" s="10">
        <v>30</v>
      </c>
      <c r="N172">
        <v>256</v>
      </c>
      <c r="O172">
        <f t="shared" si="2"/>
        <v>1.024</v>
      </c>
    </row>
    <row r="173" spans="1:15" x14ac:dyDescent="0.3">
      <c r="A173" t="s">
        <v>146</v>
      </c>
      <c r="B173" t="s">
        <v>662</v>
      </c>
      <c r="C173" t="s">
        <v>663</v>
      </c>
      <c r="D173" t="s">
        <v>663</v>
      </c>
      <c r="E173">
        <v>18</v>
      </c>
      <c r="F173" t="s">
        <v>371</v>
      </c>
      <c r="G173">
        <v>0</v>
      </c>
      <c r="H173">
        <v>0</v>
      </c>
      <c r="I173">
        <v>0</v>
      </c>
      <c r="J173">
        <v>0</v>
      </c>
      <c r="K173">
        <v>0</v>
      </c>
      <c r="L173">
        <v>0</v>
      </c>
      <c r="M173" s="10" t="s">
        <v>662</v>
      </c>
      <c r="N173">
        <v>250</v>
      </c>
      <c r="O173">
        <f t="shared" si="2"/>
        <v>1</v>
      </c>
    </row>
    <row r="174" spans="1:15" x14ac:dyDescent="0.3">
      <c r="A174" t="s">
        <v>297</v>
      </c>
      <c r="B174" t="s">
        <v>345</v>
      </c>
      <c r="C174" t="s">
        <v>365</v>
      </c>
      <c r="D174" t="s">
        <v>291</v>
      </c>
      <c r="E174">
        <v>2</v>
      </c>
      <c r="F174" t="s">
        <v>584</v>
      </c>
      <c r="G174">
        <v>500</v>
      </c>
      <c r="H174">
        <v>0</v>
      </c>
      <c r="I174">
        <v>2</v>
      </c>
      <c r="J174">
        <v>0</v>
      </c>
      <c r="K174">
        <v>0</v>
      </c>
      <c r="L174">
        <v>0</v>
      </c>
      <c r="M174" s="10">
        <v>112</v>
      </c>
      <c r="N174">
        <v>250</v>
      </c>
      <c r="O174">
        <f t="shared" si="2"/>
        <v>1</v>
      </c>
    </row>
    <row r="175" spans="1:15" x14ac:dyDescent="0.3">
      <c r="A175" t="s">
        <v>207</v>
      </c>
      <c r="B175" t="s">
        <v>662</v>
      </c>
      <c r="C175" t="s">
        <v>381</v>
      </c>
      <c r="D175" t="s">
        <v>378</v>
      </c>
      <c r="E175">
        <v>7</v>
      </c>
      <c r="F175" t="s">
        <v>507</v>
      </c>
      <c r="G175">
        <v>1250</v>
      </c>
      <c r="H175">
        <v>0</v>
      </c>
      <c r="I175">
        <v>5</v>
      </c>
      <c r="J175">
        <v>0</v>
      </c>
      <c r="K175">
        <v>0</v>
      </c>
      <c r="L175">
        <v>0</v>
      </c>
      <c r="M175" s="10" t="s">
        <v>662</v>
      </c>
      <c r="N175">
        <v>225</v>
      </c>
      <c r="O175">
        <f t="shared" si="2"/>
        <v>0.9</v>
      </c>
    </row>
    <row r="176" spans="1:15" x14ac:dyDescent="0.3">
      <c r="A176" t="s">
        <v>206</v>
      </c>
      <c r="B176" t="s">
        <v>662</v>
      </c>
      <c r="C176" t="s">
        <v>368</v>
      </c>
      <c r="D176" t="s">
        <v>378</v>
      </c>
      <c r="E176">
        <v>20</v>
      </c>
      <c r="F176" t="s">
        <v>506</v>
      </c>
      <c r="G176">
        <v>400</v>
      </c>
      <c r="H176">
        <v>0</v>
      </c>
      <c r="I176">
        <v>4</v>
      </c>
      <c r="J176">
        <v>0</v>
      </c>
      <c r="K176">
        <v>0</v>
      </c>
      <c r="L176">
        <v>0</v>
      </c>
      <c r="M176" s="10" t="s">
        <v>662</v>
      </c>
      <c r="N176">
        <v>220</v>
      </c>
      <c r="O176">
        <f t="shared" si="2"/>
        <v>0.88</v>
      </c>
    </row>
    <row r="177" spans="1:15" x14ac:dyDescent="0.3">
      <c r="A177" t="s">
        <v>106</v>
      </c>
      <c r="B177" t="s">
        <v>662</v>
      </c>
      <c r="C177" t="s">
        <v>373</v>
      </c>
      <c r="D177" t="s">
        <v>366</v>
      </c>
      <c r="E177">
        <v>3</v>
      </c>
      <c r="F177" t="s">
        <v>414</v>
      </c>
      <c r="G177">
        <v>1350</v>
      </c>
      <c r="H177">
        <v>0</v>
      </c>
      <c r="I177">
        <v>2</v>
      </c>
      <c r="J177">
        <v>0</v>
      </c>
      <c r="K177">
        <v>0</v>
      </c>
      <c r="L177">
        <v>0</v>
      </c>
      <c r="M177" s="10" t="s">
        <v>662</v>
      </c>
      <c r="N177">
        <v>215</v>
      </c>
      <c r="O177">
        <f t="shared" si="2"/>
        <v>0.86</v>
      </c>
    </row>
    <row r="178" spans="1:15" x14ac:dyDescent="0.3">
      <c r="A178" t="s">
        <v>285</v>
      </c>
      <c r="B178" t="s">
        <v>662</v>
      </c>
      <c r="C178" t="s">
        <v>376</v>
      </c>
      <c r="D178" t="s">
        <v>376</v>
      </c>
      <c r="E178">
        <v>49</v>
      </c>
      <c r="F178" t="s">
        <v>574</v>
      </c>
      <c r="G178">
        <v>900</v>
      </c>
      <c r="H178">
        <v>0</v>
      </c>
      <c r="I178">
        <v>4</v>
      </c>
      <c r="J178">
        <v>0</v>
      </c>
      <c r="K178">
        <v>0</v>
      </c>
      <c r="L178">
        <v>0</v>
      </c>
      <c r="M178" s="10" t="s">
        <v>662</v>
      </c>
      <c r="N178">
        <v>215</v>
      </c>
      <c r="O178">
        <f t="shared" si="2"/>
        <v>0.86</v>
      </c>
    </row>
    <row r="179" spans="1:15" x14ac:dyDescent="0.3">
      <c r="A179" t="s">
        <v>131</v>
      </c>
      <c r="B179" t="s">
        <v>662</v>
      </c>
      <c r="C179" t="s">
        <v>373</v>
      </c>
      <c r="D179" t="s">
        <v>378</v>
      </c>
      <c r="E179">
        <v>32</v>
      </c>
      <c r="F179" t="s">
        <v>438</v>
      </c>
      <c r="G179">
        <v>900</v>
      </c>
      <c r="H179">
        <v>0</v>
      </c>
      <c r="I179">
        <v>4</v>
      </c>
      <c r="J179">
        <v>0</v>
      </c>
      <c r="K179">
        <v>0</v>
      </c>
      <c r="L179">
        <v>0</v>
      </c>
      <c r="M179" s="10">
        <v>179</v>
      </c>
      <c r="N179">
        <v>210</v>
      </c>
      <c r="O179">
        <f t="shared" si="2"/>
        <v>0.84</v>
      </c>
    </row>
    <row r="180" spans="1:15" x14ac:dyDescent="0.3">
      <c r="A180" t="s">
        <v>243</v>
      </c>
      <c r="B180" t="s">
        <v>662</v>
      </c>
      <c r="C180" t="s">
        <v>291</v>
      </c>
      <c r="D180" t="s">
        <v>291</v>
      </c>
      <c r="E180">
        <v>23</v>
      </c>
      <c r="F180" t="s">
        <v>543</v>
      </c>
      <c r="G180">
        <v>600</v>
      </c>
      <c r="H180">
        <v>0</v>
      </c>
      <c r="I180">
        <v>3</v>
      </c>
      <c r="J180">
        <v>0</v>
      </c>
      <c r="K180">
        <v>1</v>
      </c>
      <c r="L180">
        <v>0</v>
      </c>
      <c r="M180" s="10" t="s">
        <v>662</v>
      </c>
      <c r="N180">
        <v>205</v>
      </c>
      <c r="O180">
        <f t="shared" si="2"/>
        <v>0.82</v>
      </c>
    </row>
    <row r="181" spans="1:15" x14ac:dyDescent="0.3">
      <c r="A181" t="s">
        <v>185</v>
      </c>
      <c r="B181" t="s">
        <v>662</v>
      </c>
      <c r="C181" t="s">
        <v>187</v>
      </c>
      <c r="D181" t="s">
        <v>394</v>
      </c>
      <c r="E181">
        <v>22</v>
      </c>
      <c r="F181" t="s">
        <v>486</v>
      </c>
      <c r="G181">
        <v>350</v>
      </c>
      <c r="H181">
        <v>0</v>
      </c>
      <c r="I181">
        <v>2</v>
      </c>
      <c r="J181">
        <v>0</v>
      </c>
      <c r="K181">
        <v>0</v>
      </c>
      <c r="L181">
        <v>0</v>
      </c>
      <c r="M181" s="10">
        <v>183</v>
      </c>
      <c r="N181">
        <v>204</v>
      </c>
      <c r="O181">
        <f t="shared" si="2"/>
        <v>0.81599999999999995</v>
      </c>
    </row>
    <row r="182" spans="1:15" x14ac:dyDescent="0.3">
      <c r="A182" t="s">
        <v>123</v>
      </c>
      <c r="B182" t="s">
        <v>662</v>
      </c>
      <c r="C182" t="s">
        <v>376</v>
      </c>
      <c r="D182" t="s">
        <v>376</v>
      </c>
      <c r="E182">
        <v>27</v>
      </c>
      <c r="F182" t="s">
        <v>431</v>
      </c>
      <c r="G182">
        <v>400</v>
      </c>
      <c r="H182">
        <v>0</v>
      </c>
      <c r="I182">
        <v>6</v>
      </c>
      <c r="J182">
        <v>0</v>
      </c>
      <c r="K182">
        <v>0</v>
      </c>
      <c r="L182">
        <v>0</v>
      </c>
      <c r="M182" s="10" t="s">
        <v>662</v>
      </c>
      <c r="N182">
        <v>178</v>
      </c>
      <c r="O182">
        <f t="shared" si="2"/>
        <v>0.71199999999999997</v>
      </c>
    </row>
    <row r="183" spans="1:15" x14ac:dyDescent="0.3">
      <c r="A183" t="s">
        <v>232</v>
      </c>
      <c r="B183" t="s">
        <v>662</v>
      </c>
      <c r="C183" t="s">
        <v>381</v>
      </c>
      <c r="D183" t="s">
        <v>378</v>
      </c>
      <c r="E183">
        <v>8</v>
      </c>
      <c r="F183" t="s">
        <v>531</v>
      </c>
      <c r="G183">
        <v>500</v>
      </c>
      <c r="H183">
        <v>0</v>
      </c>
      <c r="I183">
        <v>4</v>
      </c>
      <c r="J183">
        <v>0</v>
      </c>
      <c r="K183">
        <v>0</v>
      </c>
      <c r="L183">
        <v>0</v>
      </c>
      <c r="M183" s="10">
        <v>190</v>
      </c>
      <c r="N183">
        <v>153</v>
      </c>
      <c r="O183">
        <f t="shared" si="2"/>
        <v>0.61199999999999999</v>
      </c>
    </row>
    <row r="184" spans="1:15" x14ac:dyDescent="0.3">
      <c r="A184" t="s">
        <v>223</v>
      </c>
      <c r="B184" t="s">
        <v>662</v>
      </c>
      <c r="C184" t="s">
        <v>373</v>
      </c>
      <c r="D184" t="s">
        <v>394</v>
      </c>
      <c r="E184">
        <v>20</v>
      </c>
      <c r="F184" t="s">
        <v>522</v>
      </c>
      <c r="G184">
        <v>400</v>
      </c>
      <c r="H184">
        <v>0</v>
      </c>
      <c r="I184">
        <v>6</v>
      </c>
      <c r="J184">
        <v>0</v>
      </c>
      <c r="K184">
        <v>0</v>
      </c>
      <c r="L184">
        <v>0</v>
      </c>
      <c r="M184" s="10" t="s">
        <v>662</v>
      </c>
      <c r="N184">
        <v>134</v>
      </c>
      <c r="O184">
        <f t="shared" si="2"/>
        <v>0.53600000000000003</v>
      </c>
    </row>
    <row r="185" spans="1:15" x14ac:dyDescent="0.3">
      <c r="A185" t="s">
        <v>216</v>
      </c>
      <c r="B185" t="s">
        <v>662</v>
      </c>
      <c r="C185" t="s">
        <v>381</v>
      </c>
      <c r="D185" t="s">
        <v>366</v>
      </c>
      <c r="E185">
        <v>6</v>
      </c>
      <c r="F185" t="s">
        <v>515</v>
      </c>
      <c r="G185">
        <v>400</v>
      </c>
      <c r="H185">
        <v>0</v>
      </c>
      <c r="I185">
        <v>3</v>
      </c>
      <c r="J185">
        <v>0</v>
      </c>
      <c r="K185">
        <v>0</v>
      </c>
      <c r="L185">
        <v>0</v>
      </c>
      <c r="M185" s="10">
        <v>169</v>
      </c>
      <c r="N185">
        <v>125</v>
      </c>
      <c r="O185">
        <f t="shared" si="2"/>
        <v>0.5</v>
      </c>
    </row>
    <row r="186" spans="1:15" x14ac:dyDescent="0.3">
      <c r="A186" t="s">
        <v>278</v>
      </c>
      <c r="B186" t="s">
        <v>662</v>
      </c>
      <c r="C186" t="s">
        <v>381</v>
      </c>
      <c r="D186" t="s">
        <v>366</v>
      </c>
      <c r="E186">
        <v>10</v>
      </c>
      <c r="F186" t="s">
        <v>569</v>
      </c>
      <c r="G186">
        <v>900</v>
      </c>
      <c r="H186">
        <v>0</v>
      </c>
      <c r="I186">
        <v>4</v>
      </c>
      <c r="J186">
        <v>0</v>
      </c>
      <c r="K186">
        <v>0</v>
      </c>
      <c r="L186">
        <v>0</v>
      </c>
      <c r="M186" s="10">
        <v>45</v>
      </c>
      <c r="N186">
        <v>123</v>
      </c>
      <c r="O186">
        <f t="shared" si="2"/>
        <v>0.49199999999999999</v>
      </c>
    </row>
    <row r="187" spans="1:15" x14ac:dyDescent="0.3">
      <c r="A187" t="s">
        <v>136</v>
      </c>
      <c r="B187" t="s">
        <v>662</v>
      </c>
      <c r="C187" t="s">
        <v>368</v>
      </c>
      <c r="D187" t="s">
        <v>385</v>
      </c>
      <c r="E187">
        <v>8</v>
      </c>
      <c r="F187" t="s">
        <v>442</v>
      </c>
      <c r="G187">
        <v>1000</v>
      </c>
      <c r="H187">
        <v>0</v>
      </c>
      <c r="I187">
        <v>3</v>
      </c>
      <c r="J187">
        <v>0</v>
      </c>
      <c r="K187">
        <v>0</v>
      </c>
      <c r="L187">
        <v>0</v>
      </c>
      <c r="M187" s="10" t="s">
        <v>662</v>
      </c>
      <c r="N187">
        <v>115</v>
      </c>
      <c r="O187">
        <f t="shared" si="2"/>
        <v>0.46</v>
      </c>
    </row>
    <row r="188" spans="1:15" x14ac:dyDescent="0.3">
      <c r="A188" t="s">
        <v>162</v>
      </c>
      <c r="B188" t="s">
        <v>662</v>
      </c>
      <c r="C188" t="s">
        <v>291</v>
      </c>
      <c r="D188" t="s">
        <v>291</v>
      </c>
      <c r="E188">
        <v>15</v>
      </c>
      <c r="F188" t="s">
        <v>464</v>
      </c>
      <c r="G188">
        <v>350</v>
      </c>
      <c r="H188">
        <v>0</v>
      </c>
      <c r="I188">
        <v>4</v>
      </c>
      <c r="J188">
        <v>0</v>
      </c>
      <c r="K188">
        <v>0</v>
      </c>
      <c r="L188">
        <v>0</v>
      </c>
      <c r="M188" s="10" t="s">
        <v>662</v>
      </c>
      <c r="N188">
        <v>115</v>
      </c>
      <c r="O188">
        <f t="shared" si="2"/>
        <v>0.46</v>
      </c>
    </row>
    <row r="189" spans="1:15" x14ac:dyDescent="0.3">
      <c r="A189" t="s">
        <v>178</v>
      </c>
      <c r="B189" t="s">
        <v>662</v>
      </c>
      <c r="C189" t="s">
        <v>291</v>
      </c>
      <c r="D189" t="s">
        <v>291</v>
      </c>
      <c r="E189">
        <v>16</v>
      </c>
      <c r="F189" t="s">
        <v>479</v>
      </c>
      <c r="G189">
        <v>900</v>
      </c>
      <c r="H189">
        <v>0</v>
      </c>
      <c r="I189">
        <v>3</v>
      </c>
      <c r="J189">
        <v>0</v>
      </c>
      <c r="K189">
        <v>0</v>
      </c>
      <c r="L189">
        <v>0</v>
      </c>
      <c r="M189" s="10">
        <v>158</v>
      </c>
      <c r="N189">
        <v>112</v>
      </c>
      <c r="O189">
        <f t="shared" si="2"/>
        <v>0.44800000000000001</v>
      </c>
    </row>
    <row r="190" spans="1:15" x14ac:dyDescent="0.3">
      <c r="A190" t="s">
        <v>188</v>
      </c>
      <c r="B190" t="s">
        <v>662</v>
      </c>
      <c r="C190" t="s">
        <v>373</v>
      </c>
      <c r="D190" t="s">
        <v>374</v>
      </c>
      <c r="E190">
        <v>38</v>
      </c>
      <c r="F190" t="s">
        <v>488</v>
      </c>
      <c r="G190">
        <v>1100</v>
      </c>
      <c r="H190">
        <v>0</v>
      </c>
      <c r="I190">
        <v>6</v>
      </c>
      <c r="J190">
        <v>0</v>
      </c>
      <c r="K190">
        <v>0</v>
      </c>
      <c r="L190">
        <v>0</v>
      </c>
      <c r="M190" s="10" t="s">
        <v>662</v>
      </c>
      <c r="N190">
        <v>111</v>
      </c>
      <c r="O190">
        <f t="shared" si="2"/>
        <v>0.44400000000000001</v>
      </c>
    </row>
    <row r="191" spans="1:15" x14ac:dyDescent="0.3">
      <c r="A191" t="s">
        <v>287</v>
      </c>
      <c r="B191" t="s">
        <v>662</v>
      </c>
      <c r="C191" t="s">
        <v>381</v>
      </c>
      <c r="D191" t="s">
        <v>378</v>
      </c>
      <c r="E191">
        <v>8</v>
      </c>
      <c r="F191" t="s">
        <v>382</v>
      </c>
      <c r="G191">
        <v>700</v>
      </c>
      <c r="H191">
        <v>0</v>
      </c>
      <c r="I191">
        <v>4</v>
      </c>
      <c r="J191">
        <v>0</v>
      </c>
      <c r="K191">
        <v>0</v>
      </c>
      <c r="L191">
        <v>0</v>
      </c>
      <c r="M191" s="10">
        <v>118</v>
      </c>
      <c r="N191">
        <v>110</v>
      </c>
      <c r="O191">
        <f t="shared" si="2"/>
        <v>0.44</v>
      </c>
    </row>
    <row r="192" spans="1:15" x14ac:dyDescent="0.3">
      <c r="A192" t="s">
        <v>120</v>
      </c>
      <c r="B192" t="s">
        <v>662</v>
      </c>
      <c r="C192" t="s">
        <v>376</v>
      </c>
      <c r="D192" t="s">
        <v>369</v>
      </c>
      <c r="E192">
        <v>21</v>
      </c>
      <c r="F192" t="s">
        <v>428</v>
      </c>
      <c r="G192">
        <v>1000</v>
      </c>
      <c r="H192">
        <v>0</v>
      </c>
      <c r="I192">
        <v>3</v>
      </c>
      <c r="J192">
        <v>0</v>
      </c>
      <c r="K192">
        <v>0</v>
      </c>
      <c r="L192">
        <v>0</v>
      </c>
      <c r="M192" s="10">
        <v>175</v>
      </c>
      <c r="N192">
        <v>110</v>
      </c>
      <c r="O192">
        <f t="shared" si="2"/>
        <v>0.44</v>
      </c>
    </row>
    <row r="193" spans="1:15" x14ac:dyDescent="0.3">
      <c r="A193" t="s">
        <v>101</v>
      </c>
      <c r="B193" t="s">
        <v>662</v>
      </c>
      <c r="C193" t="s">
        <v>373</v>
      </c>
      <c r="D193" t="s">
        <v>374</v>
      </c>
      <c r="E193">
        <v>51</v>
      </c>
      <c r="F193" t="s">
        <v>409</v>
      </c>
      <c r="G193">
        <v>2150</v>
      </c>
      <c r="H193">
        <v>0</v>
      </c>
      <c r="I193">
        <v>6</v>
      </c>
      <c r="J193">
        <v>0</v>
      </c>
      <c r="K193">
        <v>0</v>
      </c>
      <c r="L193">
        <v>0</v>
      </c>
      <c r="M193" s="10">
        <v>116</v>
      </c>
      <c r="N193">
        <v>107</v>
      </c>
      <c r="O193">
        <f t="shared" si="2"/>
        <v>0.42799999999999999</v>
      </c>
    </row>
    <row r="194" spans="1:15" x14ac:dyDescent="0.3">
      <c r="A194" t="s">
        <v>100</v>
      </c>
      <c r="B194" t="s">
        <v>662</v>
      </c>
      <c r="C194" t="s">
        <v>187</v>
      </c>
      <c r="D194" t="s">
        <v>394</v>
      </c>
      <c r="E194">
        <v>32</v>
      </c>
      <c r="F194" t="s">
        <v>408</v>
      </c>
      <c r="G194">
        <v>400</v>
      </c>
      <c r="H194">
        <v>0</v>
      </c>
      <c r="I194">
        <v>3</v>
      </c>
      <c r="J194">
        <v>0</v>
      </c>
      <c r="K194">
        <v>0</v>
      </c>
      <c r="L194">
        <v>0</v>
      </c>
      <c r="M194" s="10" t="s">
        <v>662</v>
      </c>
      <c r="N194">
        <v>105</v>
      </c>
      <c r="O194">
        <f t="shared" ref="O194:O251" si="3">N194 / 250</f>
        <v>0.42</v>
      </c>
    </row>
    <row r="195" spans="1:15" x14ac:dyDescent="0.3">
      <c r="A195" t="s">
        <v>122</v>
      </c>
      <c r="B195" t="s">
        <v>662</v>
      </c>
      <c r="C195" t="s">
        <v>663</v>
      </c>
      <c r="D195" t="s">
        <v>369</v>
      </c>
      <c r="E195">
        <v>18</v>
      </c>
      <c r="F195" t="s">
        <v>430</v>
      </c>
      <c r="G195">
        <v>900</v>
      </c>
      <c r="H195">
        <v>0</v>
      </c>
      <c r="I195">
        <v>3</v>
      </c>
      <c r="J195">
        <v>0</v>
      </c>
      <c r="K195">
        <v>0</v>
      </c>
      <c r="L195">
        <v>0</v>
      </c>
      <c r="M195" s="10" t="s">
        <v>662</v>
      </c>
      <c r="N195">
        <v>103</v>
      </c>
      <c r="O195">
        <f t="shared" si="3"/>
        <v>0.41199999999999998</v>
      </c>
    </row>
    <row r="196" spans="1:15" x14ac:dyDescent="0.3">
      <c r="A196" t="s">
        <v>161</v>
      </c>
      <c r="B196" t="s">
        <v>662</v>
      </c>
      <c r="C196" t="s">
        <v>381</v>
      </c>
      <c r="D196" t="s">
        <v>378</v>
      </c>
      <c r="E196">
        <v>8</v>
      </c>
      <c r="F196" t="s">
        <v>382</v>
      </c>
      <c r="G196">
        <v>700</v>
      </c>
      <c r="H196">
        <v>0</v>
      </c>
      <c r="I196">
        <v>4</v>
      </c>
      <c r="J196">
        <v>0</v>
      </c>
      <c r="K196">
        <v>0</v>
      </c>
      <c r="L196">
        <v>0</v>
      </c>
      <c r="M196" s="10">
        <v>118</v>
      </c>
      <c r="N196">
        <v>103</v>
      </c>
      <c r="O196">
        <f t="shared" si="3"/>
        <v>0.41199999999999998</v>
      </c>
    </row>
    <row r="197" spans="1:15" x14ac:dyDescent="0.3">
      <c r="A197" t="s">
        <v>83</v>
      </c>
      <c r="B197" t="s">
        <v>320</v>
      </c>
      <c r="C197" t="s">
        <v>373</v>
      </c>
      <c r="D197" t="s">
        <v>376</v>
      </c>
      <c r="E197">
        <v>16</v>
      </c>
      <c r="F197" t="s">
        <v>390</v>
      </c>
      <c r="G197">
        <v>600</v>
      </c>
      <c r="H197">
        <v>0</v>
      </c>
      <c r="I197">
        <v>5</v>
      </c>
      <c r="J197">
        <v>0</v>
      </c>
      <c r="K197">
        <v>0</v>
      </c>
      <c r="L197">
        <v>0</v>
      </c>
      <c r="M197" s="10" t="s">
        <v>662</v>
      </c>
      <c r="N197">
        <v>102</v>
      </c>
      <c r="O197">
        <f t="shared" si="3"/>
        <v>0.40799999999999997</v>
      </c>
    </row>
    <row r="198" spans="1:15" x14ac:dyDescent="0.3">
      <c r="A198" t="s">
        <v>183</v>
      </c>
      <c r="B198" t="s">
        <v>662</v>
      </c>
      <c r="C198" t="s">
        <v>373</v>
      </c>
      <c r="D198" t="s">
        <v>374</v>
      </c>
      <c r="E198">
        <v>60</v>
      </c>
      <c r="F198" t="s">
        <v>484</v>
      </c>
      <c r="G198">
        <v>2250</v>
      </c>
      <c r="H198">
        <v>0</v>
      </c>
      <c r="I198">
        <v>5</v>
      </c>
      <c r="J198">
        <v>0</v>
      </c>
      <c r="K198">
        <v>0</v>
      </c>
      <c r="L198">
        <v>0</v>
      </c>
      <c r="M198" s="10">
        <v>75</v>
      </c>
      <c r="N198">
        <v>101</v>
      </c>
      <c r="O198">
        <f t="shared" si="3"/>
        <v>0.40400000000000003</v>
      </c>
    </row>
    <row r="199" spans="1:15" x14ac:dyDescent="0.3">
      <c r="A199" t="s">
        <v>113</v>
      </c>
      <c r="B199" t="s">
        <v>662</v>
      </c>
      <c r="C199" t="s">
        <v>368</v>
      </c>
      <c r="D199" t="s">
        <v>385</v>
      </c>
      <c r="E199">
        <v>15</v>
      </c>
      <c r="F199" t="s">
        <v>421</v>
      </c>
      <c r="G199">
        <v>900</v>
      </c>
      <c r="H199">
        <v>0</v>
      </c>
      <c r="I199">
        <v>3</v>
      </c>
      <c r="J199">
        <v>0</v>
      </c>
      <c r="K199">
        <v>0</v>
      </c>
      <c r="L199">
        <v>0</v>
      </c>
      <c r="M199" s="10">
        <v>98</v>
      </c>
      <c r="N199">
        <v>100</v>
      </c>
      <c r="O199">
        <f t="shared" si="3"/>
        <v>0.4</v>
      </c>
    </row>
    <row r="200" spans="1:15" x14ac:dyDescent="0.3">
      <c r="A200" t="s">
        <v>157</v>
      </c>
      <c r="B200" t="s">
        <v>662</v>
      </c>
      <c r="C200" t="s">
        <v>376</v>
      </c>
      <c r="D200" t="s">
        <v>376</v>
      </c>
      <c r="E200">
        <v>25</v>
      </c>
      <c r="F200" t="s">
        <v>460</v>
      </c>
      <c r="G200">
        <v>900</v>
      </c>
      <c r="H200">
        <v>0</v>
      </c>
      <c r="I200">
        <v>4</v>
      </c>
      <c r="J200">
        <v>0</v>
      </c>
      <c r="K200">
        <v>0</v>
      </c>
      <c r="L200">
        <v>0</v>
      </c>
      <c r="M200" s="10" t="s">
        <v>662</v>
      </c>
      <c r="N200">
        <v>96</v>
      </c>
      <c r="O200">
        <f t="shared" si="3"/>
        <v>0.38400000000000001</v>
      </c>
    </row>
    <row r="201" spans="1:15" x14ac:dyDescent="0.3">
      <c r="A201" t="s">
        <v>221</v>
      </c>
      <c r="B201" t="s">
        <v>662</v>
      </c>
      <c r="C201" t="s">
        <v>376</v>
      </c>
      <c r="D201" t="s">
        <v>376</v>
      </c>
      <c r="E201">
        <v>23</v>
      </c>
      <c r="F201" t="s">
        <v>520</v>
      </c>
      <c r="G201">
        <v>400</v>
      </c>
      <c r="H201">
        <v>0</v>
      </c>
      <c r="I201">
        <v>3</v>
      </c>
      <c r="J201">
        <v>0</v>
      </c>
      <c r="K201">
        <v>0</v>
      </c>
      <c r="L201">
        <v>0</v>
      </c>
      <c r="M201" s="10" t="s">
        <v>662</v>
      </c>
      <c r="N201">
        <v>96</v>
      </c>
      <c r="O201">
        <f t="shared" si="3"/>
        <v>0.38400000000000001</v>
      </c>
    </row>
    <row r="202" spans="1:15" x14ac:dyDescent="0.3">
      <c r="A202" t="s">
        <v>67</v>
      </c>
      <c r="B202" t="s">
        <v>662</v>
      </c>
      <c r="C202" t="s">
        <v>663</v>
      </c>
      <c r="D202" t="s">
        <v>663</v>
      </c>
      <c r="E202">
        <v>0</v>
      </c>
      <c r="F202" t="s">
        <v>663</v>
      </c>
      <c r="G202">
        <v>0</v>
      </c>
      <c r="H202">
        <v>0</v>
      </c>
      <c r="I202">
        <v>0</v>
      </c>
      <c r="J202">
        <v>0</v>
      </c>
      <c r="K202">
        <v>0</v>
      </c>
      <c r="L202">
        <v>0</v>
      </c>
      <c r="M202" s="10" t="s">
        <v>662</v>
      </c>
      <c r="N202">
        <v>95</v>
      </c>
      <c r="O202">
        <f t="shared" si="3"/>
        <v>0.38</v>
      </c>
    </row>
    <row r="203" spans="1:15" x14ac:dyDescent="0.3">
      <c r="A203" t="s">
        <v>160</v>
      </c>
      <c r="B203" t="s">
        <v>662</v>
      </c>
      <c r="C203" t="s">
        <v>376</v>
      </c>
      <c r="D203" t="s">
        <v>374</v>
      </c>
      <c r="E203">
        <v>27</v>
      </c>
      <c r="F203" t="s">
        <v>463</v>
      </c>
      <c r="G203">
        <v>0</v>
      </c>
      <c r="H203">
        <v>0</v>
      </c>
      <c r="I203">
        <v>6</v>
      </c>
      <c r="J203">
        <v>0</v>
      </c>
      <c r="K203">
        <v>0</v>
      </c>
      <c r="L203">
        <v>0</v>
      </c>
      <c r="M203" s="10">
        <v>152</v>
      </c>
      <c r="N203">
        <v>95</v>
      </c>
      <c r="O203">
        <f t="shared" si="3"/>
        <v>0.38</v>
      </c>
    </row>
    <row r="204" spans="1:15" x14ac:dyDescent="0.3">
      <c r="A204" t="s">
        <v>75</v>
      </c>
      <c r="B204" t="s">
        <v>662</v>
      </c>
      <c r="C204" t="s">
        <v>373</v>
      </c>
      <c r="D204" t="s">
        <v>374</v>
      </c>
      <c r="E204">
        <v>38</v>
      </c>
      <c r="F204" t="s">
        <v>380</v>
      </c>
      <c r="G204">
        <v>800</v>
      </c>
      <c r="H204">
        <v>0</v>
      </c>
      <c r="I204">
        <v>6</v>
      </c>
      <c r="J204">
        <v>0</v>
      </c>
      <c r="K204">
        <v>1</v>
      </c>
      <c r="L204">
        <v>0</v>
      </c>
      <c r="M204" s="10" t="s">
        <v>662</v>
      </c>
      <c r="N204">
        <v>91</v>
      </c>
      <c r="O204">
        <f t="shared" si="3"/>
        <v>0.36399999999999999</v>
      </c>
    </row>
    <row r="205" spans="1:15" x14ac:dyDescent="0.3">
      <c r="A205" t="s">
        <v>313</v>
      </c>
      <c r="B205" t="s">
        <v>350</v>
      </c>
      <c r="C205" t="s">
        <v>381</v>
      </c>
      <c r="D205" t="s">
        <v>369</v>
      </c>
      <c r="E205">
        <v>11</v>
      </c>
      <c r="F205" t="s">
        <v>594</v>
      </c>
      <c r="G205">
        <v>700</v>
      </c>
      <c r="H205">
        <v>0</v>
      </c>
      <c r="I205">
        <v>3</v>
      </c>
      <c r="J205">
        <v>0</v>
      </c>
      <c r="K205">
        <v>0</v>
      </c>
      <c r="L205">
        <v>0</v>
      </c>
      <c r="M205" s="10">
        <v>143</v>
      </c>
      <c r="N205">
        <v>90</v>
      </c>
      <c r="O205">
        <f t="shared" si="3"/>
        <v>0.36</v>
      </c>
    </row>
    <row r="206" spans="1:15" x14ac:dyDescent="0.3">
      <c r="A206" t="s">
        <v>268</v>
      </c>
      <c r="B206" t="s">
        <v>662</v>
      </c>
      <c r="C206" t="s">
        <v>291</v>
      </c>
      <c r="D206" t="s">
        <v>366</v>
      </c>
      <c r="E206">
        <v>8</v>
      </c>
      <c r="F206" t="s">
        <v>563</v>
      </c>
      <c r="G206">
        <v>800</v>
      </c>
      <c r="H206">
        <v>0</v>
      </c>
      <c r="I206">
        <v>0</v>
      </c>
      <c r="J206">
        <v>0</v>
      </c>
      <c r="K206">
        <v>0</v>
      </c>
      <c r="L206">
        <v>0</v>
      </c>
      <c r="M206" s="10">
        <v>18</v>
      </c>
      <c r="N206">
        <v>89</v>
      </c>
      <c r="O206">
        <f t="shared" si="3"/>
        <v>0.35599999999999998</v>
      </c>
    </row>
    <row r="207" spans="1:15" x14ac:dyDescent="0.3">
      <c r="A207" t="s">
        <v>94</v>
      </c>
      <c r="B207" t="s">
        <v>323</v>
      </c>
      <c r="C207" t="s">
        <v>376</v>
      </c>
      <c r="D207" t="s">
        <v>376</v>
      </c>
      <c r="E207">
        <v>27</v>
      </c>
      <c r="F207" t="s">
        <v>402</v>
      </c>
      <c r="G207">
        <v>700</v>
      </c>
      <c r="H207">
        <v>0</v>
      </c>
      <c r="I207">
        <v>6</v>
      </c>
      <c r="J207">
        <v>0</v>
      </c>
      <c r="K207">
        <v>0</v>
      </c>
      <c r="L207">
        <v>0</v>
      </c>
      <c r="M207" s="10">
        <v>44</v>
      </c>
      <c r="N207">
        <v>87</v>
      </c>
      <c r="O207">
        <f t="shared" si="3"/>
        <v>0.34799999999999998</v>
      </c>
    </row>
    <row r="208" spans="1:15" x14ac:dyDescent="0.3">
      <c r="A208" t="s">
        <v>289</v>
      </c>
      <c r="B208" t="s">
        <v>662</v>
      </c>
      <c r="C208" t="s">
        <v>368</v>
      </c>
      <c r="D208" t="s">
        <v>385</v>
      </c>
      <c r="E208">
        <v>19</v>
      </c>
      <c r="F208" t="s">
        <v>576</v>
      </c>
      <c r="G208">
        <v>2500</v>
      </c>
      <c r="H208">
        <v>0</v>
      </c>
      <c r="I208">
        <v>3</v>
      </c>
      <c r="J208">
        <v>0</v>
      </c>
      <c r="K208">
        <v>0</v>
      </c>
      <c r="L208">
        <v>0</v>
      </c>
      <c r="M208" s="10">
        <v>161</v>
      </c>
      <c r="N208">
        <v>87</v>
      </c>
      <c r="O208">
        <f t="shared" si="3"/>
        <v>0.34799999999999998</v>
      </c>
    </row>
    <row r="209" spans="1:15" x14ac:dyDescent="0.3">
      <c r="A209" t="s">
        <v>247</v>
      </c>
      <c r="B209" t="s">
        <v>662</v>
      </c>
      <c r="C209" t="s">
        <v>376</v>
      </c>
      <c r="D209" t="s">
        <v>376</v>
      </c>
      <c r="E209">
        <v>19</v>
      </c>
      <c r="F209" t="s">
        <v>546</v>
      </c>
      <c r="G209">
        <v>1750</v>
      </c>
      <c r="H209">
        <v>0</v>
      </c>
      <c r="I209">
        <v>6</v>
      </c>
      <c r="J209">
        <v>0</v>
      </c>
      <c r="K209">
        <v>0</v>
      </c>
      <c r="L209">
        <v>0</v>
      </c>
      <c r="M209" s="10">
        <v>176</v>
      </c>
      <c r="N209">
        <v>79</v>
      </c>
      <c r="O209">
        <f t="shared" si="3"/>
        <v>0.316</v>
      </c>
    </row>
    <row r="210" spans="1:15" x14ac:dyDescent="0.3">
      <c r="A210" t="s">
        <v>171</v>
      </c>
      <c r="B210" t="s">
        <v>662</v>
      </c>
      <c r="C210" t="s">
        <v>187</v>
      </c>
      <c r="D210" t="s">
        <v>369</v>
      </c>
      <c r="E210">
        <v>25</v>
      </c>
      <c r="F210" t="s">
        <v>473</v>
      </c>
      <c r="G210">
        <v>700</v>
      </c>
      <c r="H210">
        <v>0</v>
      </c>
      <c r="I210">
        <v>3</v>
      </c>
      <c r="J210">
        <v>0</v>
      </c>
      <c r="K210">
        <v>0</v>
      </c>
      <c r="L210">
        <v>0</v>
      </c>
      <c r="M210" s="10" t="s">
        <v>662</v>
      </c>
      <c r="N210">
        <v>77</v>
      </c>
      <c r="O210">
        <f t="shared" si="3"/>
        <v>0.308</v>
      </c>
    </row>
    <row r="211" spans="1:15" x14ac:dyDescent="0.3">
      <c r="A211" t="s">
        <v>234</v>
      </c>
      <c r="B211" t="s">
        <v>662</v>
      </c>
      <c r="C211" t="s">
        <v>368</v>
      </c>
      <c r="D211" t="s">
        <v>533</v>
      </c>
      <c r="E211">
        <v>20</v>
      </c>
      <c r="F211" t="s">
        <v>534</v>
      </c>
      <c r="G211">
        <v>1900</v>
      </c>
      <c r="H211">
        <v>0</v>
      </c>
      <c r="I211">
        <v>5</v>
      </c>
      <c r="J211">
        <v>0</v>
      </c>
      <c r="K211">
        <v>0</v>
      </c>
      <c r="L211">
        <v>0</v>
      </c>
      <c r="M211" s="10">
        <v>89</v>
      </c>
      <c r="N211">
        <v>76</v>
      </c>
      <c r="O211">
        <f t="shared" si="3"/>
        <v>0.30399999999999999</v>
      </c>
    </row>
    <row r="212" spans="1:15" x14ac:dyDescent="0.3">
      <c r="A212" t="s">
        <v>77</v>
      </c>
      <c r="B212" t="s">
        <v>662</v>
      </c>
      <c r="C212" t="s">
        <v>291</v>
      </c>
      <c r="D212" t="s">
        <v>291</v>
      </c>
      <c r="E212">
        <v>5</v>
      </c>
      <c r="F212" t="s">
        <v>383</v>
      </c>
      <c r="G212">
        <v>400</v>
      </c>
      <c r="H212">
        <v>0</v>
      </c>
      <c r="I212">
        <v>3</v>
      </c>
      <c r="J212">
        <v>0</v>
      </c>
      <c r="K212">
        <v>0</v>
      </c>
      <c r="L212">
        <v>0</v>
      </c>
      <c r="M212" s="10">
        <v>126</v>
      </c>
      <c r="N212">
        <v>76</v>
      </c>
      <c r="O212">
        <f t="shared" si="3"/>
        <v>0.30399999999999999</v>
      </c>
    </row>
    <row r="213" spans="1:15" x14ac:dyDescent="0.3">
      <c r="A213" t="s">
        <v>244</v>
      </c>
      <c r="B213" t="s">
        <v>662</v>
      </c>
      <c r="C213" t="s">
        <v>187</v>
      </c>
      <c r="D213" t="s">
        <v>394</v>
      </c>
      <c r="E213">
        <v>26</v>
      </c>
      <c r="F213" t="s">
        <v>544</v>
      </c>
      <c r="G213">
        <v>400</v>
      </c>
      <c r="H213">
        <v>0</v>
      </c>
      <c r="I213">
        <v>3</v>
      </c>
      <c r="J213">
        <v>0</v>
      </c>
      <c r="K213">
        <v>0</v>
      </c>
      <c r="L213">
        <v>0</v>
      </c>
      <c r="M213" s="10">
        <v>166</v>
      </c>
      <c r="N213">
        <v>76</v>
      </c>
      <c r="O213">
        <f t="shared" si="3"/>
        <v>0.30399999999999999</v>
      </c>
    </row>
    <row r="214" spans="1:15" x14ac:dyDescent="0.3">
      <c r="A214" t="s">
        <v>213</v>
      </c>
      <c r="B214" t="s">
        <v>662</v>
      </c>
      <c r="C214" t="s">
        <v>376</v>
      </c>
      <c r="D214" t="s">
        <v>376</v>
      </c>
      <c r="E214">
        <v>5</v>
      </c>
      <c r="F214" t="s">
        <v>512</v>
      </c>
      <c r="G214">
        <v>700</v>
      </c>
      <c r="H214">
        <v>0</v>
      </c>
      <c r="I214">
        <v>3</v>
      </c>
      <c r="J214">
        <v>0</v>
      </c>
      <c r="K214">
        <v>0</v>
      </c>
      <c r="L214">
        <v>0</v>
      </c>
      <c r="M214" s="10" t="s">
        <v>662</v>
      </c>
      <c r="N214">
        <v>75</v>
      </c>
      <c r="O214">
        <f t="shared" si="3"/>
        <v>0.3</v>
      </c>
    </row>
    <row r="215" spans="1:15" x14ac:dyDescent="0.3">
      <c r="A215" t="s">
        <v>226</v>
      </c>
      <c r="B215" t="s">
        <v>662</v>
      </c>
      <c r="C215" t="s">
        <v>373</v>
      </c>
      <c r="D215" t="s">
        <v>374</v>
      </c>
      <c r="E215">
        <v>60</v>
      </c>
      <c r="F215" t="s">
        <v>524</v>
      </c>
      <c r="G215">
        <v>1750</v>
      </c>
      <c r="H215">
        <v>0</v>
      </c>
      <c r="I215">
        <v>6</v>
      </c>
      <c r="J215">
        <v>0</v>
      </c>
      <c r="K215">
        <v>1</v>
      </c>
      <c r="L215">
        <v>0</v>
      </c>
      <c r="M215" s="10">
        <v>107</v>
      </c>
      <c r="N215">
        <v>74</v>
      </c>
      <c r="O215">
        <f t="shared" si="3"/>
        <v>0.29599999999999999</v>
      </c>
    </row>
    <row r="216" spans="1:15" x14ac:dyDescent="0.3">
      <c r="A216" t="s">
        <v>254</v>
      </c>
      <c r="B216" t="s">
        <v>662</v>
      </c>
      <c r="C216" t="s">
        <v>373</v>
      </c>
      <c r="D216" t="s">
        <v>374</v>
      </c>
      <c r="E216">
        <v>40</v>
      </c>
      <c r="F216" t="s">
        <v>550</v>
      </c>
      <c r="G216">
        <v>2100</v>
      </c>
      <c r="H216">
        <v>0</v>
      </c>
      <c r="I216">
        <v>6</v>
      </c>
      <c r="J216">
        <v>1</v>
      </c>
      <c r="K216">
        <v>0</v>
      </c>
      <c r="L216">
        <v>0</v>
      </c>
      <c r="M216" s="10" t="s">
        <v>662</v>
      </c>
      <c r="N216">
        <v>72</v>
      </c>
      <c r="O216">
        <f t="shared" si="3"/>
        <v>0.28799999999999998</v>
      </c>
    </row>
    <row r="217" spans="1:15" x14ac:dyDescent="0.3">
      <c r="A217" t="s">
        <v>203</v>
      </c>
      <c r="B217" t="s">
        <v>662</v>
      </c>
      <c r="C217" t="s">
        <v>368</v>
      </c>
      <c r="D217" t="s">
        <v>378</v>
      </c>
      <c r="E217">
        <v>22</v>
      </c>
      <c r="F217" t="s">
        <v>503</v>
      </c>
      <c r="G217">
        <v>1100</v>
      </c>
      <c r="H217">
        <v>0</v>
      </c>
      <c r="I217">
        <v>4</v>
      </c>
      <c r="J217">
        <v>0</v>
      </c>
      <c r="K217">
        <v>0</v>
      </c>
      <c r="L217">
        <v>0</v>
      </c>
      <c r="M217" s="10" t="s">
        <v>662</v>
      </c>
      <c r="N217">
        <v>71</v>
      </c>
      <c r="O217">
        <f t="shared" si="3"/>
        <v>0.28399999999999997</v>
      </c>
    </row>
    <row r="218" spans="1:15" x14ac:dyDescent="0.3">
      <c r="A218" t="s">
        <v>257</v>
      </c>
      <c r="B218" t="s">
        <v>662</v>
      </c>
      <c r="C218" t="s">
        <v>376</v>
      </c>
      <c r="D218" t="s">
        <v>376</v>
      </c>
      <c r="E218">
        <v>13</v>
      </c>
      <c r="F218" t="s">
        <v>553</v>
      </c>
      <c r="G218">
        <v>2750</v>
      </c>
      <c r="H218">
        <v>0</v>
      </c>
      <c r="I218">
        <v>3</v>
      </c>
      <c r="J218">
        <v>0</v>
      </c>
      <c r="K218">
        <v>0</v>
      </c>
      <c r="L218">
        <v>0</v>
      </c>
      <c r="M218" s="10">
        <v>162</v>
      </c>
      <c r="N218">
        <v>65</v>
      </c>
      <c r="O218">
        <f t="shared" si="3"/>
        <v>0.26</v>
      </c>
    </row>
    <row r="219" spans="1:15" x14ac:dyDescent="0.3">
      <c r="A219" t="s">
        <v>130</v>
      </c>
      <c r="B219" t="s">
        <v>662</v>
      </c>
      <c r="C219" t="s">
        <v>373</v>
      </c>
      <c r="D219" t="s">
        <v>378</v>
      </c>
      <c r="E219">
        <v>25</v>
      </c>
      <c r="F219" t="s">
        <v>437</v>
      </c>
      <c r="G219">
        <v>2000</v>
      </c>
      <c r="H219">
        <v>0</v>
      </c>
      <c r="I219">
        <v>5</v>
      </c>
      <c r="J219">
        <v>0</v>
      </c>
      <c r="K219">
        <v>0</v>
      </c>
      <c r="L219">
        <v>0</v>
      </c>
      <c r="M219" s="10" t="s">
        <v>662</v>
      </c>
      <c r="N219">
        <v>64</v>
      </c>
      <c r="O219">
        <f t="shared" si="3"/>
        <v>0.25600000000000001</v>
      </c>
    </row>
    <row r="220" spans="1:15" x14ac:dyDescent="0.3">
      <c r="A220" t="s">
        <v>159</v>
      </c>
      <c r="B220" t="s">
        <v>334</v>
      </c>
      <c r="C220" t="s">
        <v>365</v>
      </c>
      <c r="D220" t="s">
        <v>366</v>
      </c>
      <c r="E220">
        <v>5</v>
      </c>
      <c r="F220" t="s">
        <v>462</v>
      </c>
      <c r="G220">
        <v>1400</v>
      </c>
      <c r="H220">
        <v>0</v>
      </c>
      <c r="I220">
        <v>3</v>
      </c>
      <c r="J220">
        <v>0</v>
      </c>
      <c r="K220">
        <v>0</v>
      </c>
      <c r="L220">
        <v>0</v>
      </c>
      <c r="M220" s="10">
        <v>134</v>
      </c>
      <c r="N220">
        <v>63</v>
      </c>
      <c r="O220">
        <f t="shared" si="3"/>
        <v>0.252</v>
      </c>
    </row>
    <row r="221" spans="1:15" x14ac:dyDescent="0.3">
      <c r="A221" t="s">
        <v>175</v>
      </c>
      <c r="B221" t="s">
        <v>662</v>
      </c>
      <c r="C221" t="s">
        <v>381</v>
      </c>
      <c r="D221" t="s">
        <v>378</v>
      </c>
      <c r="E221">
        <v>8</v>
      </c>
      <c r="F221" t="s">
        <v>382</v>
      </c>
      <c r="G221">
        <v>700</v>
      </c>
      <c r="H221">
        <v>0</v>
      </c>
      <c r="I221">
        <v>4</v>
      </c>
      <c r="J221">
        <v>0</v>
      </c>
      <c r="K221">
        <v>0</v>
      </c>
      <c r="L221">
        <v>0</v>
      </c>
      <c r="M221" s="10">
        <v>118</v>
      </c>
      <c r="N221">
        <v>55</v>
      </c>
      <c r="O221">
        <f t="shared" si="3"/>
        <v>0.22</v>
      </c>
    </row>
    <row r="222" spans="1:15" x14ac:dyDescent="0.3">
      <c r="A222" t="s">
        <v>202</v>
      </c>
      <c r="B222" t="s">
        <v>662</v>
      </c>
      <c r="C222" t="s">
        <v>381</v>
      </c>
      <c r="D222" t="s">
        <v>378</v>
      </c>
      <c r="E222">
        <v>18</v>
      </c>
      <c r="F222" t="s">
        <v>502</v>
      </c>
      <c r="G222">
        <v>3000</v>
      </c>
      <c r="H222">
        <v>0</v>
      </c>
      <c r="I222">
        <v>5</v>
      </c>
      <c r="J222">
        <v>0</v>
      </c>
      <c r="K222">
        <v>0</v>
      </c>
      <c r="L222">
        <v>0</v>
      </c>
      <c r="M222" s="10" t="s">
        <v>662</v>
      </c>
      <c r="N222">
        <v>54</v>
      </c>
      <c r="O222">
        <f t="shared" si="3"/>
        <v>0.216</v>
      </c>
    </row>
    <row r="223" spans="1:15" x14ac:dyDescent="0.3">
      <c r="A223" t="s">
        <v>154</v>
      </c>
      <c r="B223" t="s">
        <v>662</v>
      </c>
      <c r="C223" t="s">
        <v>187</v>
      </c>
      <c r="D223" t="s">
        <v>394</v>
      </c>
      <c r="E223">
        <v>26</v>
      </c>
      <c r="F223" t="s">
        <v>457</v>
      </c>
      <c r="G223">
        <v>1100</v>
      </c>
      <c r="H223">
        <v>0</v>
      </c>
      <c r="I223">
        <v>4</v>
      </c>
      <c r="J223">
        <v>0</v>
      </c>
      <c r="K223">
        <v>0</v>
      </c>
      <c r="L223">
        <v>0</v>
      </c>
      <c r="M223" s="10">
        <v>178</v>
      </c>
      <c r="N223">
        <v>54</v>
      </c>
      <c r="O223">
        <f t="shared" si="3"/>
        <v>0.216</v>
      </c>
    </row>
    <row r="224" spans="1:15" x14ac:dyDescent="0.3">
      <c r="A224" t="s">
        <v>93</v>
      </c>
      <c r="B224" t="s">
        <v>662</v>
      </c>
      <c r="C224" t="s">
        <v>376</v>
      </c>
      <c r="D224" t="s">
        <v>376</v>
      </c>
      <c r="E224">
        <v>28</v>
      </c>
      <c r="F224" t="s">
        <v>401</v>
      </c>
      <c r="G224">
        <v>650</v>
      </c>
      <c r="H224">
        <v>0</v>
      </c>
      <c r="I224">
        <v>5</v>
      </c>
      <c r="J224">
        <v>0</v>
      </c>
      <c r="K224">
        <v>0</v>
      </c>
      <c r="L224">
        <v>0</v>
      </c>
      <c r="M224" s="10" t="s">
        <v>662</v>
      </c>
      <c r="N224">
        <v>53</v>
      </c>
      <c r="O224">
        <f t="shared" si="3"/>
        <v>0.21199999999999999</v>
      </c>
    </row>
    <row r="225" spans="1:15" x14ac:dyDescent="0.3">
      <c r="A225" t="s">
        <v>201</v>
      </c>
      <c r="B225" t="s">
        <v>662</v>
      </c>
      <c r="C225" t="s">
        <v>368</v>
      </c>
      <c r="D225" t="s">
        <v>378</v>
      </c>
      <c r="E225">
        <v>20</v>
      </c>
      <c r="F225" t="s">
        <v>501</v>
      </c>
      <c r="G225">
        <v>350</v>
      </c>
      <c r="H225">
        <v>0</v>
      </c>
      <c r="I225">
        <v>4</v>
      </c>
      <c r="J225">
        <v>0</v>
      </c>
      <c r="K225">
        <v>0</v>
      </c>
      <c r="L225">
        <v>0</v>
      </c>
      <c r="M225" s="10" t="s">
        <v>662</v>
      </c>
      <c r="N225">
        <v>48</v>
      </c>
      <c r="O225">
        <f t="shared" si="3"/>
        <v>0.192</v>
      </c>
    </row>
    <row r="226" spans="1:15" x14ac:dyDescent="0.3">
      <c r="A226" t="s">
        <v>227</v>
      </c>
      <c r="B226" t="s">
        <v>662</v>
      </c>
      <c r="C226" t="s">
        <v>525</v>
      </c>
      <c r="D226" t="s">
        <v>525</v>
      </c>
      <c r="E226">
        <v>11</v>
      </c>
      <c r="F226" t="s">
        <v>526</v>
      </c>
      <c r="G226">
        <v>3000</v>
      </c>
      <c r="H226">
        <v>0</v>
      </c>
      <c r="I226">
        <v>3</v>
      </c>
      <c r="J226">
        <v>0</v>
      </c>
      <c r="K226">
        <v>0</v>
      </c>
      <c r="L226">
        <v>0</v>
      </c>
      <c r="M226" s="10" t="s">
        <v>662</v>
      </c>
      <c r="N226">
        <v>45</v>
      </c>
      <c r="O226">
        <f t="shared" si="3"/>
        <v>0.18</v>
      </c>
    </row>
    <row r="227" spans="1:15" x14ac:dyDescent="0.3">
      <c r="A227" t="s">
        <v>290</v>
      </c>
      <c r="B227" t="s">
        <v>662</v>
      </c>
      <c r="C227" t="s">
        <v>376</v>
      </c>
      <c r="D227" t="s">
        <v>376</v>
      </c>
      <c r="E227">
        <v>13</v>
      </c>
      <c r="F227" t="s">
        <v>577</v>
      </c>
      <c r="G227">
        <v>800</v>
      </c>
      <c r="H227">
        <v>0</v>
      </c>
      <c r="I227">
        <v>4</v>
      </c>
      <c r="J227">
        <v>0</v>
      </c>
      <c r="K227">
        <v>0</v>
      </c>
      <c r="L227">
        <v>0</v>
      </c>
      <c r="M227" s="10">
        <v>149</v>
      </c>
      <c r="N227">
        <v>45</v>
      </c>
      <c r="O227">
        <f t="shared" si="3"/>
        <v>0.18</v>
      </c>
    </row>
    <row r="228" spans="1:15" x14ac:dyDescent="0.3">
      <c r="A228" t="s">
        <v>293</v>
      </c>
      <c r="B228" t="s">
        <v>662</v>
      </c>
      <c r="C228" t="s">
        <v>373</v>
      </c>
      <c r="D228" t="s">
        <v>374</v>
      </c>
      <c r="E228">
        <v>71</v>
      </c>
      <c r="F228" t="s">
        <v>580</v>
      </c>
      <c r="G228">
        <v>3000</v>
      </c>
      <c r="H228">
        <v>0</v>
      </c>
      <c r="I228">
        <v>6</v>
      </c>
      <c r="J228">
        <v>0</v>
      </c>
      <c r="K228">
        <v>0</v>
      </c>
      <c r="L228">
        <v>0</v>
      </c>
      <c r="M228" s="10">
        <v>153</v>
      </c>
      <c r="N228">
        <v>45</v>
      </c>
      <c r="O228">
        <f t="shared" si="3"/>
        <v>0.18</v>
      </c>
    </row>
    <row r="229" spans="1:15" x14ac:dyDescent="0.3">
      <c r="A229" t="s">
        <v>177</v>
      </c>
      <c r="B229" t="s">
        <v>662</v>
      </c>
      <c r="C229" t="s">
        <v>373</v>
      </c>
      <c r="D229" t="s">
        <v>376</v>
      </c>
      <c r="E229">
        <v>31</v>
      </c>
      <c r="F229" t="s">
        <v>563</v>
      </c>
      <c r="G229">
        <v>1250</v>
      </c>
      <c r="H229">
        <v>0</v>
      </c>
      <c r="I229">
        <v>0</v>
      </c>
      <c r="J229">
        <v>0</v>
      </c>
      <c r="K229">
        <v>0</v>
      </c>
      <c r="L229">
        <v>0</v>
      </c>
      <c r="M229" s="10">
        <v>80</v>
      </c>
      <c r="N229">
        <v>39</v>
      </c>
      <c r="O229">
        <f t="shared" si="3"/>
        <v>0.156</v>
      </c>
    </row>
    <row r="230" spans="1:15" x14ac:dyDescent="0.3">
      <c r="A230" t="s">
        <v>134</v>
      </c>
      <c r="B230" t="s">
        <v>662</v>
      </c>
      <c r="C230" t="s">
        <v>187</v>
      </c>
      <c r="D230" t="s">
        <v>369</v>
      </c>
      <c r="E230">
        <v>11</v>
      </c>
      <c r="F230" t="s">
        <v>440</v>
      </c>
      <c r="G230">
        <v>900</v>
      </c>
      <c r="H230">
        <v>0</v>
      </c>
      <c r="I230">
        <v>3</v>
      </c>
      <c r="J230">
        <v>0</v>
      </c>
      <c r="K230">
        <v>0</v>
      </c>
      <c r="L230">
        <v>0</v>
      </c>
      <c r="M230" s="10">
        <v>184</v>
      </c>
      <c r="N230">
        <v>35</v>
      </c>
      <c r="O230">
        <f t="shared" si="3"/>
        <v>0.14000000000000001</v>
      </c>
    </row>
    <row r="231" spans="1:15" x14ac:dyDescent="0.3">
      <c r="A231" t="s">
        <v>219</v>
      </c>
      <c r="B231" t="s">
        <v>662</v>
      </c>
      <c r="C231" t="s">
        <v>373</v>
      </c>
      <c r="D231" t="s">
        <v>374</v>
      </c>
      <c r="E231">
        <v>38</v>
      </c>
      <c r="F231" t="s">
        <v>518</v>
      </c>
      <c r="G231">
        <v>700</v>
      </c>
      <c r="H231">
        <v>0</v>
      </c>
      <c r="I231">
        <v>4</v>
      </c>
      <c r="J231">
        <v>0</v>
      </c>
      <c r="K231">
        <v>0</v>
      </c>
      <c r="L231">
        <v>0</v>
      </c>
      <c r="M231" s="10" t="s">
        <v>662</v>
      </c>
      <c r="N231">
        <v>33</v>
      </c>
      <c r="O231">
        <f t="shared" si="3"/>
        <v>0.13200000000000001</v>
      </c>
    </row>
    <row r="232" spans="1:15" x14ac:dyDescent="0.3">
      <c r="A232" t="s">
        <v>214</v>
      </c>
      <c r="B232" t="s">
        <v>662</v>
      </c>
      <c r="C232" t="s">
        <v>373</v>
      </c>
      <c r="D232" t="s">
        <v>374</v>
      </c>
      <c r="E232">
        <v>64</v>
      </c>
      <c r="F232" t="s">
        <v>513</v>
      </c>
      <c r="G232">
        <v>1750</v>
      </c>
      <c r="H232">
        <v>0</v>
      </c>
      <c r="I232">
        <v>5</v>
      </c>
      <c r="J232">
        <v>0</v>
      </c>
      <c r="K232">
        <v>0</v>
      </c>
      <c r="L232">
        <v>0</v>
      </c>
      <c r="M232" s="10">
        <v>100</v>
      </c>
      <c r="N232">
        <v>33</v>
      </c>
      <c r="O232">
        <f t="shared" si="3"/>
        <v>0.13200000000000001</v>
      </c>
    </row>
    <row r="233" spans="1:15" x14ac:dyDescent="0.3">
      <c r="A233" t="s">
        <v>172</v>
      </c>
      <c r="B233" t="s">
        <v>662</v>
      </c>
      <c r="C233" t="s">
        <v>373</v>
      </c>
      <c r="D233" t="s">
        <v>291</v>
      </c>
      <c r="E233">
        <v>14</v>
      </c>
      <c r="F233" t="s">
        <v>474</v>
      </c>
      <c r="G233">
        <v>1500</v>
      </c>
      <c r="H233">
        <v>0</v>
      </c>
      <c r="I233">
        <v>6</v>
      </c>
      <c r="J233">
        <v>1</v>
      </c>
      <c r="K233">
        <v>0</v>
      </c>
      <c r="L233">
        <v>0</v>
      </c>
      <c r="M233" s="10">
        <v>136</v>
      </c>
      <c r="N233">
        <v>32</v>
      </c>
      <c r="O233">
        <f t="shared" si="3"/>
        <v>0.128</v>
      </c>
    </row>
    <row r="234" spans="1:15" x14ac:dyDescent="0.3">
      <c r="A234" t="s">
        <v>238</v>
      </c>
      <c r="B234" t="s">
        <v>662</v>
      </c>
      <c r="C234" t="s">
        <v>291</v>
      </c>
      <c r="D234" t="s">
        <v>291</v>
      </c>
      <c r="E234">
        <v>6</v>
      </c>
      <c r="F234" t="s">
        <v>538</v>
      </c>
      <c r="G234">
        <v>600</v>
      </c>
      <c r="H234">
        <v>0</v>
      </c>
      <c r="I234">
        <v>3</v>
      </c>
      <c r="J234">
        <v>0</v>
      </c>
      <c r="K234">
        <v>0</v>
      </c>
      <c r="L234">
        <v>0</v>
      </c>
      <c r="M234" s="10" t="s">
        <v>662</v>
      </c>
      <c r="N234">
        <v>27</v>
      </c>
      <c r="O234">
        <f t="shared" si="3"/>
        <v>0.108</v>
      </c>
    </row>
    <row r="235" spans="1:15" x14ac:dyDescent="0.3">
      <c r="A235" t="s">
        <v>266</v>
      </c>
      <c r="B235" t="s">
        <v>662</v>
      </c>
      <c r="C235" t="s">
        <v>373</v>
      </c>
      <c r="D235" t="s">
        <v>374</v>
      </c>
      <c r="E235">
        <v>33</v>
      </c>
      <c r="F235" t="s">
        <v>561</v>
      </c>
      <c r="G235">
        <v>900</v>
      </c>
      <c r="H235">
        <v>0</v>
      </c>
      <c r="I235">
        <v>5</v>
      </c>
      <c r="J235">
        <v>0</v>
      </c>
      <c r="K235">
        <v>0</v>
      </c>
      <c r="L235">
        <v>0</v>
      </c>
      <c r="M235" s="10" t="s">
        <v>662</v>
      </c>
      <c r="N235">
        <v>27</v>
      </c>
      <c r="O235">
        <f t="shared" si="3"/>
        <v>0.108</v>
      </c>
    </row>
    <row r="236" spans="1:15" x14ac:dyDescent="0.3">
      <c r="A236" t="s">
        <v>191</v>
      </c>
      <c r="B236" t="s">
        <v>662</v>
      </c>
      <c r="C236" t="s">
        <v>376</v>
      </c>
      <c r="D236" t="s">
        <v>376</v>
      </c>
      <c r="E236">
        <v>40</v>
      </c>
      <c r="F236" t="s">
        <v>491</v>
      </c>
      <c r="G236">
        <v>1500</v>
      </c>
      <c r="H236">
        <v>0</v>
      </c>
      <c r="I236">
        <v>6</v>
      </c>
      <c r="J236">
        <v>0</v>
      </c>
      <c r="K236">
        <v>0</v>
      </c>
      <c r="L236">
        <v>0</v>
      </c>
      <c r="M236" s="10" t="s">
        <v>662</v>
      </c>
      <c r="N236">
        <v>25</v>
      </c>
      <c r="O236">
        <f t="shared" si="3"/>
        <v>0.1</v>
      </c>
    </row>
    <row r="237" spans="1:15" x14ac:dyDescent="0.3">
      <c r="A237" t="s">
        <v>76</v>
      </c>
      <c r="B237" t="s">
        <v>662</v>
      </c>
      <c r="C237" t="s">
        <v>381</v>
      </c>
      <c r="D237" t="s">
        <v>378</v>
      </c>
      <c r="E237">
        <v>8</v>
      </c>
      <c r="F237" t="s">
        <v>382</v>
      </c>
      <c r="G237">
        <v>700</v>
      </c>
      <c r="H237">
        <v>0</v>
      </c>
      <c r="I237">
        <v>4</v>
      </c>
      <c r="J237">
        <v>0</v>
      </c>
      <c r="K237">
        <v>0</v>
      </c>
      <c r="L237">
        <v>0</v>
      </c>
      <c r="M237" s="10">
        <v>118</v>
      </c>
      <c r="N237">
        <v>25</v>
      </c>
      <c r="O237">
        <f t="shared" si="3"/>
        <v>0.1</v>
      </c>
    </row>
    <row r="238" spans="1:15" x14ac:dyDescent="0.3">
      <c r="A238" t="s">
        <v>292</v>
      </c>
      <c r="B238" t="s">
        <v>662</v>
      </c>
      <c r="C238" t="s">
        <v>187</v>
      </c>
      <c r="D238" t="s">
        <v>369</v>
      </c>
      <c r="E238">
        <v>28</v>
      </c>
      <c r="F238" t="s">
        <v>579</v>
      </c>
      <c r="G238">
        <v>700</v>
      </c>
      <c r="H238">
        <v>0</v>
      </c>
      <c r="I238">
        <v>2</v>
      </c>
      <c r="J238">
        <v>0</v>
      </c>
      <c r="K238">
        <v>0</v>
      </c>
      <c r="L238">
        <v>0</v>
      </c>
      <c r="M238" s="10" t="s">
        <v>662</v>
      </c>
      <c r="N238">
        <v>23</v>
      </c>
      <c r="O238">
        <f t="shared" si="3"/>
        <v>9.1999999999999998E-2</v>
      </c>
    </row>
    <row r="239" spans="1:15" x14ac:dyDescent="0.3">
      <c r="A239" t="s">
        <v>141</v>
      </c>
      <c r="B239" t="s">
        <v>662</v>
      </c>
      <c r="C239" t="s">
        <v>381</v>
      </c>
      <c r="D239" t="s">
        <v>366</v>
      </c>
      <c r="E239">
        <v>6</v>
      </c>
      <c r="F239" t="s">
        <v>446</v>
      </c>
      <c r="G239">
        <v>2700</v>
      </c>
      <c r="H239">
        <v>0</v>
      </c>
      <c r="I239">
        <v>3</v>
      </c>
      <c r="J239">
        <v>0</v>
      </c>
      <c r="K239">
        <v>0</v>
      </c>
      <c r="L239">
        <v>0</v>
      </c>
      <c r="M239" s="10">
        <v>81</v>
      </c>
      <c r="N239">
        <v>23</v>
      </c>
      <c r="O239">
        <f t="shared" si="3"/>
        <v>9.1999999999999998E-2</v>
      </c>
    </row>
    <row r="240" spans="1:15" x14ac:dyDescent="0.3">
      <c r="A240" t="s">
        <v>90</v>
      </c>
      <c r="B240" t="s">
        <v>662</v>
      </c>
      <c r="C240" t="s">
        <v>376</v>
      </c>
      <c r="D240" t="s">
        <v>376</v>
      </c>
      <c r="E240">
        <v>50</v>
      </c>
      <c r="F240" t="s">
        <v>398</v>
      </c>
      <c r="G240">
        <v>1350</v>
      </c>
      <c r="H240">
        <v>0</v>
      </c>
      <c r="I240">
        <v>5</v>
      </c>
      <c r="J240">
        <v>0</v>
      </c>
      <c r="K240">
        <v>0</v>
      </c>
      <c r="L240">
        <v>0</v>
      </c>
      <c r="M240" s="10">
        <v>141</v>
      </c>
      <c r="N240">
        <v>23</v>
      </c>
      <c r="O240">
        <f t="shared" si="3"/>
        <v>9.1999999999999998E-2</v>
      </c>
    </row>
    <row r="241" spans="1:15" x14ac:dyDescent="0.3">
      <c r="A241" t="s">
        <v>149</v>
      </c>
      <c r="B241" t="s">
        <v>662</v>
      </c>
      <c r="C241" t="s">
        <v>373</v>
      </c>
      <c r="D241" t="s">
        <v>374</v>
      </c>
      <c r="E241">
        <v>43</v>
      </c>
      <c r="F241" t="s">
        <v>452</v>
      </c>
      <c r="G241">
        <v>39000</v>
      </c>
      <c r="H241">
        <v>0</v>
      </c>
      <c r="I241">
        <v>5</v>
      </c>
      <c r="J241">
        <v>0</v>
      </c>
      <c r="K241">
        <v>1</v>
      </c>
      <c r="L241">
        <v>0</v>
      </c>
      <c r="M241" s="10" t="s">
        <v>662</v>
      </c>
      <c r="N241">
        <v>22</v>
      </c>
      <c r="O241">
        <f t="shared" si="3"/>
        <v>8.7999999999999995E-2</v>
      </c>
    </row>
    <row r="242" spans="1:15" x14ac:dyDescent="0.3">
      <c r="A242" t="s">
        <v>150</v>
      </c>
      <c r="B242" t="s">
        <v>662</v>
      </c>
      <c r="C242" t="s">
        <v>373</v>
      </c>
      <c r="D242" t="s">
        <v>374</v>
      </c>
      <c r="E242">
        <v>60</v>
      </c>
      <c r="F242" t="s">
        <v>453</v>
      </c>
      <c r="G242">
        <v>1150</v>
      </c>
      <c r="H242">
        <v>0</v>
      </c>
      <c r="I242">
        <v>6</v>
      </c>
      <c r="J242">
        <v>0</v>
      </c>
      <c r="K242">
        <v>0</v>
      </c>
      <c r="L242">
        <v>0</v>
      </c>
      <c r="M242" s="10">
        <v>67</v>
      </c>
      <c r="N242">
        <v>21</v>
      </c>
      <c r="O242">
        <f t="shared" si="3"/>
        <v>8.4000000000000005E-2</v>
      </c>
    </row>
    <row r="243" spans="1:15" x14ac:dyDescent="0.3">
      <c r="A243" t="s">
        <v>165</v>
      </c>
      <c r="B243" t="s">
        <v>662</v>
      </c>
      <c r="C243" t="s">
        <v>376</v>
      </c>
      <c r="D243" t="s">
        <v>378</v>
      </c>
      <c r="E243">
        <v>18</v>
      </c>
      <c r="F243" t="s">
        <v>467</v>
      </c>
      <c r="G243">
        <v>700</v>
      </c>
      <c r="H243">
        <v>0</v>
      </c>
      <c r="I243">
        <v>5</v>
      </c>
      <c r="J243">
        <v>0</v>
      </c>
      <c r="K243">
        <v>0</v>
      </c>
      <c r="L243">
        <v>0</v>
      </c>
      <c r="M243" s="10">
        <v>173</v>
      </c>
      <c r="N243">
        <v>20</v>
      </c>
      <c r="O243">
        <f t="shared" si="3"/>
        <v>0.08</v>
      </c>
    </row>
    <row r="244" spans="1:15" x14ac:dyDescent="0.3">
      <c r="A244" t="s">
        <v>259</v>
      </c>
      <c r="B244" t="s">
        <v>340</v>
      </c>
      <c r="C244" t="s">
        <v>187</v>
      </c>
      <c r="D244" t="s">
        <v>394</v>
      </c>
      <c r="E244">
        <v>28</v>
      </c>
      <c r="F244" t="s">
        <v>555</v>
      </c>
      <c r="G244">
        <v>700</v>
      </c>
      <c r="H244">
        <v>0</v>
      </c>
      <c r="I244">
        <v>1</v>
      </c>
      <c r="J244">
        <v>0</v>
      </c>
      <c r="K244">
        <v>0</v>
      </c>
      <c r="L244">
        <v>0</v>
      </c>
      <c r="M244" s="10">
        <v>139</v>
      </c>
      <c r="N244">
        <v>15</v>
      </c>
      <c r="O244">
        <f t="shared" si="3"/>
        <v>0.06</v>
      </c>
    </row>
    <row r="245" spans="1:15" x14ac:dyDescent="0.3">
      <c r="A245" t="s">
        <v>151</v>
      </c>
      <c r="B245" t="s">
        <v>662</v>
      </c>
      <c r="C245" t="s">
        <v>376</v>
      </c>
      <c r="D245" t="s">
        <v>376</v>
      </c>
      <c r="E245">
        <v>28</v>
      </c>
      <c r="F245" t="s">
        <v>454</v>
      </c>
      <c r="G245">
        <v>1100</v>
      </c>
      <c r="H245">
        <v>0</v>
      </c>
      <c r="I245">
        <v>5</v>
      </c>
      <c r="J245">
        <v>0</v>
      </c>
      <c r="K245">
        <v>0</v>
      </c>
      <c r="L245">
        <v>0</v>
      </c>
      <c r="M245" s="10" t="s">
        <v>662</v>
      </c>
      <c r="N245">
        <v>14</v>
      </c>
      <c r="O245">
        <f t="shared" si="3"/>
        <v>5.6000000000000001E-2</v>
      </c>
    </row>
    <row r="246" spans="1:15" x14ac:dyDescent="0.3">
      <c r="A246" t="s">
        <v>240</v>
      </c>
      <c r="B246" t="s">
        <v>662</v>
      </c>
      <c r="C246" t="s">
        <v>187</v>
      </c>
      <c r="D246" t="s">
        <v>369</v>
      </c>
      <c r="E246">
        <v>10</v>
      </c>
      <c r="F246" t="s">
        <v>540</v>
      </c>
      <c r="G246">
        <v>500</v>
      </c>
      <c r="H246">
        <v>0</v>
      </c>
      <c r="I246">
        <v>4</v>
      </c>
      <c r="J246">
        <v>0</v>
      </c>
      <c r="K246">
        <v>0</v>
      </c>
      <c r="L246">
        <v>0</v>
      </c>
      <c r="M246" s="10" t="s">
        <v>662</v>
      </c>
      <c r="N246">
        <v>14</v>
      </c>
      <c r="O246">
        <f t="shared" si="3"/>
        <v>5.6000000000000001E-2</v>
      </c>
    </row>
    <row r="247" spans="1:15" x14ac:dyDescent="0.3">
      <c r="A247" t="s">
        <v>258</v>
      </c>
      <c r="B247" t="s">
        <v>662</v>
      </c>
      <c r="C247" t="s">
        <v>291</v>
      </c>
      <c r="D247" t="s">
        <v>291</v>
      </c>
      <c r="E247">
        <v>11</v>
      </c>
      <c r="F247" t="s">
        <v>554</v>
      </c>
      <c r="G247">
        <v>400</v>
      </c>
      <c r="H247">
        <v>0</v>
      </c>
      <c r="I247">
        <v>3</v>
      </c>
      <c r="J247">
        <v>0</v>
      </c>
      <c r="K247">
        <v>0</v>
      </c>
      <c r="L247">
        <v>0</v>
      </c>
      <c r="M247" s="10">
        <v>97</v>
      </c>
      <c r="N247">
        <v>14</v>
      </c>
      <c r="O247">
        <f t="shared" si="3"/>
        <v>5.6000000000000001E-2</v>
      </c>
    </row>
    <row r="248" spans="1:15" x14ac:dyDescent="0.3">
      <c r="A248" t="s">
        <v>230</v>
      </c>
      <c r="B248" t="s">
        <v>662</v>
      </c>
      <c r="C248" t="s">
        <v>376</v>
      </c>
      <c r="D248" t="s">
        <v>378</v>
      </c>
      <c r="E248">
        <v>16</v>
      </c>
      <c r="F248" t="s">
        <v>529</v>
      </c>
      <c r="G248">
        <v>900</v>
      </c>
      <c r="H248">
        <v>0</v>
      </c>
      <c r="I248">
        <v>4</v>
      </c>
      <c r="J248">
        <v>0</v>
      </c>
      <c r="K248">
        <v>0</v>
      </c>
      <c r="L248">
        <v>0</v>
      </c>
      <c r="M248" s="10">
        <v>170</v>
      </c>
      <c r="N248">
        <v>12</v>
      </c>
      <c r="O248">
        <f t="shared" si="3"/>
        <v>4.8000000000000001E-2</v>
      </c>
    </row>
    <row r="249" spans="1:15" x14ac:dyDescent="0.3">
      <c r="A249" t="s">
        <v>121</v>
      </c>
      <c r="B249" t="s">
        <v>662</v>
      </c>
      <c r="C249" t="s">
        <v>373</v>
      </c>
      <c r="D249" t="s">
        <v>374</v>
      </c>
      <c r="E249">
        <v>47</v>
      </c>
      <c r="F249" t="s">
        <v>429</v>
      </c>
      <c r="G249">
        <v>1750</v>
      </c>
      <c r="H249">
        <v>0</v>
      </c>
      <c r="I249">
        <v>6</v>
      </c>
      <c r="J249">
        <v>0</v>
      </c>
      <c r="K249">
        <v>0</v>
      </c>
      <c r="L249">
        <v>0</v>
      </c>
      <c r="M249" s="10">
        <v>37</v>
      </c>
      <c r="N249">
        <v>11</v>
      </c>
      <c r="O249">
        <f t="shared" si="3"/>
        <v>4.3999999999999997E-2</v>
      </c>
    </row>
    <row r="250" spans="1:15" x14ac:dyDescent="0.3">
      <c r="A250" t="s">
        <v>199</v>
      </c>
      <c r="B250" t="s">
        <v>662</v>
      </c>
      <c r="C250" t="s">
        <v>291</v>
      </c>
      <c r="D250" t="s">
        <v>291</v>
      </c>
      <c r="E250">
        <v>7</v>
      </c>
      <c r="F250" t="s">
        <v>499</v>
      </c>
      <c r="G250">
        <v>500</v>
      </c>
      <c r="H250">
        <v>0</v>
      </c>
      <c r="I250">
        <v>3</v>
      </c>
      <c r="J250">
        <v>0</v>
      </c>
      <c r="K250">
        <v>0</v>
      </c>
      <c r="L250">
        <v>0</v>
      </c>
      <c r="M250" s="10">
        <v>119</v>
      </c>
      <c r="N250">
        <v>10</v>
      </c>
      <c r="O250">
        <f t="shared" si="3"/>
        <v>0.04</v>
      </c>
    </row>
    <row r="251" spans="1:15" x14ac:dyDescent="0.3">
      <c r="A251" t="s">
        <v>164</v>
      </c>
      <c r="B251" t="s">
        <v>662</v>
      </c>
      <c r="C251" t="s">
        <v>373</v>
      </c>
      <c r="D251" t="s">
        <v>374</v>
      </c>
      <c r="E251">
        <v>46</v>
      </c>
      <c r="F251" t="s">
        <v>466</v>
      </c>
      <c r="G251">
        <v>1150</v>
      </c>
      <c r="H251">
        <v>0</v>
      </c>
      <c r="I251">
        <v>5</v>
      </c>
      <c r="J251">
        <v>0</v>
      </c>
      <c r="K251">
        <v>1</v>
      </c>
      <c r="L251">
        <v>0</v>
      </c>
      <c r="M251" s="10" t="s">
        <v>662</v>
      </c>
      <c r="N251">
        <v>5</v>
      </c>
      <c r="O251">
        <f t="shared" si="3"/>
        <v>0.02</v>
      </c>
    </row>
  </sheetData>
  <autoFilter ref="I1:I251" xr:uid="{17E0E0E1-206E-40D4-973D-C5168419DEFC}"/>
  <sortState xmlns:xlrd2="http://schemas.microsoft.com/office/spreadsheetml/2017/richdata2" ref="A2:O251">
    <sortCondition descending="1" ref="H1:H25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895A2-CA7C-43AB-B167-F018D3666440}">
  <dimension ref="A2:L29"/>
  <sheetViews>
    <sheetView topLeftCell="D3" zoomScale="102" workbookViewId="0">
      <selection activeCell="I29" sqref="I29"/>
    </sheetView>
  </sheetViews>
  <sheetFormatPr defaultRowHeight="14.4" x14ac:dyDescent="0.3"/>
  <cols>
    <col min="1" max="1" width="11" bestFit="1" customWidth="1"/>
    <col min="2" max="2" width="12.44140625" bestFit="1" customWidth="1"/>
    <col min="5" max="5" width="35.33203125" customWidth="1"/>
    <col min="6" max="6" width="10.33203125" customWidth="1"/>
    <col min="8" max="8" width="31.33203125" customWidth="1"/>
    <col min="9" max="9" width="14.109375" customWidth="1"/>
    <col min="10" max="10" width="14.21875" customWidth="1"/>
    <col min="11" max="11" width="24" customWidth="1"/>
    <col min="12" max="12" width="15.44140625" customWidth="1"/>
    <col min="19" max="19" width="17.44140625" customWidth="1"/>
  </cols>
  <sheetData>
    <row r="2" spans="1:12" ht="15" thickBot="1" x14ac:dyDescent="0.35"/>
    <row r="3" spans="1:12" ht="15" thickBot="1" x14ac:dyDescent="0.35">
      <c r="A3" s="1" t="s">
        <v>661</v>
      </c>
      <c r="B3" s="2" t="s">
        <v>660</v>
      </c>
      <c r="E3" s="14" t="s">
        <v>667</v>
      </c>
      <c r="F3" s="15" t="s">
        <v>666</v>
      </c>
      <c r="H3" s="17" t="s">
        <v>669</v>
      </c>
      <c r="I3" s="18" t="s">
        <v>666</v>
      </c>
    </row>
    <row r="4" spans="1:12" x14ac:dyDescent="0.3">
      <c r="A4" s="3" t="s">
        <v>618</v>
      </c>
      <c r="B4" s="2">
        <v>2</v>
      </c>
      <c r="E4" s="12" t="str" cm="1">
        <f t="array" ref="E4">IFERROR(INDEX(Cats!A:A, SMALL(IF((Cats!I:I&gt;=1)*(Cats!I:I&lt;=10), ROW(Cats!I:I)), ROW(A1))), "")</f>
        <v>Scottish Fold</v>
      </c>
      <c r="F4" s="7">
        <f>VLOOKUP(E4,Cats!A:I,9,0)</f>
        <v>10</v>
      </c>
      <c r="H4" s="11" t="str" cm="1">
        <f t="array" ref="H4">IFERROR(INDEX(Dogs!A:A, SMALL(IF((Dogs!M:M&gt;=1)*(Dogs!M:M&lt;=10), ROW(Dogs!M:M)), ROW(A1))), "")</f>
        <v>English Bulldog</v>
      </c>
      <c r="I4" s="5">
        <f>VLOOKUP(H4,Dogs!A:M,13,0)</f>
        <v>5</v>
      </c>
      <c r="K4" s="47" t="s">
        <v>693</v>
      </c>
      <c r="L4" s="48"/>
    </row>
    <row r="5" spans="1:12" x14ac:dyDescent="0.3">
      <c r="A5" s="3" t="s">
        <v>608</v>
      </c>
      <c r="B5" s="2">
        <v>20</v>
      </c>
      <c r="E5" s="12" t="str" cm="1">
        <f t="array" ref="E5">IFERROR(INDEX(Cats!A:A, SMALL(IF((Cats!I:I&gt;=1)*(Cats!I:I&lt;=10), ROW(Cats!I:I)), ROW(A2))), "")</f>
        <v>Siamese</v>
      </c>
      <c r="F5" s="7">
        <f>VLOOKUP(E5,Cats!A:I,9,0)</f>
        <v>9</v>
      </c>
      <c r="H5" s="12" t="str" cm="1">
        <f t="array" ref="H5">IFERROR(INDEX(Dogs!A:A, SMALL(IF((Dogs!M:M&gt;=1)*(Dogs!M:M&lt;=10), ROW(Dogs!M:M)), ROW(A2))), "")</f>
        <v>Beagle</v>
      </c>
      <c r="I5" s="7">
        <f>VLOOKUP(H5,Dogs!A:M,13,0)</f>
        <v>6</v>
      </c>
      <c r="K5" s="28" t="s">
        <v>691</v>
      </c>
      <c r="L5" s="28">
        <f>COUNTIF(Cats!F:F, "*affectionate*")</f>
        <v>26</v>
      </c>
    </row>
    <row r="6" spans="1:12" x14ac:dyDescent="0.3">
      <c r="A6" s="3" t="s">
        <v>602</v>
      </c>
      <c r="B6" s="2">
        <v>14</v>
      </c>
      <c r="E6" s="12" t="str" cm="1">
        <f t="array" ref="E6">IFERROR(INDEX(Cats!A:A, SMALL(IF((Cats!I:I&gt;=1)*(Cats!I:I&lt;=10), ROW(Cats!I:I)), ROW(A3))), "")</f>
        <v>Canadian Hairless</v>
      </c>
      <c r="F6" s="7">
        <f>VLOOKUP(E6,Cats!A:I,9,0)</f>
        <v>8</v>
      </c>
      <c r="H6" s="12" t="str" cm="1">
        <f t="array" ref="H6">IFERROR(INDEX(Dogs!A:A, SMALL(IF((Dogs!M:M&gt;=1)*(Dogs!M:M&lt;=10), ROW(Dogs!M:M)), ROW(A3))), "")</f>
        <v>French Bulldog</v>
      </c>
      <c r="I6" s="7">
        <f>VLOOKUP(H6,Dogs!A:M,13,0)</f>
        <v>4</v>
      </c>
      <c r="K6" s="28" t="s">
        <v>692</v>
      </c>
      <c r="L6" s="28">
        <f t="array" ref="L6">COUNTIF(Dogs!F1:F251, "*affectionate*")</f>
        <v>71</v>
      </c>
    </row>
    <row r="7" spans="1:12" x14ac:dyDescent="0.3">
      <c r="A7" s="3" t="s">
        <v>600</v>
      </c>
      <c r="B7" s="2">
        <v>30</v>
      </c>
      <c r="E7" s="12" t="str" cm="1">
        <f t="array" ref="E7">IFERROR(INDEX(Cats!A:A, SMALL(IF((Cats!I:I&gt;=1)*(Cats!I:I&lt;=10), ROW(Cats!I:I)), ROW(A4))), "")</f>
        <v>Sphynx (hairless cat)</v>
      </c>
      <c r="F7" s="7">
        <f>VLOOKUP(E7,Cats!A:I,9,0)</f>
        <v>8</v>
      </c>
      <c r="H7" s="12" t="str" cm="1">
        <f t="array" ref="H7">IFERROR(INDEX(Dogs!A:A, SMALL(IF((Dogs!M:M&gt;=1)*(Dogs!M:M&lt;=10), ROW(Dogs!M:M)), ROW(A4))), "")</f>
        <v>Yorkshire Terrier Yorkie</v>
      </c>
      <c r="I7" s="7">
        <f>VLOOKUP(H7,Dogs!A:M,13,0)</f>
        <v>9</v>
      </c>
    </row>
    <row r="8" spans="1:12" x14ac:dyDescent="0.3">
      <c r="A8" s="3" t="s">
        <v>663</v>
      </c>
      <c r="B8" s="2">
        <v>1</v>
      </c>
      <c r="E8" s="12" t="str" cm="1">
        <f t="array" ref="E8">IFERROR(INDEX(Cats!A:A, SMALL(IF((Cats!I:I&gt;=1)*(Cats!I:I&lt;=10), ROW(Cats!I:I)), ROW(A5))), "")</f>
        <v>Abyssinian</v>
      </c>
      <c r="F8" s="7">
        <f>VLOOKUP(E8,Cats!A:I,9,0)</f>
        <v>7</v>
      </c>
      <c r="H8" s="12" t="str" cm="1">
        <f t="array" ref="H8">IFERROR(INDEX(Dogs!A:A, SMALL(IF((Dogs!M:M&gt;=1)*(Dogs!M:M&lt;=10), ROW(Dogs!M:M)), ROW(A5))), "")</f>
        <v>German Shorthaired Pointer</v>
      </c>
      <c r="I8" s="7">
        <f>VLOOKUP(H8,Dogs!A:M,13,0)</f>
        <v>10</v>
      </c>
    </row>
    <row r="9" spans="1:12" x14ac:dyDescent="0.3">
      <c r="A9" s="3" t="s">
        <v>659</v>
      </c>
      <c r="B9" s="2">
        <v>67</v>
      </c>
      <c r="E9" s="12" t="str" cm="1">
        <f t="array" ref="E9">IFERROR(INDEX(Cats!A:A, SMALL(IF((Cats!I:I&gt;=1)*(Cats!I:I&lt;=10), ROW(Cats!I:I)), ROW(A6))), "")</f>
        <v>American Shorthair</v>
      </c>
      <c r="F9" s="7">
        <f>VLOOKUP(E9,Cats!A:I,9,0)</f>
        <v>6</v>
      </c>
      <c r="H9" s="12" t="str" cm="1">
        <f t="array" ref="H9">IFERROR(INDEX(Dogs!A:A, SMALL(IF((Dogs!M:M&gt;=1)*(Dogs!M:M&lt;=10), ROW(Dogs!M:M)), ROW(A6))), "")</f>
        <v>Rottweiler</v>
      </c>
      <c r="I9" s="7">
        <f>VLOOKUP(H9,Dogs!A:M,13,0)</f>
        <v>8</v>
      </c>
    </row>
    <row r="10" spans="1:12" x14ac:dyDescent="0.3">
      <c r="E10" s="12" t="str" cm="1">
        <f t="array" ref="E10">IFERROR(INDEX(Cats!A:A, SMALL(IF((Cats!I:I&gt;=1)*(Cats!I:I&lt;=10), ROW(Cats!I:I)), ROW(A7))), "")</f>
        <v>British Shorthair</v>
      </c>
      <c r="F10" s="7">
        <f>VLOOKUP(E10,Cats!A:I,9,0)</f>
        <v>5</v>
      </c>
      <c r="H10" s="12" t="str" cm="1">
        <f t="array" ref="H10">IFERROR(INDEX(Dogs!A:A, SMALL(IF((Dogs!M:M&gt;=1)*(Dogs!M:M&lt;=10), ROW(Dogs!M:M)), ROW(A7))), "")</f>
        <v>Labrador Retriever</v>
      </c>
      <c r="I10" s="7">
        <f>VLOOKUP(H10,Dogs!A:M,13,0)</f>
        <v>1</v>
      </c>
    </row>
    <row r="11" spans="1:12" x14ac:dyDescent="0.3">
      <c r="E11" s="12" t="str" cm="1">
        <f t="array" ref="E11">IFERROR(INDEX(Cats!A:A, SMALL(IF((Cats!I:I&gt;=1)*(Cats!I:I&lt;=10), ROW(Cats!I:I)), ROW(A8))), "")</f>
        <v>Ragdoll</v>
      </c>
      <c r="F11" s="7">
        <f>VLOOKUP(E11,Cats!A:I,9,0)</f>
        <v>4</v>
      </c>
      <c r="H11" s="12" t="str" cm="1">
        <f t="array" ref="H11">IFERROR(INDEX(Dogs!A:A, SMALL(IF((Dogs!M:M&gt;=1)*(Dogs!M:M&lt;=10), ROW(Dogs!M:M)), ROW(A8))), "")</f>
        <v>Black Labrador Retriever</v>
      </c>
      <c r="I11" s="7">
        <f>VLOOKUP(H11,Dogs!A:M,13,0)</f>
        <v>1</v>
      </c>
    </row>
    <row r="12" spans="1:12" ht="15" thickBot="1" x14ac:dyDescent="0.35">
      <c r="E12" s="12" t="str" cm="1">
        <f t="array" ref="E12">IFERROR(INDEX(Cats!A:A, SMALL(IF((Cats!I:I&gt;=1)*(Cats!I:I&lt;=10), ROW(Cats!I:I)), ROW(A9))), "")</f>
        <v>Maine Coon</v>
      </c>
      <c r="F12" s="7">
        <f>VLOOKUP(E12,Cats!A:I,9,0)</f>
        <v>3</v>
      </c>
      <c r="H12" s="12" t="str" cm="1">
        <f t="array" ref="H12">IFERROR(INDEX(Dogs!A:A, SMALL(IF((Dogs!M:M&gt;=1)*(Dogs!M:M&lt;=10), ROW(Dogs!M:M)), ROW(A9))), "")</f>
        <v>Yellow Labrador Retriever</v>
      </c>
      <c r="I12" s="7">
        <f>VLOOKUP(H12,Dogs!A:M,13,0)</f>
        <v>1</v>
      </c>
    </row>
    <row r="13" spans="1:12" ht="15" thickBot="1" x14ac:dyDescent="0.35">
      <c r="A13" s="4" t="s">
        <v>665</v>
      </c>
      <c r="B13" s="5" t="s">
        <v>664</v>
      </c>
      <c r="E13" s="13" t="str" cm="1">
        <f t="array" ref="E13">IFERROR(INDEX(Cats!A:A, SMALL(IF((Cats!I:I&gt;=1)*(Cats!I:I&lt;=10), ROW(Cats!I:I)), ROW(A10))), "")</f>
        <v>Persian</v>
      </c>
      <c r="F13" s="9">
        <f>VLOOKUP(E13,Cats!A:I,9,0)</f>
        <v>2</v>
      </c>
      <c r="H13" s="13" t="str" cm="1">
        <f t="array" ref="H13">IFERROR(INDEX(Dogs!A:A, SMALL(IF((Dogs!M:M&gt;=1)*(Dogs!M:M&lt;=10), ROW(Dogs!M:M)), ROW(A10))), "")</f>
        <v>Chocolate Labrador Retriever</v>
      </c>
      <c r="I13" s="9">
        <f>VLOOKUP(H13,Dogs!A:M,13,0)</f>
        <v>1</v>
      </c>
    </row>
    <row r="14" spans="1:12" ht="15" thickBot="1" x14ac:dyDescent="0.35">
      <c r="A14" s="6" t="s">
        <v>376</v>
      </c>
      <c r="B14" s="7">
        <v>37</v>
      </c>
    </row>
    <row r="15" spans="1:12" ht="15" thickBot="1" x14ac:dyDescent="0.35">
      <c r="A15" s="6" t="s">
        <v>187</v>
      </c>
      <c r="B15" s="7">
        <v>34</v>
      </c>
      <c r="E15" s="26" t="s">
        <v>672</v>
      </c>
      <c r="F15" s="27" cm="1">
        <f t="array" ref="F15">ROUND(AVERAGE(IF((Cats!I:I&lt;=SMALL(IF(Cats!I:I&gt;0, Cats!I:I), 10))*(Cats!I:I&lt;&gt;0), Cats!G:G)), 2)</f>
        <v>1270</v>
      </c>
      <c r="H15" s="26" t="s">
        <v>673</v>
      </c>
      <c r="I15" s="27" cm="1">
        <f t="array" ref="I15">ROUND(AVERAGE(IF((Dogs!M:M&lt;=SMALL(IF(Dogs!M:M&gt;0, Dogs!M:M), 10))*(Dogs!M:M&lt;&gt;0), Dogs!G:G)), 2)</f>
        <v>1620</v>
      </c>
    </row>
    <row r="16" spans="1:12" ht="15" thickBot="1" x14ac:dyDescent="0.35">
      <c r="A16" s="6" t="s">
        <v>381</v>
      </c>
      <c r="B16" s="7">
        <v>27</v>
      </c>
    </row>
    <row r="17" spans="1:9" x14ac:dyDescent="0.3">
      <c r="A17" s="6" t="s">
        <v>525</v>
      </c>
      <c r="B17" s="7">
        <v>1</v>
      </c>
      <c r="E17" s="14" t="s">
        <v>668</v>
      </c>
      <c r="F17" s="15" t="s">
        <v>666</v>
      </c>
      <c r="H17" s="16" t="s">
        <v>670</v>
      </c>
      <c r="I17" s="16" t="s">
        <v>666</v>
      </c>
    </row>
    <row r="18" spans="1:9" x14ac:dyDescent="0.3">
      <c r="A18" s="6" t="s">
        <v>368</v>
      </c>
      <c r="B18" s="7">
        <v>40</v>
      </c>
      <c r="E18" s="12" t="str">
        <f>IFERROR(INDEX(Cats!A:A, MATCH(LARGE(Cats!I:I, ROW(A1)), Cats!I:I, 0)), "")</f>
        <v>American Wirehair</v>
      </c>
      <c r="F18" s="7">
        <f>VLOOKUP(E18,Cats!A:I,9,0)</f>
        <v>41</v>
      </c>
      <c r="H18" s="2" t="str">
        <f>IFERROR(INDEX(Dogs!A:A, MATCH(LARGE(Dogs!M:M, ROW(A1)), Dogs!M:M, 0)), "")</f>
        <v>Norwegian Lundehund</v>
      </c>
      <c r="I18" s="2">
        <f>VLOOKUP(H18,Dogs!A:M,13,0)</f>
        <v>190</v>
      </c>
    </row>
    <row r="19" spans="1:9" x14ac:dyDescent="0.3">
      <c r="A19" s="6" t="s">
        <v>291</v>
      </c>
      <c r="B19" s="7">
        <v>36</v>
      </c>
      <c r="E19" s="12" t="str">
        <f>IFERROR(INDEX(Cats!A:A, MATCH(LARGE(Cats!I:I, ROW(A2)), Cats!I:I, 0)), "")</f>
        <v>Korat</v>
      </c>
      <c r="F19" s="7">
        <f>VLOOKUP(E19,Cats!A:I,9,0)</f>
        <v>40</v>
      </c>
      <c r="H19" s="2" t="str">
        <f>IFERROR(INDEX(Dogs!A:A, MATCH(LARGE(Dogs!M:M, ROW(A2)), Dogs!M:M, 0)), "")</f>
        <v>Sloughi</v>
      </c>
      <c r="I19" s="2">
        <f>VLOOKUP(H19,Dogs!A:M,13,0)</f>
        <v>188</v>
      </c>
    </row>
    <row r="20" spans="1:9" x14ac:dyDescent="0.3">
      <c r="A20" s="6" t="s">
        <v>365</v>
      </c>
      <c r="B20" s="7">
        <v>21</v>
      </c>
      <c r="E20" s="12" t="str">
        <f>IFERROR(INDEX(Cats!A:A, MATCH(LARGE(Cats!I:I, ROW(A3)), Cats!I:I, 0)), "")</f>
        <v>LaPerm</v>
      </c>
      <c r="F20" s="7">
        <f>VLOOKUP(E20,Cats!A:I,9,0)</f>
        <v>39</v>
      </c>
      <c r="H20" s="2" t="str">
        <f>IFERROR(INDEX(Dogs!A:A, MATCH(LARGE(Dogs!M:M, ROW(A3)), Dogs!M:M, 0)), "")</f>
        <v>Hound</v>
      </c>
      <c r="I20" s="2">
        <f>VLOOKUP(H20,Dogs!A:M,13,0)</f>
        <v>187</v>
      </c>
    </row>
    <row r="21" spans="1:9" x14ac:dyDescent="0.3">
      <c r="A21" s="6" t="s">
        <v>663</v>
      </c>
      <c r="B21" s="7">
        <v>5</v>
      </c>
      <c r="E21" s="12" t="str">
        <f>IFERROR(INDEX(Cats!A:A, MATCH(LARGE(Cats!I:I, ROW(A4)), Cats!I:I, 0)), "")</f>
        <v>Burmilla</v>
      </c>
      <c r="F21" s="7">
        <f>VLOOKUP(E21,Cats!A:I,9,0)</f>
        <v>38</v>
      </c>
      <c r="H21" s="2" t="str">
        <f>IFERROR(INDEX(Dogs!A:A, MATCH(LARGE(Dogs!M:M, ROW(A4)), Dogs!M:M, 0)), "")</f>
        <v>Hound</v>
      </c>
      <c r="I21" s="2">
        <f>VLOOKUP(H21,Dogs!A:M,13,0)</f>
        <v>187</v>
      </c>
    </row>
    <row r="22" spans="1:9" x14ac:dyDescent="0.3">
      <c r="A22" s="6" t="s">
        <v>373</v>
      </c>
      <c r="B22" s="7">
        <v>49</v>
      </c>
      <c r="E22" s="12" t="str">
        <f>IFERROR(INDEX(Cats!A:A, MATCH(LARGE(Cats!I:I, ROW(A5)), Cats!I:I, 0)), "")</f>
        <v>Turkish Van</v>
      </c>
      <c r="F22" s="7">
        <f>VLOOKUP(E22,Cats!A:I,9,0)</f>
        <v>37</v>
      </c>
      <c r="H22" s="2" t="str">
        <f>IFERROR(INDEX(Dogs!A:A, MATCH(LARGE(Dogs!M:M, ROW(A5)), Dogs!M:M, 0)), "")</f>
        <v>Otterhound</v>
      </c>
      <c r="I22" s="2">
        <f>VLOOKUP(H22,Dogs!A:M,13,0)</f>
        <v>186</v>
      </c>
    </row>
    <row r="23" spans="1:9" ht="15" thickBot="1" x14ac:dyDescent="0.35">
      <c r="A23" s="8" t="s">
        <v>659</v>
      </c>
      <c r="B23" s="9">
        <v>250</v>
      </c>
      <c r="E23" s="12" t="str">
        <f>IFERROR(INDEX(Cats!A:A, MATCH(LARGE(Cats!I:I, ROW(A6)), Cats!I:I, 0)), "")</f>
        <v>Bobtail</v>
      </c>
      <c r="F23" s="7">
        <f>VLOOKUP(E23,Cats!A:I,9,0)</f>
        <v>36</v>
      </c>
      <c r="H23" s="2" t="str">
        <f>IFERROR(INDEX(Dogs!A:A, MATCH(LARGE(Dogs!M:M, ROW(A6)), Dogs!M:M, 0)), "")</f>
        <v>Cirneco dell'Etna</v>
      </c>
      <c r="I23" s="2">
        <f>VLOOKUP(H23,Dogs!A:M,13,0)</f>
        <v>184</v>
      </c>
    </row>
    <row r="24" spans="1:9" x14ac:dyDescent="0.3">
      <c r="E24" s="12" t="str">
        <f>IFERROR(INDEX(Cats!A:A, MATCH(LARGE(Cats!I:I, ROW(A7)), Cats!I:I, 0)), "")</f>
        <v>Havana</v>
      </c>
      <c r="F24" s="7">
        <f>VLOOKUP(E24,Cats!A:I,9,0)</f>
        <v>35</v>
      </c>
      <c r="H24" s="2" t="str">
        <f>IFERROR(INDEX(Dogs!A:A, MATCH(LARGE(Dogs!M:M, ROW(A7)), Dogs!M:M, 0)), "")</f>
        <v>Harrier</v>
      </c>
      <c r="I24" s="2">
        <f>VLOOKUP(H24,Dogs!A:M,13,0)</f>
        <v>183</v>
      </c>
    </row>
    <row r="25" spans="1:9" x14ac:dyDescent="0.3">
      <c r="E25" s="12" t="str">
        <f>IFERROR(INDEX(Cats!A:A, MATCH(LARGE(Cats!I:I, ROW(A8)), Cats!I:I, 0)), "")</f>
        <v>Bombay</v>
      </c>
      <c r="F25" s="7">
        <f>VLOOKUP(E25,Cats!A:I,9,0)</f>
        <v>34</v>
      </c>
      <c r="H25" s="2" t="str">
        <f>IFERROR(INDEX(Dogs!A:A, MATCH(LARGE(Dogs!M:M, ROW(A8)), Dogs!M:M, 0)), "")</f>
        <v>Dandi Dinmont Terrier</v>
      </c>
      <c r="I25" s="2">
        <f>VLOOKUP(H25,Dogs!A:M,13,0)</f>
        <v>182</v>
      </c>
    </row>
    <row r="26" spans="1:9" x14ac:dyDescent="0.3">
      <c r="E26" s="12" t="str">
        <f>IFERROR(INDEX(Cats!A:A, MATCH(LARGE(Cats!I:I, ROW(A9)), Cats!I:I, 0)), "")</f>
        <v>Ragamuffin</v>
      </c>
      <c r="F26" s="7">
        <f>VLOOKUP(E26,Cats!A:I,9,0)</f>
        <v>32</v>
      </c>
      <c r="H26" s="2" t="str">
        <f>IFERROR(INDEX(Dogs!A:A, MATCH(LARGE(Dogs!M:M, ROW(A9)), Dogs!M:M, 0)), "")</f>
        <v>Chinook</v>
      </c>
      <c r="I26" s="2">
        <f>VLOOKUP(H26,Dogs!A:M,13,0)</f>
        <v>179</v>
      </c>
    </row>
    <row r="27" spans="1:9" ht="15" thickBot="1" x14ac:dyDescent="0.35">
      <c r="E27" s="13" t="str">
        <f>IFERROR(INDEX(Cats!A:A, MATCH(LARGE(Cats!I:I, ROW(A10)), Cats!I:I, 0)), "")</f>
        <v>Balinese</v>
      </c>
      <c r="F27" s="9">
        <f>VLOOKUP(E27,Cats!A:I,9,0)</f>
        <v>31</v>
      </c>
      <c r="H27" s="2" t="str">
        <f>IFERROR(INDEX(Dogs!A:A, MATCH(LARGE(Dogs!M:M, ROW(A10)), Dogs!M:M, 0)), "")</f>
        <v>English Coonhound</v>
      </c>
      <c r="I27" s="2">
        <f>VLOOKUP(H27,Dogs!A:M,13,0)</f>
        <v>178</v>
      </c>
    </row>
    <row r="28" spans="1:9" ht="15" thickBot="1" x14ac:dyDescent="0.35"/>
    <row r="29" spans="1:9" ht="15" thickBot="1" x14ac:dyDescent="0.35">
      <c r="E29" s="20" t="s">
        <v>671</v>
      </c>
      <c r="F29" s="21" cm="1">
        <f t="array" aca="1" ref="F29" ca="1">ROUND(AVERAGE(IF(ISNUMBER(MATCH(Cats!I:I, LARGE(IF(Cats!I:I&gt;0, Cats!I:I), ROW(INDIRECT("1:10"))), 0)), Cats!G:G)), 2)</f>
        <v>770</v>
      </c>
    </row>
  </sheetData>
  <mergeCells count="1">
    <mergeCell ref="K4:L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CA7E-F3FF-4841-AC46-B2B4D2E9C326}">
  <dimension ref="A2:G223"/>
  <sheetViews>
    <sheetView topLeftCell="D31" workbookViewId="0">
      <selection activeCell="C19" sqref="C19"/>
    </sheetView>
  </sheetViews>
  <sheetFormatPr defaultRowHeight="14.4" x14ac:dyDescent="0.3"/>
  <cols>
    <col min="1" max="1" width="75" bestFit="1" customWidth="1"/>
    <col min="2" max="2" width="17" bestFit="1" customWidth="1"/>
    <col min="6" max="6" width="98.5546875" bestFit="1" customWidth="1"/>
    <col min="7" max="7" width="17.6640625" bestFit="1" customWidth="1"/>
  </cols>
  <sheetData>
    <row r="2" spans="1:7" ht="15" thickBot="1" x14ac:dyDescent="0.35"/>
    <row r="3" spans="1:7" ht="15" thickBot="1" x14ac:dyDescent="0.35">
      <c r="A3" s="4" t="s">
        <v>356</v>
      </c>
      <c r="B3" s="5" t="s">
        <v>689</v>
      </c>
      <c r="F3" s="32" t="s">
        <v>356</v>
      </c>
      <c r="G3" s="37" t="s">
        <v>690</v>
      </c>
    </row>
    <row r="4" spans="1:7" x14ac:dyDescent="0.3">
      <c r="A4" s="6" t="s">
        <v>604</v>
      </c>
      <c r="B4" s="7">
        <v>12</v>
      </c>
      <c r="F4" s="33" t="s">
        <v>382</v>
      </c>
      <c r="G4" s="29">
        <v>4</v>
      </c>
    </row>
    <row r="5" spans="1:7" x14ac:dyDescent="0.3">
      <c r="A5" s="6" t="s">
        <v>642</v>
      </c>
      <c r="B5" s="7">
        <v>3</v>
      </c>
      <c r="F5" s="34" t="s">
        <v>407</v>
      </c>
      <c r="G5" s="30">
        <v>4</v>
      </c>
    </row>
    <row r="6" spans="1:7" x14ac:dyDescent="0.3">
      <c r="A6" s="6" t="s">
        <v>606</v>
      </c>
      <c r="B6" s="7">
        <v>2</v>
      </c>
      <c r="F6" s="34" t="s">
        <v>445</v>
      </c>
      <c r="G6" s="30">
        <v>4</v>
      </c>
    </row>
    <row r="7" spans="1:7" x14ac:dyDescent="0.3">
      <c r="A7" s="6" t="s">
        <v>619</v>
      </c>
      <c r="B7" s="7">
        <v>2</v>
      </c>
      <c r="F7" s="34" t="s">
        <v>548</v>
      </c>
      <c r="G7" s="30">
        <v>4</v>
      </c>
    </row>
    <row r="8" spans="1:7" x14ac:dyDescent="0.3">
      <c r="A8" s="6" t="s">
        <v>656</v>
      </c>
      <c r="B8" s="7">
        <v>1</v>
      </c>
      <c r="F8" s="34" t="s">
        <v>563</v>
      </c>
      <c r="G8" s="30">
        <v>3</v>
      </c>
    </row>
    <row r="9" spans="1:7" x14ac:dyDescent="0.3">
      <c r="A9" s="6" t="s">
        <v>643</v>
      </c>
      <c r="B9" s="7">
        <v>1</v>
      </c>
      <c r="F9" s="34" t="s">
        <v>475</v>
      </c>
      <c r="G9" s="30">
        <v>3</v>
      </c>
    </row>
    <row r="10" spans="1:7" x14ac:dyDescent="0.3">
      <c r="A10" s="6" t="s">
        <v>635</v>
      </c>
      <c r="B10" s="7">
        <v>1</v>
      </c>
      <c r="F10" s="34" t="s">
        <v>371</v>
      </c>
      <c r="G10" s="30">
        <v>3</v>
      </c>
    </row>
    <row r="11" spans="1:7" x14ac:dyDescent="0.3">
      <c r="A11" s="6" t="s">
        <v>632</v>
      </c>
      <c r="B11" s="7">
        <v>1</v>
      </c>
      <c r="F11" s="34" t="s">
        <v>592</v>
      </c>
      <c r="G11" s="30">
        <v>2</v>
      </c>
    </row>
    <row r="12" spans="1:7" x14ac:dyDescent="0.3">
      <c r="A12" s="6" t="s">
        <v>627</v>
      </c>
      <c r="B12" s="7">
        <v>1</v>
      </c>
      <c r="F12" s="34" t="s">
        <v>443</v>
      </c>
      <c r="G12" s="30">
        <v>2</v>
      </c>
    </row>
    <row r="13" spans="1:7" x14ac:dyDescent="0.3">
      <c r="A13" s="6" t="s">
        <v>647</v>
      </c>
      <c r="B13" s="7">
        <v>1</v>
      </c>
      <c r="F13" s="34" t="s">
        <v>489</v>
      </c>
      <c r="G13" s="30">
        <v>2</v>
      </c>
    </row>
    <row r="14" spans="1:7" x14ac:dyDescent="0.3">
      <c r="A14" s="6" t="s">
        <v>641</v>
      </c>
      <c r="B14" s="7">
        <v>1</v>
      </c>
      <c r="F14" s="34" t="s">
        <v>470</v>
      </c>
      <c r="G14" s="30">
        <v>2</v>
      </c>
    </row>
    <row r="15" spans="1:7" x14ac:dyDescent="0.3">
      <c r="A15" s="6" t="s">
        <v>633</v>
      </c>
      <c r="B15" s="7">
        <v>1</v>
      </c>
      <c r="F15" s="34" t="s">
        <v>389</v>
      </c>
      <c r="G15" s="30">
        <v>2</v>
      </c>
    </row>
    <row r="16" spans="1:7" x14ac:dyDescent="0.3">
      <c r="A16" s="6" t="s">
        <v>662</v>
      </c>
      <c r="B16" s="7">
        <v>1</v>
      </c>
      <c r="F16" s="34" t="s">
        <v>535</v>
      </c>
      <c r="G16" s="30">
        <v>2</v>
      </c>
    </row>
    <row r="17" spans="1:7" x14ac:dyDescent="0.3">
      <c r="A17" s="6" t="s">
        <v>601</v>
      </c>
      <c r="B17" s="7">
        <v>1</v>
      </c>
      <c r="F17" s="34" t="s">
        <v>458</v>
      </c>
      <c r="G17" s="30">
        <v>2</v>
      </c>
    </row>
    <row r="18" spans="1:7" x14ac:dyDescent="0.3">
      <c r="A18" s="6" t="s">
        <v>652</v>
      </c>
      <c r="B18" s="7">
        <v>1</v>
      </c>
      <c r="F18" s="34" t="s">
        <v>406</v>
      </c>
      <c r="G18" s="30">
        <v>2</v>
      </c>
    </row>
    <row r="19" spans="1:7" x14ac:dyDescent="0.3">
      <c r="A19" s="6" t="s">
        <v>623</v>
      </c>
      <c r="B19" s="7">
        <v>1</v>
      </c>
      <c r="F19" s="34" t="s">
        <v>480</v>
      </c>
      <c r="G19" s="30">
        <v>2</v>
      </c>
    </row>
    <row r="20" spans="1:7" x14ac:dyDescent="0.3">
      <c r="A20" s="6" t="s">
        <v>658</v>
      </c>
      <c r="B20" s="7">
        <v>1</v>
      </c>
      <c r="F20" s="34" t="s">
        <v>578</v>
      </c>
      <c r="G20" s="30">
        <v>2</v>
      </c>
    </row>
    <row r="21" spans="1:7" x14ac:dyDescent="0.3">
      <c r="A21" s="6" t="s">
        <v>636</v>
      </c>
      <c r="B21" s="7">
        <v>1</v>
      </c>
      <c r="F21" s="34" t="s">
        <v>471</v>
      </c>
      <c r="G21" s="30">
        <v>2</v>
      </c>
    </row>
    <row r="22" spans="1:7" x14ac:dyDescent="0.3">
      <c r="A22" s="6" t="s">
        <v>616</v>
      </c>
      <c r="B22" s="7">
        <v>1</v>
      </c>
      <c r="F22" s="34" t="s">
        <v>404</v>
      </c>
      <c r="G22" s="30">
        <v>2</v>
      </c>
    </row>
    <row r="23" spans="1:7" x14ac:dyDescent="0.3">
      <c r="A23" s="6" t="s">
        <v>646</v>
      </c>
      <c r="B23" s="7">
        <v>1</v>
      </c>
      <c r="F23" s="34" t="s">
        <v>459</v>
      </c>
      <c r="G23" s="30">
        <v>2</v>
      </c>
    </row>
    <row r="24" spans="1:7" x14ac:dyDescent="0.3">
      <c r="A24" s="6" t="s">
        <v>639</v>
      </c>
      <c r="B24" s="7">
        <v>1</v>
      </c>
      <c r="F24" s="34" t="s">
        <v>559</v>
      </c>
      <c r="G24" s="30">
        <v>1</v>
      </c>
    </row>
    <row r="25" spans="1:7" x14ac:dyDescent="0.3">
      <c r="A25" s="6" t="s">
        <v>611</v>
      </c>
      <c r="B25" s="7">
        <v>1</v>
      </c>
      <c r="F25" s="34" t="s">
        <v>522</v>
      </c>
      <c r="G25" s="30">
        <v>1</v>
      </c>
    </row>
    <row r="26" spans="1:7" x14ac:dyDescent="0.3">
      <c r="A26" s="6" t="s">
        <v>610</v>
      </c>
      <c r="B26" s="7">
        <v>1</v>
      </c>
      <c r="F26" s="34" t="s">
        <v>478</v>
      </c>
      <c r="G26" s="30">
        <v>1</v>
      </c>
    </row>
    <row r="27" spans="1:7" x14ac:dyDescent="0.3">
      <c r="A27" s="6" t="s">
        <v>657</v>
      </c>
      <c r="B27" s="7">
        <v>1</v>
      </c>
      <c r="F27" s="34" t="s">
        <v>510</v>
      </c>
      <c r="G27" s="30">
        <v>1</v>
      </c>
    </row>
    <row r="28" spans="1:7" x14ac:dyDescent="0.3">
      <c r="A28" s="6" t="s">
        <v>649</v>
      </c>
      <c r="B28" s="7">
        <v>1</v>
      </c>
      <c r="F28" s="34" t="s">
        <v>390</v>
      </c>
      <c r="G28" s="30">
        <v>1</v>
      </c>
    </row>
    <row r="29" spans="1:7" x14ac:dyDescent="0.3">
      <c r="A29" s="6" t="s">
        <v>630</v>
      </c>
      <c r="B29" s="7">
        <v>1</v>
      </c>
      <c r="F29" s="34" t="s">
        <v>486</v>
      </c>
      <c r="G29" s="30">
        <v>1</v>
      </c>
    </row>
    <row r="30" spans="1:7" x14ac:dyDescent="0.3">
      <c r="A30" s="6" t="s">
        <v>644</v>
      </c>
      <c r="B30" s="7">
        <v>1</v>
      </c>
      <c r="F30" s="34" t="s">
        <v>429</v>
      </c>
      <c r="G30" s="30">
        <v>1</v>
      </c>
    </row>
    <row r="31" spans="1:7" x14ac:dyDescent="0.3">
      <c r="A31" s="6" t="s">
        <v>651</v>
      </c>
      <c r="B31" s="7">
        <v>1</v>
      </c>
      <c r="F31" s="34" t="s">
        <v>490</v>
      </c>
      <c r="G31" s="30">
        <v>1</v>
      </c>
    </row>
    <row r="32" spans="1:7" x14ac:dyDescent="0.3">
      <c r="A32" s="6" t="s">
        <v>628</v>
      </c>
      <c r="B32" s="7">
        <v>1</v>
      </c>
      <c r="F32" s="34" t="s">
        <v>444</v>
      </c>
      <c r="G32" s="30">
        <v>1</v>
      </c>
    </row>
    <row r="33" spans="1:7" x14ac:dyDescent="0.3">
      <c r="A33" s="6" t="s">
        <v>605</v>
      </c>
      <c r="B33" s="7">
        <v>1</v>
      </c>
      <c r="F33" s="34" t="s">
        <v>545</v>
      </c>
      <c r="G33" s="30">
        <v>1</v>
      </c>
    </row>
    <row r="34" spans="1:7" x14ac:dyDescent="0.3">
      <c r="A34" s="6" t="s">
        <v>638</v>
      </c>
      <c r="B34" s="7">
        <v>1</v>
      </c>
      <c r="F34" s="34" t="s">
        <v>435</v>
      </c>
      <c r="G34" s="30">
        <v>1</v>
      </c>
    </row>
    <row r="35" spans="1:7" x14ac:dyDescent="0.3">
      <c r="A35" s="6" t="s">
        <v>603</v>
      </c>
      <c r="B35" s="7">
        <v>1</v>
      </c>
      <c r="F35" s="34" t="s">
        <v>570</v>
      </c>
      <c r="G35" s="30">
        <v>1</v>
      </c>
    </row>
    <row r="36" spans="1:7" x14ac:dyDescent="0.3">
      <c r="A36" s="6" t="s">
        <v>615</v>
      </c>
      <c r="B36" s="7">
        <v>1</v>
      </c>
      <c r="F36" s="34" t="s">
        <v>571</v>
      </c>
      <c r="G36" s="30">
        <v>1</v>
      </c>
    </row>
    <row r="37" spans="1:7" x14ac:dyDescent="0.3">
      <c r="A37" s="6" t="s">
        <v>613</v>
      </c>
      <c r="B37" s="7">
        <v>1</v>
      </c>
      <c r="F37" s="34" t="s">
        <v>516</v>
      </c>
      <c r="G37" s="30">
        <v>1</v>
      </c>
    </row>
    <row r="38" spans="1:7" x14ac:dyDescent="0.3">
      <c r="A38" s="6" t="s">
        <v>631</v>
      </c>
      <c r="B38" s="7">
        <v>1</v>
      </c>
      <c r="F38" s="34" t="s">
        <v>503</v>
      </c>
      <c r="G38" s="30">
        <v>1</v>
      </c>
    </row>
    <row r="39" spans="1:7" x14ac:dyDescent="0.3">
      <c r="A39" s="6" t="s">
        <v>614</v>
      </c>
      <c r="B39" s="7">
        <v>1</v>
      </c>
      <c r="F39" s="34" t="s">
        <v>449</v>
      </c>
      <c r="G39" s="30">
        <v>1</v>
      </c>
    </row>
    <row r="40" spans="1:7" x14ac:dyDescent="0.3">
      <c r="A40" s="6" t="s">
        <v>637</v>
      </c>
      <c r="B40" s="7">
        <v>1</v>
      </c>
      <c r="F40" s="34" t="s">
        <v>413</v>
      </c>
      <c r="G40" s="30">
        <v>1</v>
      </c>
    </row>
    <row r="41" spans="1:7" x14ac:dyDescent="0.3">
      <c r="A41" s="6" t="s">
        <v>645</v>
      </c>
      <c r="B41" s="7">
        <v>1</v>
      </c>
      <c r="F41" s="34" t="s">
        <v>457</v>
      </c>
      <c r="G41" s="30">
        <v>1</v>
      </c>
    </row>
    <row r="42" spans="1:7" x14ac:dyDescent="0.3">
      <c r="A42" s="6" t="s">
        <v>625</v>
      </c>
      <c r="B42" s="7">
        <v>1</v>
      </c>
      <c r="F42" s="34" t="s">
        <v>419</v>
      </c>
      <c r="G42" s="30">
        <v>1</v>
      </c>
    </row>
    <row r="43" spans="1:7" x14ac:dyDescent="0.3">
      <c r="A43" s="6" t="s">
        <v>634</v>
      </c>
      <c r="B43" s="7">
        <v>1</v>
      </c>
      <c r="F43" s="34" t="s">
        <v>541</v>
      </c>
      <c r="G43" s="30">
        <v>1</v>
      </c>
    </row>
    <row r="44" spans="1:7" x14ac:dyDescent="0.3">
      <c r="A44" s="6" t="s">
        <v>626</v>
      </c>
      <c r="B44" s="7">
        <v>1</v>
      </c>
      <c r="F44" s="34" t="s">
        <v>561</v>
      </c>
      <c r="G44" s="30">
        <v>1</v>
      </c>
    </row>
    <row r="45" spans="1:7" x14ac:dyDescent="0.3">
      <c r="A45" s="6" t="s">
        <v>650</v>
      </c>
      <c r="B45" s="7">
        <v>1</v>
      </c>
      <c r="F45" s="34" t="s">
        <v>547</v>
      </c>
      <c r="G45" s="30">
        <v>1</v>
      </c>
    </row>
    <row r="46" spans="1:7" x14ac:dyDescent="0.3">
      <c r="A46" s="6" t="s">
        <v>612</v>
      </c>
      <c r="B46" s="7">
        <v>1</v>
      </c>
      <c r="F46" s="34" t="s">
        <v>392</v>
      </c>
      <c r="G46" s="30">
        <v>1</v>
      </c>
    </row>
    <row r="47" spans="1:7" x14ac:dyDescent="0.3">
      <c r="A47" s="6" t="s">
        <v>653</v>
      </c>
      <c r="B47" s="7">
        <v>1</v>
      </c>
      <c r="F47" s="34" t="s">
        <v>515</v>
      </c>
      <c r="G47" s="30">
        <v>1</v>
      </c>
    </row>
    <row r="48" spans="1:7" x14ac:dyDescent="0.3">
      <c r="A48" s="6" t="s">
        <v>629</v>
      </c>
      <c r="B48" s="7">
        <v>1</v>
      </c>
      <c r="F48" s="34" t="s">
        <v>557</v>
      </c>
      <c r="G48" s="30">
        <v>1</v>
      </c>
    </row>
    <row r="49" spans="1:7" x14ac:dyDescent="0.3">
      <c r="A49" s="6" t="s">
        <v>624</v>
      </c>
      <c r="B49" s="7">
        <v>1</v>
      </c>
      <c r="F49" s="34" t="s">
        <v>408</v>
      </c>
      <c r="G49" s="30">
        <v>1</v>
      </c>
    </row>
    <row r="50" spans="1:7" x14ac:dyDescent="0.3">
      <c r="A50" s="6" t="s">
        <v>655</v>
      </c>
      <c r="B50" s="7">
        <v>1</v>
      </c>
      <c r="F50" s="34" t="s">
        <v>391</v>
      </c>
      <c r="G50" s="30">
        <v>1</v>
      </c>
    </row>
    <row r="51" spans="1:7" x14ac:dyDescent="0.3">
      <c r="A51" s="6" t="s">
        <v>648</v>
      </c>
      <c r="B51" s="7">
        <v>1</v>
      </c>
      <c r="F51" s="34" t="s">
        <v>553</v>
      </c>
      <c r="G51" s="30">
        <v>1</v>
      </c>
    </row>
    <row r="52" spans="1:7" x14ac:dyDescent="0.3">
      <c r="A52" s="6" t="s">
        <v>640</v>
      </c>
      <c r="B52" s="7">
        <v>1</v>
      </c>
      <c r="F52" s="34" t="s">
        <v>560</v>
      </c>
      <c r="G52" s="30">
        <v>1</v>
      </c>
    </row>
    <row r="53" spans="1:7" ht="15" thickBot="1" x14ac:dyDescent="0.35">
      <c r="A53" s="6" t="s">
        <v>609</v>
      </c>
      <c r="B53" s="7">
        <v>1</v>
      </c>
      <c r="F53" s="35" t="s">
        <v>425</v>
      </c>
      <c r="G53" s="30">
        <v>1</v>
      </c>
    </row>
    <row r="54" spans="1:7" x14ac:dyDescent="0.3">
      <c r="A54" s="6" t="s">
        <v>621</v>
      </c>
      <c r="B54" s="7">
        <v>1</v>
      </c>
      <c r="F54" s="33" t="s">
        <v>384</v>
      </c>
      <c r="G54" s="30">
        <v>1</v>
      </c>
    </row>
    <row r="55" spans="1:7" x14ac:dyDescent="0.3">
      <c r="A55" s="6" t="s">
        <v>620</v>
      </c>
      <c r="B55" s="7">
        <v>1</v>
      </c>
      <c r="F55" s="34" t="s">
        <v>460</v>
      </c>
      <c r="G55" s="30">
        <v>1</v>
      </c>
    </row>
    <row r="56" spans="1:7" x14ac:dyDescent="0.3">
      <c r="A56" s="6" t="s">
        <v>688</v>
      </c>
      <c r="B56" s="7"/>
      <c r="F56" s="34" t="s">
        <v>576</v>
      </c>
      <c r="G56" s="30">
        <v>1</v>
      </c>
    </row>
    <row r="57" spans="1:7" ht="15" thickBot="1" x14ac:dyDescent="0.35">
      <c r="A57" s="8" t="s">
        <v>659</v>
      </c>
      <c r="B57" s="9">
        <v>67</v>
      </c>
      <c r="F57" s="34" t="s">
        <v>507</v>
      </c>
      <c r="G57" s="30">
        <v>1</v>
      </c>
    </row>
    <row r="58" spans="1:7" x14ac:dyDescent="0.3">
      <c r="F58" s="34" t="s">
        <v>509</v>
      </c>
      <c r="G58" s="30">
        <v>1</v>
      </c>
    </row>
    <row r="59" spans="1:7" x14ac:dyDescent="0.3">
      <c r="F59" s="34" t="s">
        <v>465</v>
      </c>
      <c r="G59" s="30">
        <v>1</v>
      </c>
    </row>
    <row r="60" spans="1:7" x14ac:dyDescent="0.3">
      <c r="F60" s="34" t="s">
        <v>564</v>
      </c>
      <c r="G60" s="30">
        <v>1</v>
      </c>
    </row>
    <row r="61" spans="1:7" x14ac:dyDescent="0.3">
      <c r="F61" s="34" t="s">
        <v>513</v>
      </c>
      <c r="G61" s="30">
        <v>1</v>
      </c>
    </row>
    <row r="62" spans="1:7" x14ac:dyDescent="0.3">
      <c r="F62" s="34" t="s">
        <v>386</v>
      </c>
      <c r="G62" s="30">
        <v>1</v>
      </c>
    </row>
    <row r="63" spans="1:7" x14ac:dyDescent="0.3">
      <c r="F63" s="34" t="s">
        <v>411</v>
      </c>
      <c r="G63" s="30">
        <v>1</v>
      </c>
    </row>
    <row r="64" spans="1:7" x14ac:dyDescent="0.3">
      <c r="F64" s="34" t="s">
        <v>469</v>
      </c>
      <c r="G64" s="30">
        <v>1</v>
      </c>
    </row>
    <row r="65" spans="6:7" x14ac:dyDescent="0.3">
      <c r="F65" s="34" t="s">
        <v>430</v>
      </c>
      <c r="G65" s="30">
        <v>1</v>
      </c>
    </row>
    <row r="66" spans="6:7" x14ac:dyDescent="0.3">
      <c r="F66" s="34" t="s">
        <v>593</v>
      </c>
      <c r="G66" s="30">
        <v>1</v>
      </c>
    </row>
    <row r="67" spans="6:7" x14ac:dyDescent="0.3">
      <c r="F67" s="34" t="s">
        <v>554</v>
      </c>
      <c r="G67" s="30">
        <v>1</v>
      </c>
    </row>
    <row r="68" spans="6:7" x14ac:dyDescent="0.3">
      <c r="F68" s="34" t="s">
        <v>502</v>
      </c>
      <c r="G68" s="30">
        <v>1</v>
      </c>
    </row>
    <row r="69" spans="6:7" x14ac:dyDescent="0.3">
      <c r="F69" s="34" t="s">
        <v>543</v>
      </c>
      <c r="G69" s="30">
        <v>1</v>
      </c>
    </row>
    <row r="70" spans="6:7" x14ac:dyDescent="0.3">
      <c r="F70" s="34" t="s">
        <v>512</v>
      </c>
      <c r="G70" s="30">
        <v>1</v>
      </c>
    </row>
    <row r="71" spans="6:7" x14ac:dyDescent="0.3">
      <c r="F71" s="34" t="s">
        <v>418</v>
      </c>
      <c r="G71" s="30">
        <v>1</v>
      </c>
    </row>
    <row r="72" spans="6:7" x14ac:dyDescent="0.3">
      <c r="F72" s="34" t="s">
        <v>372</v>
      </c>
      <c r="G72" s="30">
        <v>1</v>
      </c>
    </row>
    <row r="73" spans="6:7" x14ac:dyDescent="0.3">
      <c r="F73" s="34" t="s">
        <v>539</v>
      </c>
      <c r="G73" s="30">
        <v>1</v>
      </c>
    </row>
    <row r="74" spans="6:7" x14ac:dyDescent="0.3">
      <c r="F74" s="34" t="s">
        <v>431</v>
      </c>
      <c r="G74" s="30">
        <v>1</v>
      </c>
    </row>
    <row r="75" spans="6:7" x14ac:dyDescent="0.3">
      <c r="F75" s="34" t="s">
        <v>496</v>
      </c>
      <c r="G75" s="30">
        <v>1</v>
      </c>
    </row>
    <row r="76" spans="6:7" x14ac:dyDescent="0.3">
      <c r="F76" s="34" t="s">
        <v>484</v>
      </c>
      <c r="G76" s="30">
        <v>1</v>
      </c>
    </row>
    <row r="77" spans="6:7" x14ac:dyDescent="0.3">
      <c r="F77" s="34" t="s">
        <v>519</v>
      </c>
      <c r="G77" s="30">
        <v>1</v>
      </c>
    </row>
    <row r="78" spans="6:7" x14ac:dyDescent="0.3">
      <c r="F78" s="34" t="s">
        <v>451</v>
      </c>
      <c r="G78" s="30">
        <v>1</v>
      </c>
    </row>
    <row r="79" spans="6:7" x14ac:dyDescent="0.3">
      <c r="F79" s="34" t="s">
        <v>526</v>
      </c>
      <c r="G79" s="30">
        <v>1</v>
      </c>
    </row>
    <row r="80" spans="6:7" x14ac:dyDescent="0.3">
      <c r="F80" s="34" t="s">
        <v>573</v>
      </c>
      <c r="G80" s="30">
        <v>1</v>
      </c>
    </row>
    <row r="81" spans="6:7" x14ac:dyDescent="0.3">
      <c r="F81" s="34" t="s">
        <v>461</v>
      </c>
      <c r="G81" s="30">
        <v>1</v>
      </c>
    </row>
    <row r="82" spans="6:7" x14ac:dyDescent="0.3">
      <c r="F82" s="34" t="s">
        <v>589</v>
      </c>
      <c r="G82" s="30">
        <v>1</v>
      </c>
    </row>
    <row r="83" spans="6:7" x14ac:dyDescent="0.3">
      <c r="F83" s="34" t="s">
        <v>442</v>
      </c>
      <c r="G83" s="30">
        <v>1</v>
      </c>
    </row>
    <row r="84" spans="6:7" x14ac:dyDescent="0.3">
      <c r="F84" s="34" t="s">
        <v>370</v>
      </c>
      <c r="G84" s="30">
        <v>1</v>
      </c>
    </row>
    <row r="85" spans="6:7" x14ac:dyDescent="0.3">
      <c r="F85" s="34" t="s">
        <v>380</v>
      </c>
      <c r="G85" s="30">
        <v>1</v>
      </c>
    </row>
    <row r="86" spans="6:7" x14ac:dyDescent="0.3">
      <c r="F86" s="34" t="s">
        <v>536</v>
      </c>
      <c r="G86" s="30">
        <v>1</v>
      </c>
    </row>
    <row r="87" spans="6:7" x14ac:dyDescent="0.3">
      <c r="F87" s="34" t="s">
        <v>534</v>
      </c>
      <c r="G87" s="30">
        <v>1</v>
      </c>
    </row>
    <row r="88" spans="6:7" x14ac:dyDescent="0.3">
      <c r="F88" s="34" t="s">
        <v>387</v>
      </c>
      <c r="G88" s="30">
        <v>1</v>
      </c>
    </row>
    <row r="89" spans="6:7" x14ac:dyDescent="0.3">
      <c r="F89" s="34" t="s">
        <v>375</v>
      </c>
      <c r="G89" s="30">
        <v>1</v>
      </c>
    </row>
    <row r="90" spans="6:7" x14ac:dyDescent="0.3">
      <c r="F90" s="34" t="s">
        <v>466</v>
      </c>
      <c r="G90" s="30">
        <v>1</v>
      </c>
    </row>
    <row r="91" spans="6:7" x14ac:dyDescent="0.3">
      <c r="F91" s="34" t="s">
        <v>494</v>
      </c>
      <c r="G91" s="30">
        <v>1</v>
      </c>
    </row>
    <row r="92" spans="6:7" x14ac:dyDescent="0.3">
      <c r="F92" s="34" t="s">
        <v>550</v>
      </c>
      <c r="G92" s="30">
        <v>1</v>
      </c>
    </row>
    <row r="93" spans="6:7" x14ac:dyDescent="0.3">
      <c r="F93" s="34" t="s">
        <v>393</v>
      </c>
      <c r="G93" s="30">
        <v>1</v>
      </c>
    </row>
    <row r="94" spans="6:7" x14ac:dyDescent="0.3">
      <c r="F94" s="34" t="s">
        <v>521</v>
      </c>
      <c r="G94" s="30">
        <v>1</v>
      </c>
    </row>
    <row r="95" spans="6:7" x14ac:dyDescent="0.3">
      <c r="F95" s="34" t="s">
        <v>416</v>
      </c>
      <c r="G95" s="30">
        <v>1</v>
      </c>
    </row>
    <row r="96" spans="6:7" x14ac:dyDescent="0.3">
      <c r="F96" s="34" t="s">
        <v>421</v>
      </c>
      <c r="G96" s="30">
        <v>1</v>
      </c>
    </row>
    <row r="97" spans="6:7" x14ac:dyDescent="0.3">
      <c r="F97" s="34" t="s">
        <v>505</v>
      </c>
      <c r="G97" s="30">
        <v>1</v>
      </c>
    </row>
    <row r="98" spans="6:7" x14ac:dyDescent="0.3">
      <c r="F98" s="34" t="s">
        <v>398</v>
      </c>
      <c r="G98" s="30">
        <v>1</v>
      </c>
    </row>
    <row r="99" spans="6:7" x14ac:dyDescent="0.3">
      <c r="F99" s="34" t="s">
        <v>436</v>
      </c>
      <c r="G99" s="30">
        <v>1</v>
      </c>
    </row>
    <row r="100" spans="6:7" x14ac:dyDescent="0.3">
      <c r="F100" s="34" t="s">
        <v>556</v>
      </c>
      <c r="G100" s="30">
        <v>1</v>
      </c>
    </row>
    <row r="101" spans="6:7" x14ac:dyDescent="0.3">
      <c r="F101" s="34" t="s">
        <v>540</v>
      </c>
      <c r="G101" s="30">
        <v>1</v>
      </c>
    </row>
    <row r="102" spans="6:7" x14ac:dyDescent="0.3">
      <c r="F102" s="34" t="s">
        <v>499</v>
      </c>
      <c r="G102" s="30">
        <v>1</v>
      </c>
    </row>
    <row r="103" spans="6:7" ht="15" thickBot="1" x14ac:dyDescent="0.35">
      <c r="F103" s="35" t="s">
        <v>454</v>
      </c>
      <c r="G103" s="30">
        <v>1</v>
      </c>
    </row>
    <row r="104" spans="6:7" x14ac:dyDescent="0.3">
      <c r="F104" s="33" t="s">
        <v>474</v>
      </c>
      <c r="G104" s="30">
        <v>1</v>
      </c>
    </row>
    <row r="105" spans="6:7" x14ac:dyDescent="0.3">
      <c r="F105" s="34" t="s">
        <v>582</v>
      </c>
      <c r="G105" s="30">
        <v>1</v>
      </c>
    </row>
    <row r="106" spans="6:7" x14ac:dyDescent="0.3">
      <c r="F106" s="34" t="s">
        <v>412</v>
      </c>
      <c r="G106" s="30">
        <v>1</v>
      </c>
    </row>
    <row r="107" spans="6:7" x14ac:dyDescent="0.3">
      <c r="F107" s="34" t="s">
        <v>476</v>
      </c>
      <c r="G107" s="30">
        <v>1</v>
      </c>
    </row>
    <row r="108" spans="6:7" x14ac:dyDescent="0.3">
      <c r="F108" s="34" t="s">
        <v>396</v>
      </c>
      <c r="G108" s="30">
        <v>1</v>
      </c>
    </row>
    <row r="109" spans="6:7" x14ac:dyDescent="0.3">
      <c r="F109" s="34" t="s">
        <v>575</v>
      </c>
      <c r="G109" s="30">
        <v>1</v>
      </c>
    </row>
    <row r="110" spans="6:7" x14ac:dyDescent="0.3">
      <c r="F110" s="34" t="s">
        <v>497</v>
      </c>
      <c r="G110" s="30">
        <v>1</v>
      </c>
    </row>
    <row r="111" spans="6:7" x14ac:dyDescent="0.3">
      <c r="F111" s="34" t="s">
        <v>508</v>
      </c>
      <c r="G111" s="30">
        <v>1</v>
      </c>
    </row>
    <row r="112" spans="6:7" x14ac:dyDescent="0.3">
      <c r="F112" s="34" t="s">
        <v>468</v>
      </c>
      <c r="G112" s="30">
        <v>1</v>
      </c>
    </row>
    <row r="113" spans="6:7" x14ac:dyDescent="0.3">
      <c r="F113" s="34" t="s">
        <v>473</v>
      </c>
      <c r="G113" s="30">
        <v>1</v>
      </c>
    </row>
    <row r="114" spans="6:7" x14ac:dyDescent="0.3">
      <c r="F114" s="34" t="s">
        <v>574</v>
      </c>
      <c r="G114" s="30">
        <v>1</v>
      </c>
    </row>
    <row r="115" spans="6:7" x14ac:dyDescent="0.3">
      <c r="F115" s="34" t="s">
        <v>551</v>
      </c>
      <c r="G115" s="30">
        <v>1</v>
      </c>
    </row>
    <row r="116" spans="6:7" x14ac:dyDescent="0.3">
      <c r="F116" s="34" t="s">
        <v>415</v>
      </c>
      <c r="G116" s="30">
        <v>1</v>
      </c>
    </row>
    <row r="117" spans="6:7" x14ac:dyDescent="0.3">
      <c r="F117" s="34" t="s">
        <v>433</v>
      </c>
      <c r="G117" s="30">
        <v>1</v>
      </c>
    </row>
    <row r="118" spans="6:7" x14ac:dyDescent="0.3">
      <c r="F118" s="34" t="s">
        <v>572</v>
      </c>
      <c r="G118" s="30">
        <v>1</v>
      </c>
    </row>
    <row r="119" spans="6:7" x14ac:dyDescent="0.3">
      <c r="F119" s="34" t="s">
        <v>586</v>
      </c>
      <c r="G119" s="30">
        <v>1</v>
      </c>
    </row>
    <row r="120" spans="6:7" x14ac:dyDescent="0.3">
      <c r="F120" s="34" t="s">
        <v>424</v>
      </c>
      <c r="G120" s="30">
        <v>1</v>
      </c>
    </row>
    <row r="121" spans="6:7" x14ac:dyDescent="0.3">
      <c r="F121" s="34" t="s">
        <v>405</v>
      </c>
      <c r="G121" s="30">
        <v>1</v>
      </c>
    </row>
    <row r="122" spans="6:7" x14ac:dyDescent="0.3">
      <c r="F122" s="34" t="s">
        <v>401</v>
      </c>
      <c r="G122" s="30">
        <v>1</v>
      </c>
    </row>
    <row r="123" spans="6:7" x14ac:dyDescent="0.3">
      <c r="F123" s="34" t="s">
        <v>452</v>
      </c>
      <c r="G123" s="30">
        <v>1</v>
      </c>
    </row>
    <row r="124" spans="6:7" x14ac:dyDescent="0.3">
      <c r="F124" s="34" t="s">
        <v>481</v>
      </c>
      <c r="G124" s="30">
        <v>1</v>
      </c>
    </row>
    <row r="125" spans="6:7" x14ac:dyDescent="0.3">
      <c r="F125" s="34" t="s">
        <v>585</v>
      </c>
      <c r="G125" s="30">
        <v>1</v>
      </c>
    </row>
    <row r="126" spans="6:7" x14ac:dyDescent="0.3">
      <c r="F126" s="34" t="s">
        <v>377</v>
      </c>
      <c r="G126" s="30">
        <v>1</v>
      </c>
    </row>
    <row r="127" spans="6:7" x14ac:dyDescent="0.3">
      <c r="F127" s="34" t="s">
        <v>450</v>
      </c>
      <c r="G127" s="30">
        <v>1</v>
      </c>
    </row>
    <row r="128" spans="6:7" x14ac:dyDescent="0.3">
      <c r="F128" s="34" t="s">
        <v>595</v>
      </c>
      <c r="G128" s="30">
        <v>1</v>
      </c>
    </row>
    <row r="129" spans="6:7" x14ac:dyDescent="0.3">
      <c r="F129" s="34" t="s">
        <v>555</v>
      </c>
      <c r="G129" s="30">
        <v>1</v>
      </c>
    </row>
    <row r="130" spans="6:7" x14ac:dyDescent="0.3">
      <c r="F130" s="34" t="s">
        <v>518</v>
      </c>
      <c r="G130" s="30">
        <v>1</v>
      </c>
    </row>
    <row r="131" spans="6:7" x14ac:dyDescent="0.3">
      <c r="F131" s="34" t="s">
        <v>492</v>
      </c>
      <c r="G131" s="30">
        <v>1</v>
      </c>
    </row>
    <row r="132" spans="6:7" x14ac:dyDescent="0.3">
      <c r="F132" s="34" t="s">
        <v>506</v>
      </c>
      <c r="G132" s="30">
        <v>1</v>
      </c>
    </row>
    <row r="133" spans="6:7" x14ac:dyDescent="0.3">
      <c r="F133" s="34" t="s">
        <v>487</v>
      </c>
      <c r="G133" s="30">
        <v>1</v>
      </c>
    </row>
    <row r="134" spans="6:7" x14ac:dyDescent="0.3">
      <c r="F134" s="34" t="s">
        <v>577</v>
      </c>
      <c r="G134" s="30">
        <v>1</v>
      </c>
    </row>
    <row r="135" spans="6:7" x14ac:dyDescent="0.3">
      <c r="F135" s="34" t="s">
        <v>483</v>
      </c>
      <c r="G135" s="30">
        <v>1</v>
      </c>
    </row>
    <row r="136" spans="6:7" x14ac:dyDescent="0.3">
      <c r="F136" s="34" t="s">
        <v>537</v>
      </c>
      <c r="G136" s="30">
        <v>1</v>
      </c>
    </row>
    <row r="137" spans="6:7" x14ac:dyDescent="0.3">
      <c r="F137" s="34" t="s">
        <v>379</v>
      </c>
      <c r="G137" s="30">
        <v>1</v>
      </c>
    </row>
    <row r="138" spans="6:7" x14ac:dyDescent="0.3">
      <c r="F138" s="34" t="s">
        <v>531</v>
      </c>
      <c r="G138" s="30">
        <v>1</v>
      </c>
    </row>
    <row r="139" spans="6:7" x14ac:dyDescent="0.3">
      <c r="F139" s="34" t="s">
        <v>399</v>
      </c>
      <c r="G139" s="30">
        <v>1</v>
      </c>
    </row>
    <row r="140" spans="6:7" x14ac:dyDescent="0.3">
      <c r="F140" s="34" t="s">
        <v>479</v>
      </c>
      <c r="G140" s="30">
        <v>1</v>
      </c>
    </row>
    <row r="141" spans="6:7" x14ac:dyDescent="0.3">
      <c r="F141" s="34" t="s">
        <v>395</v>
      </c>
      <c r="G141" s="30">
        <v>1</v>
      </c>
    </row>
    <row r="142" spans="6:7" x14ac:dyDescent="0.3">
      <c r="F142" s="34" t="s">
        <v>584</v>
      </c>
      <c r="G142" s="30">
        <v>1</v>
      </c>
    </row>
    <row r="143" spans="6:7" x14ac:dyDescent="0.3">
      <c r="F143" s="34" t="s">
        <v>567</v>
      </c>
      <c r="G143" s="30">
        <v>1</v>
      </c>
    </row>
    <row r="144" spans="6:7" x14ac:dyDescent="0.3">
      <c r="F144" s="34" t="s">
        <v>423</v>
      </c>
      <c r="G144" s="30">
        <v>1</v>
      </c>
    </row>
    <row r="145" spans="6:7" x14ac:dyDescent="0.3">
      <c r="F145" s="34" t="s">
        <v>590</v>
      </c>
      <c r="G145" s="30">
        <v>1</v>
      </c>
    </row>
    <row r="146" spans="6:7" x14ac:dyDescent="0.3">
      <c r="F146" s="34" t="s">
        <v>383</v>
      </c>
      <c r="G146" s="30">
        <v>1</v>
      </c>
    </row>
    <row r="147" spans="6:7" x14ac:dyDescent="0.3">
      <c r="F147" s="34" t="s">
        <v>532</v>
      </c>
      <c r="G147" s="30">
        <v>1</v>
      </c>
    </row>
    <row r="148" spans="6:7" x14ac:dyDescent="0.3">
      <c r="F148" s="34" t="s">
        <v>439</v>
      </c>
      <c r="G148" s="30">
        <v>1</v>
      </c>
    </row>
    <row r="149" spans="6:7" x14ac:dyDescent="0.3">
      <c r="F149" s="34" t="s">
        <v>410</v>
      </c>
      <c r="G149" s="30">
        <v>1</v>
      </c>
    </row>
    <row r="150" spans="6:7" x14ac:dyDescent="0.3">
      <c r="F150" s="34" t="s">
        <v>580</v>
      </c>
      <c r="G150" s="30">
        <v>1</v>
      </c>
    </row>
    <row r="151" spans="6:7" x14ac:dyDescent="0.3">
      <c r="F151" s="34" t="s">
        <v>456</v>
      </c>
      <c r="G151" s="30">
        <v>1</v>
      </c>
    </row>
    <row r="152" spans="6:7" x14ac:dyDescent="0.3">
      <c r="F152" s="34" t="s">
        <v>417</v>
      </c>
      <c r="G152" s="30">
        <v>1</v>
      </c>
    </row>
    <row r="153" spans="6:7" ht="15" thickBot="1" x14ac:dyDescent="0.35">
      <c r="F153" s="35" t="s">
        <v>402</v>
      </c>
      <c r="G153" s="30">
        <v>1</v>
      </c>
    </row>
    <row r="154" spans="6:7" x14ac:dyDescent="0.3">
      <c r="F154" s="33" t="s">
        <v>538</v>
      </c>
      <c r="G154" s="30">
        <v>1</v>
      </c>
    </row>
    <row r="155" spans="6:7" x14ac:dyDescent="0.3">
      <c r="F155" s="34" t="s">
        <v>568</v>
      </c>
      <c r="G155" s="30">
        <v>1</v>
      </c>
    </row>
    <row r="156" spans="6:7" x14ac:dyDescent="0.3">
      <c r="F156" s="34" t="s">
        <v>420</v>
      </c>
      <c r="G156" s="30">
        <v>1</v>
      </c>
    </row>
    <row r="157" spans="6:7" x14ac:dyDescent="0.3">
      <c r="F157" s="34" t="s">
        <v>591</v>
      </c>
      <c r="G157" s="30">
        <v>1</v>
      </c>
    </row>
    <row r="158" spans="6:7" x14ac:dyDescent="0.3">
      <c r="F158" s="34" t="s">
        <v>409</v>
      </c>
      <c r="G158" s="30">
        <v>1</v>
      </c>
    </row>
    <row r="159" spans="6:7" x14ac:dyDescent="0.3">
      <c r="F159" s="34" t="s">
        <v>462</v>
      </c>
      <c r="G159" s="30">
        <v>1</v>
      </c>
    </row>
    <row r="160" spans="6:7" x14ac:dyDescent="0.3">
      <c r="F160" s="34" t="s">
        <v>549</v>
      </c>
      <c r="G160" s="30">
        <v>1</v>
      </c>
    </row>
    <row r="161" spans="6:7" x14ac:dyDescent="0.3">
      <c r="F161" s="34" t="s">
        <v>440</v>
      </c>
      <c r="G161" s="30">
        <v>1</v>
      </c>
    </row>
    <row r="162" spans="6:7" x14ac:dyDescent="0.3">
      <c r="F162" s="34" t="s">
        <v>467</v>
      </c>
      <c r="G162" s="30">
        <v>1</v>
      </c>
    </row>
    <row r="163" spans="6:7" x14ac:dyDescent="0.3">
      <c r="F163" s="34" t="s">
        <v>446</v>
      </c>
      <c r="G163" s="30">
        <v>1</v>
      </c>
    </row>
    <row r="164" spans="6:7" x14ac:dyDescent="0.3">
      <c r="F164" s="34" t="s">
        <v>527</v>
      </c>
      <c r="G164" s="30">
        <v>1</v>
      </c>
    </row>
    <row r="165" spans="6:7" x14ac:dyDescent="0.3">
      <c r="F165" s="34" t="s">
        <v>588</v>
      </c>
      <c r="G165" s="30">
        <v>1</v>
      </c>
    </row>
    <row r="166" spans="6:7" x14ac:dyDescent="0.3">
      <c r="F166" s="34" t="s">
        <v>448</v>
      </c>
      <c r="G166" s="30">
        <v>1</v>
      </c>
    </row>
    <row r="167" spans="6:7" x14ac:dyDescent="0.3">
      <c r="F167" s="34" t="s">
        <v>472</v>
      </c>
      <c r="G167" s="30">
        <v>1</v>
      </c>
    </row>
    <row r="168" spans="6:7" x14ac:dyDescent="0.3">
      <c r="F168" s="34" t="s">
        <v>447</v>
      </c>
      <c r="G168" s="30">
        <v>1</v>
      </c>
    </row>
    <row r="169" spans="6:7" x14ac:dyDescent="0.3">
      <c r="F169" s="34" t="s">
        <v>400</v>
      </c>
      <c r="G169" s="30">
        <v>1</v>
      </c>
    </row>
    <row r="170" spans="6:7" x14ac:dyDescent="0.3">
      <c r="F170" s="34" t="s">
        <v>453</v>
      </c>
      <c r="G170" s="30">
        <v>1</v>
      </c>
    </row>
    <row r="171" spans="6:7" x14ac:dyDescent="0.3">
      <c r="F171" s="34" t="s">
        <v>583</v>
      </c>
      <c r="G171" s="30">
        <v>1</v>
      </c>
    </row>
    <row r="172" spans="6:7" x14ac:dyDescent="0.3">
      <c r="F172" s="34" t="s">
        <v>528</v>
      </c>
      <c r="G172" s="30">
        <v>1</v>
      </c>
    </row>
    <row r="173" spans="6:7" x14ac:dyDescent="0.3">
      <c r="F173" s="34" t="s">
        <v>455</v>
      </c>
      <c r="G173" s="30">
        <v>1</v>
      </c>
    </row>
    <row r="174" spans="6:7" x14ac:dyDescent="0.3">
      <c r="F174" s="34" t="s">
        <v>397</v>
      </c>
      <c r="G174" s="30">
        <v>1</v>
      </c>
    </row>
    <row r="175" spans="6:7" x14ac:dyDescent="0.3">
      <c r="F175" s="34" t="s">
        <v>464</v>
      </c>
      <c r="G175" s="30">
        <v>1</v>
      </c>
    </row>
    <row r="176" spans="6:7" x14ac:dyDescent="0.3">
      <c r="F176" s="34" t="s">
        <v>477</v>
      </c>
      <c r="G176" s="30">
        <v>1</v>
      </c>
    </row>
    <row r="177" spans="6:7" x14ac:dyDescent="0.3">
      <c r="F177" s="34" t="s">
        <v>504</v>
      </c>
      <c r="G177" s="30">
        <v>1</v>
      </c>
    </row>
    <row r="178" spans="6:7" x14ac:dyDescent="0.3">
      <c r="F178" s="34" t="s">
        <v>495</v>
      </c>
      <c r="G178" s="30">
        <v>1</v>
      </c>
    </row>
    <row r="179" spans="6:7" x14ac:dyDescent="0.3">
      <c r="F179" s="34" t="s">
        <v>562</v>
      </c>
      <c r="G179" s="30">
        <v>1</v>
      </c>
    </row>
    <row r="180" spans="6:7" x14ac:dyDescent="0.3">
      <c r="F180" s="34" t="s">
        <v>414</v>
      </c>
      <c r="G180" s="30">
        <v>1</v>
      </c>
    </row>
    <row r="181" spans="6:7" x14ac:dyDescent="0.3">
      <c r="F181" s="34" t="s">
        <v>529</v>
      </c>
      <c r="G181" s="30">
        <v>1</v>
      </c>
    </row>
    <row r="182" spans="6:7" x14ac:dyDescent="0.3">
      <c r="F182" s="34" t="s">
        <v>493</v>
      </c>
      <c r="G182" s="30">
        <v>1</v>
      </c>
    </row>
    <row r="183" spans="6:7" x14ac:dyDescent="0.3">
      <c r="F183" s="34" t="s">
        <v>463</v>
      </c>
      <c r="G183" s="30">
        <v>1</v>
      </c>
    </row>
    <row r="184" spans="6:7" x14ac:dyDescent="0.3">
      <c r="F184" s="34" t="s">
        <v>388</v>
      </c>
      <c r="G184" s="30">
        <v>1</v>
      </c>
    </row>
    <row r="185" spans="6:7" x14ac:dyDescent="0.3">
      <c r="F185" s="34" t="s">
        <v>552</v>
      </c>
      <c r="G185" s="30">
        <v>1</v>
      </c>
    </row>
    <row r="186" spans="6:7" x14ac:dyDescent="0.3">
      <c r="F186" s="34" t="s">
        <v>427</v>
      </c>
      <c r="G186" s="30">
        <v>1</v>
      </c>
    </row>
    <row r="187" spans="6:7" x14ac:dyDescent="0.3">
      <c r="F187" s="34" t="s">
        <v>546</v>
      </c>
      <c r="G187" s="30">
        <v>1</v>
      </c>
    </row>
    <row r="188" spans="6:7" x14ac:dyDescent="0.3">
      <c r="F188" s="34" t="s">
        <v>422</v>
      </c>
      <c r="G188" s="30">
        <v>1</v>
      </c>
    </row>
    <row r="189" spans="6:7" x14ac:dyDescent="0.3">
      <c r="F189" s="34" t="s">
        <v>594</v>
      </c>
      <c r="G189" s="30">
        <v>1</v>
      </c>
    </row>
    <row r="190" spans="6:7" x14ac:dyDescent="0.3">
      <c r="F190" s="34" t="s">
        <v>579</v>
      </c>
      <c r="G190" s="30">
        <v>1</v>
      </c>
    </row>
    <row r="191" spans="6:7" x14ac:dyDescent="0.3">
      <c r="F191" s="34" t="s">
        <v>587</v>
      </c>
      <c r="G191" s="30">
        <v>1</v>
      </c>
    </row>
    <row r="192" spans="6:7" x14ac:dyDescent="0.3">
      <c r="F192" s="34" t="s">
        <v>482</v>
      </c>
      <c r="G192" s="30">
        <v>1</v>
      </c>
    </row>
    <row r="193" spans="6:7" x14ac:dyDescent="0.3">
      <c r="F193" s="34" t="s">
        <v>514</v>
      </c>
      <c r="G193" s="30">
        <v>1</v>
      </c>
    </row>
    <row r="194" spans="6:7" x14ac:dyDescent="0.3">
      <c r="F194" s="34" t="s">
        <v>437</v>
      </c>
      <c r="G194" s="30">
        <v>1</v>
      </c>
    </row>
    <row r="195" spans="6:7" x14ac:dyDescent="0.3">
      <c r="F195" s="34" t="s">
        <v>403</v>
      </c>
      <c r="G195" s="30">
        <v>1</v>
      </c>
    </row>
    <row r="196" spans="6:7" x14ac:dyDescent="0.3">
      <c r="F196" s="34" t="s">
        <v>558</v>
      </c>
      <c r="G196" s="30">
        <v>1</v>
      </c>
    </row>
    <row r="197" spans="6:7" x14ac:dyDescent="0.3">
      <c r="F197" s="34" t="s">
        <v>544</v>
      </c>
      <c r="G197" s="30">
        <v>1</v>
      </c>
    </row>
    <row r="198" spans="6:7" x14ac:dyDescent="0.3">
      <c r="F198" s="34" t="s">
        <v>520</v>
      </c>
      <c r="G198" s="30">
        <v>1</v>
      </c>
    </row>
    <row r="199" spans="6:7" x14ac:dyDescent="0.3">
      <c r="F199" s="34" t="s">
        <v>517</v>
      </c>
      <c r="G199" s="30">
        <v>1</v>
      </c>
    </row>
    <row r="200" spans="6:7" x14ac:dyDescent="0.3">
      <c r="F200" s="34" t="s">
        <v>441</v>
      </c>
      <c r="G200" s="30">
        <v>1</v>
      </c>
    </row>
    <row r="201" spans="6:7" x14ac:dyDescent="0.3">
      <c r="F201" s="34" t="s">
        <v>488</v>
      </c>
      <c r="G201" s="30">
        <v>1</v>
      </c>
    </row>
    <row r="202" spans="6:7" x14ac:dyDescent="0.3">
      <c r="F202" s="34" t="s">
        <v>434</v>
      </c>
      <c r="G202" s="30">
        <v>1</v>
      </c>
    </row>
    <row r="203" spans="6:7" ht="15" thickBot="1" x14ac:dyDescent="0.35">
      <c r="F203" s="35" t="s">
        <v>367</v>
      </c>
      <c r="G203" s="30">
        <v>1</v>
      </c>
    </row>
    <row r="204" spans="6:7" x14ac:dyDescent="0.3">
      <c r="F204" s="33" t="s">
        <v>511</v>
      </c>
      <c r="G204" s="30">
        <v>1</v>
      </c>
    </row>
    <row r="205" spans="6:7" x14ac:dyDescent="0.3">
      <c r="F205" s="34" t="s">
        <v>524</v>
      </c>
      <c r="G205" s="30">
        <v>1</v>
      </c>
    </row>
    <row r="206" spans="6:7" x14ac:dyDescent="0.3">
      <c r="F206" s="34" t="s">
        <v>565</v>
      </c>
      <c r="G206" s="30">
        <v>1</v>
      </c>
    </row>
    <row r="207" spans="6:7" x14ac:dyDescent="0.3">
      <c r="F207" s="34" t="s">
        <v>663</v>
      </c>
      <c r="G207" s="30">
        <v>1</v>
      </c>
    </row>
    <row r="208" spans="6:7" x14ac:dyDescent="0.3">
      <c r="F208" s="34" t="s">
        <v>491</v>
      </c>
      <c r="G208" s="30">
        <v>1</v>
      </c>
    </row>
    <row r="209" spans="6:7" x14ac:dyDescent="0.3">
      <c r="F209" s="34" t="s">
        <v>566</v>
      </c>
      <c r="G209" s="30">
        <v>1</v>
      </c>
    </row>
    <row r="210" spans="6:7" x14ac:dyDescent="0.3">
      <c r="F210" s="34" t="s">
        <v>581</v>
      </c>
      <c r="G210" s="30">
        <v>1</v>
      </c>
    </row>
    <row r="211" spans="6:7" x14ac:dyDescent="0.3">
      <c r="F211" s="34" t="s">
        <v>500</v>
      </c>
      <c r="G211" s="30">
        <v>1</v>
      </c>
    </row>
    <row r="212" spans="6:7" x14ac:dyDescent="0.3">
      <c r="F212" s="34" t="s">
        <v>485</v>
      </c>
      <c r="G212" s="30">
        <v>1</v>
      </c>
    </row>
    <row r="213" spans="6:7" x14ac:dyDescent="0.3">
      <c r="F213" s="34" t="s">
        <v>428</v>
      </c>
      <c r="G213" s="30">
        <v>1</v>
      </c>
    </row>
    <row r="214" spans="6:7" x14ac:dyDescent="0.3">
      <c r="F214" s="34" t="s">
        <v>523</v>
      </c>
      <c r="G214" s="30">
        <v>1</v>
      </c>
    </row>
    <row r="215" spans="6:7" x14ac:dyDescent="0.3">
      <c r="F215" s="34" t="s">
        <v>569</v>
      </c>
      <c r="G215" s="30">
        <v>1</v>
      </c>
    </row>
    <row r="216" spans="6:7" x14ac:dyDescent="0.3">
      <c r="F216" s="34" t="s">
        <v>501</v>
      </c>
      <c r="G216" s="30">
        <v>1</v>
      </c>
    </row>
    <row r="217" spans="6:7" x14ac:dyDescent="0.3">
      <c r="F217" s="34" t="s">
        <v>498</v>
      </c>
      <c r="G217" s="30">
        <v>1</v>
      </c>
    </row>
    <row r="218" spans="6:7" x14ac:dyDescent="0.3">
      <c r="F218" s="34" t="s">
        <v>438</v>
      </c>
      <c r="G218" s="30">
        <v>1</v>
      </c>
    </row>
    <row r="219" spans="6:7" x14ac:dyDescent="0.3">
      <c r="F219" s="34" t="s">
        <v>542</v>
      </c>
      <c r="G219" s="30">
        <v>1</v>
      </c>
    </row>
    <row r="220" spans="6:7" x14ac:dyDescent="0.3">
      <c r="F220" s="34" t="s">
        <v>432</v>
      </c>
      <c r="G220" s="30">
        <v>1</v>
      </c>
    </row>
    <row r="221" spans="6:7" x14ac:dyDescent="0.3">
      <c r="F221" s="34" t="s">
        <v>530</v>
      </c>
      <c r="G221" s="30">
        <v>1</v>
      </c>
    </row>
    <row r="222" spans="6:7" ht="15" thickBot="1" x14ac:dyDescent="0.35">
      <c r="F222" s="35" t="s">
        <v>426</v>
      </c>
      <c r="G222" s="30">
        <v>1</v>
      </c>
    </row>
    <row r="223" spans="6:7" ht="15" thickBot="1" x14ac:dyDescent="0.35">
      <c r="F223" s="36" t="s">
        <v>659</v>
      </c>
      <c r="G223" s="31">
        <v>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0BF2-5BF5-478A-A150-C4664A52E8A1}">
  <dimension ref="B2:L49"/>
  <sheetViews>
    <sheetView topLeftCell="N1" zoomScale="85" zoomScaleNormal="85" workbookViewId="0">
      <selection activeCell="J10" sqref="J10"/>
    </sheetView>
  </sheetViews>
  <sheetFormatPr defaultRowHeight="14.4" x14ac:dyDescent="0.3"/>
  <cols>
    <col min="2" max="2" width="25.5546875" customWidth="1"/>
    <col min="3" max="3" width="11.88671875" customWidth="1"/>
    <col min="4" max="4" width="13.21875" customWidth="1"/>
    <col min="6" max="6" width="25.109375" customWidth="1"/>
    <col min="7" max="7" width="12.33203125" customWidth="1"/>
    <col min="8" max="8" width="13.109375" customWidth="1"/>
  </cols>
  <sheetData>
    <row r="2" spans="2:8" ht="15" thickBot="1" x14ac:dyDescent="0.35"/>
    <row r="3" spans="2:8" x14ac:dyDescent="0.3">
      <c r="B3" s="22" t="s">
        <v>676</v>
      </c>
      <c r="C3" s="23">
        <f>MAX(Cats!J:J,Cats!A:A)</f>
        <v>309</v>
      </c>
      <c r="F3" s="22" t="s">
        <v>680</v>
      </c>
      <c r="G3" s="23">
        <f>MAX(Dogs!N:N,Dogs!A:A)</f>
        <v>74172</v>
      </c>
    </row>
    <row r="4" spans="2:8" ht="15" thickBot="1" x14ac:dyDescent="0.35">
      <c r="B4" s="24" t="s">
        <v>678</v>
      </c>
      <c r="C4" s="25">
        <f>MIN(Cats!J:J,Cats!A:A)</f>
        <v>4</v>
      </c>
      <c r="F4" s="24" t="s">
        <v>679</v>
      </c>
      <c r="G4" s="25">
        <f>MIN(Dogs!N:N,Dogs!A:A)</f>
        <v>4</v>
      </c>
    </row>
    <row r="5" spans="2:8" ht="15" thickBot="1" x14ac:dyDescent="0.35"/>
    <row r="6" spans="2:8" x14ac:dyDescent="0.3">
      <c r="B6" s="22" t="s">
        <v>675</v>
      </c>
      <c r="C6" s="38" t="s">
        <v>682</v>
      </c>
      <c r="D6" s="40" t="s">
        <v>352</v>
      </c>
      <c r="F6" s="22" t="s">
        <v>681</v>
      </c>
      <c r="G6" s="38" t="s">
        <v>682</v>
      </c>
      <c r="H6" s="40" t="s">
        <v>352</v>
      </c>
    </row>
    <row r="7" spans="2:8" x14ac:dyDescent="0.3">
      <c r="B7" s="12" t="str" cm="1">
        <f t="array" ref="B7">INDEX(Cats!A:A, SMALL(IF(Cats!J:J=C7, ROW(Cats!J:J)), COUNTIF(C$7:C7, C7)))</f>
        <v>Pixie-Bob</v>
      </c>
      <c r="C7" s="2">
        <f>LARGE(Cats!J:J, ROW(A1))</f>
        <v>309</v>
      </c>
      <c r="D7" s="7">
        <f>LARGE(Cats!K:K, ROW(A1))</f>
        <v>4.6119402985074629</v>
      </c>
      <c r="F7" s="12" t="str" cm="1">
        <f t="array" ref="F7">INDEX(Dogs!A:A, SMALL(IF(Dogs!N:N=G7,ROW(Dogs!N:N)),COUNTIF(G$7:G7,G7)))</f>
        <v>Irish Water Spaniel</v>
      </c>
      <c r="G7" s="2">
        <f>LARGE(Dogs!N:N,ROW(A1))</f>
        <v>74172</v>
      </c>
      <c r="H7" s="7">
        <f>LARGE(Dogs!O:O,ROW(A1))</f>
        <v>296.68799999999999</v>
      </c>
    </row>
    <row r="8" spans="2:8" x14ac:dyDescent="0.3">
      <c r="B8" s="12" t="str" cm="1">
        <f t="array" ref="B8">INDEX(Cats!A:A, SMALL(IF(Cats!J:J=C8, ROW(Cats!J:J)), COUNTIF(C$7:C8, C8)))</f>
        <v>Mixed Breed</v>
      </c>
      <c r="C8" s="2">
        <f>LARGE(Cats!J:J, ROW(A2))</f>
        <v>210</v>
      </c>
      <c r="D8" s="7">
        <f>LARGE(Cats!K:K, ROW(A2))</f>
        <v>3.1343283582089554</v>
      </c>
      <c r="F8" s="12" t="str" cm="1">
        <f t="array" ref="F8">INDEX(Dogs!A:A, SMALL(IF(Dogs!N:N=G8,ROW(Dogs!N:N)),COUNTIF(G$7:G8,G8)))</f>
        <v>Appenzell Mountain Dog</v>
      </c>
      <c r="G8" s="2">
        <f>LARGE(Dogs!N:N,ROW(A2))</f>
        <v>909</v>
      </c>
      <c r="H8" s="7">
        <f>LARGE(Dogs!O:O,ROW(A2))</f>
        <v>3.6360000000000001</v>
      </c>
    </row>
    <row r="9" spans="2:8" x14ac:dyDescent="0.3">
      <c r="B9" s="12" t="str" cm="1">
        <f t="array" ref="B9">INDEX(Cats!A:A, SMALL(IF(Cats!J:J=C9, ROW(Cats!J:J)), COUNTIF(C$7:C9, C9)))</f>
        <v>Dilute Tortoiseshell</v>
      </c>
      <c r="C9" s="2">
        <f>LARGE(Cats!J:J, ROW(A3))</f>
        <v>198</v>
      </c>
      <c r="D9" s="7">
        <f>LARGE(Cats!K:K, ROW(A3))</f>
        <v>2.955223880597015</v>
      </c>
      <c r="F9" s="12" t="str" cm="1">
        <f t="array" ref="F9">INDEX(Dogs!A:A, SMALL(IF(Dogs!N:N=G9,ROW(Dogs!N:N)),COUNTIF(G$7:G9,G9)))</f>
        <v>Brussels Griffon</v>
      </c>
      <c r="G9" s="2">
        <f>LARGE(Dogs!N:N,ROW(A3))</f>
        <v>895</v>
      </c>
      <c r="H9" s="7">
        <f>LARGE(Dogs!O:O,ROW(A3))</f>
        <v>3.58</v>
      </c>
    </row>
    <row r="10" spans="2:8" x14ac:dyDescent="0.3">
      <c r="B10" s="12" t="str" cm="1">
        <f t="array" ref="B10">INDEX(Cats!A:A, SMALL(IF(Cats!J:J=C10, ROW(Cats!J:J)), COUNTIF(C$7:C10, C10)))</f>
        <v>Tortoiseshell</v>
      </c>
      <c r="C10" s="2">
        <f>LARGE(Cats!J:J, ROW(A4))</f>
        <v>198</v>
      </c>
      <c r="D10" s="7">
        <f>LARGE(Cats!K:K, ROW(A4))</f>
        <v>2.955223880597015</v>
      </c>
      <c r="F10" s="12" t="str" cm="1">
        <f t="array" ref="F10">INDEX(Dogs!A:A, SMALL(IF(Dogs!N:N=G10,ROW(Dogs!N:N)),COUNTIF(G$7:G10,G10)))</f>
        <v>Bloodhound</v>
      </c>
      <c r="G10" s="2">
        <f>LARGE(Dogs!N:N,ROW(A4))</f>
        <v>891</v>
      </c>
      <c r="H10" s="7">
        <f>LARGE(Dogs!O:O,ROW(A4))</f>
        <v>3.5640000000000001</v>
      </c>
    </row>
    <row r="11" spans="2:8" x14ac:dyDescent="0.3">
      <c r="B11" s="12" t="str" cm="1">
        <f t="array" ref="B11">INDEX(Cats!A:A, SMALL(IF(Cats!J:J=C11, ROW(Cats!J:J)), COUNTIF(C$7:C11, C11)))</f>
        <v>Tuxedo</v>
      </c>
      <c r="C11" s="2">
        <f>LARGE(Cats!J:J, ROW(A5))</f>
        <v>158</v>
      </c>
      <c r="D11" s="7">
        <f>LARGE(Cats!K:K, ROW(A5))</f>
        <v>2.3582089552238807</v>
      </c>
      <c r="F11" s="12" t="str" cm="1">
        <f t="array" ref="F11">INDEX(Dogs!A:A, SMALL(IF(Dogs!N:N=G11,ROW(Dogs!N:N)),COUNTIF(G$7:G11,G11)))</f>
        <v>Silky Terrier</v>
      </c>
      <c r="G11" s="2">
        <f>LARGE(Dogs!N:N,ROW(A5))</f>
        <v>891</v>
      </c>
      <c r="H11" s="7">
        <f>LARGE(Dogs!O:O,ROW(A5))</f>
        <v>3.5640000000000001</v>
      </c>
    </row>
    <row r="12" spans="2:8" x14ac:dyDescent="0.3">
      <c r="B12" s="12" t="str" cm="1">
        <f t="array" ref="B12">INDEX(Cats!A:A, SMALL(IF(Cats!J:J=C12, ROW(Cats!J:J)), COUNTIF(C$7:C12, C12)))</f>
        <v>Munchkin</v>
      </c>
      <c r="C12" s="2">
        <f>LARGE(Cats!J:J, ROW(A6))</f>
        <v>155</v>
      </c>
      <c r="D12" s="7">
        <f>LARGE(Cats!K:K, ROW(A6))</f>
        <v>2.3134328358208953</v>
      </c>
      <c r="F12" s="12" t="str" cm="1">
        <f t="array" ref="F12">INDEX(Dogs!A:A, SMALL(IF(Dogs!N:N=G12,ROW(Dogs!N:N)),COUNTIF(G$7:G12,G12)))</f>
        <v>Alaskan Malamute</v>
      </c>
      <c r="G12" s="2">
        <f>LARGE(Dogs!N:N,ROW(A6))</f>
        <v>890</v>
      </c>
      <c r="H12" s="7">
        <f>LARGE(Dogs!O:O,ROW(A6))</f>
        <v>3.56</v>
      </c>
    </row>
    <row r="13" spans="2:8" x14ac:dyDescent="0.3">
      <c r="B13" s="12" t="str" cm="1">
        <f t="array" ref="B13">INDEX(Cats!A:A, SMALL(IF(Cats!J:J=C13, ROW(Cats!J:J)), COUNTIF(C$7:C13, C13)))</f>
        <v>Dilute Calico</v>
      </c>
      <c r="C13" s="2">
        <f>LARGE(Cats!J:J, ROW(A7))</f>
        <v>154</v>
      </c>
      <c r="D13" s="7">
        <f>LARGE(Cats!K:K, ROW(A7))</f>
        <v>2.2985074626865671</v>
      </c>
      <c r="F13" s="12" t="str" cm="1">
        <f t="array" ref="F13">INDEX(Dogs!A:A, SMALL(IF(Dogs!N:N=G13,ROW(Dogs!N:N)),COUNTIF(G$7:G13,G13)))</f>
        <v>Anatolian Shepherd</v>
      </c>
      <c r="G13" s="2">
        <f>LARGE(Dogs!N:N,ROW(A7))</f>
        <v>780</v>
      </c>
      <c r="H13" s="7">
        <f>LARGE(Dogs!O:O,ROW(A7))</f>
        <v>3.12</v>
      </c>
    </row>
    <row r="14" spans="2:8" x14ac:dyDescent="0.3">
      <c r="B14" s="12" t="str" cm="1">
        <f t="array" ref="B14">INDEX(Cats!A:A, SMALL(IF(Cats!J:J=C14, ROW(Cats!J:J)), COUNTIF(C$7:C14, C14)))</f>
        <v>Turkish Van</v>
      </c>
      <c r="C14" s="2">
        <f>LARGE(Cats!J:J, ROW(A8))</f>
        <v>154</v>
      </c>
      <c r="D14" s="7">
        <f>LARGE(Cats!K:K, ROW(A8))</f>
        <v>2.2985074626865671</v>
      </c>
      <c r="F14" s="12" t="str" cm="1">
        <f t="array" ref="F14">INDEX(Dogs!A:A, SMALL(IF(Dogs!N:N=G14,ROW(Dogs!N:N)),COUNTIF(G$7:G14,G14)))</f>
        <v>Kyi Leo</v>
      </c>
      <c r="G14" s="2">
        <f>LARGE(Dogs!N:N,ROW(A8))</f>
        <v>689</v>
      </c>
      <c r="H14" s="7">
        <f>LARGE(Dogs!O:O,ROW(A8))</f>
        <v>2.7559999999999998</v>
      </c>
    </row>
    <row r="15" spans="2:8" x14ac:dyDescent="0.3">
      <c r="B15" s="12" t="str" cm="1">
        <f t="array" ref="B15">INDEX(Cats!A:A, SMALL(IF(Cats!J:J=C15, ROW(Cats!J:J)), COUNTIF(C$7:C15, C15)))</f>
        <v>Turkish Angora</v>
      </c>
      <c r="C15" s="2">
        <f>LARGE(Cats!J:J, ROW(A9))</f>
        <v>132</v>
      </c>
      <c r="D15" s="7">
        <f>LARGE(Cats!K:K, ROW(A9))</f>
        <v>1.9701492537313432</v>
      </c>
      <c r="F15" s="12" t="str" cm="1">
        <f t="array" ref="F15">INDEX(Dogs!A:A, SMALL(IF(Dogs!N:N=G15,ROW(Dogs!N:N)),COUNTIF(G$7:G15,G15)))</f>
        <v>Bluetick Coonhound</v>
      </c>
      <c r="G15" s="2">
        <f>LARGE(Dogs!N:N,ROW(A9))</f>
        <v>675</v>
      </c>
      <c r="H15" s="7">
        <f>LARGE(Dogs!O:O,ROW(A9))</f>
        <v>2.7</v>
      </c>
    </row>
    <row r="16" spans="2:8" ht="15" thickBot="1" x14ac:dyDescent="0.35">
      <c r="B16" s="13" t="str" cm="1">
        <f t="array" ref="B16">INDEX(Cats!A:A, SMALL(IF(Cats!J:J=C16, ROW(Cats!J:J)), COUNTIF(C$7:C16, C16)))</f>
        <v>Cymric</v>
      </c>
      <c r="C16" s="39">
        <f>LARGE(Cats!J:J, ROW(A10))</f>
        <v>125</v>
      </c>
      <c r="D16" s="9">
        <f>LARGE(Cats!K:K, ROW(A10))</f>
        <v>1.8656716417910448</v>
      </c>
      <c r="F16" s="13" t="str" cm="1">
        <f t="array" ref="F16">INDEX(Dogs!A:A, SMALL(IF(Dogs!N:N=G16,ROW(Dogs!N:N)),COUNTIF(G$7:G16,G16)))</f>
        <v>Sloughi</v>
      </c>
      <c r="G16" s="39">
        <f>LARGE(Dogs!N:N,ROW(A10))</f>
        <v>675</v>
      </c>
      <c r="H16" s="9">
        <f>LARGE(Dogs!O:O,ROW(A10))</f>
        <v>2.7</v>
      </c>
    </row>
    <row r="17" spans="2:8" ht="15" thickBot="1" x14ac:dyDescent="0.35"/>
    <row r="18" spans="2:8" x14ac:dyDescent="0.3">
      <c r="B18" s="22" t="s">
        <v>677</v>
      </c>
      <c r="C18" s="38" t="s">
        <v>674</v>
      </c>
      <c r="D18" s="40" t="s">
        <v>352</v>
      </c>
      <c r="F18" s="22" t="s">
        <v>683</v>
      </c>
      <c r="G18" s="38" t="s">
        <v>682</v>
      </c>
      <c r="H18" s="40" t="s">
        <v>352</v>
      </c>
    </row>
    <row r="19" spans="2:8" x14ac:dyDescent="0.3">
      <c r="B19" s="12" t="str" cm="1">
        <f t="array" ref="B19">INDEX(Cats!A:A, SMALL(IF(Cats!J:J=C19, ROW(Cats!J:J)), COUNTIF(C$19:C19, C19)))</f>
        <v>Sphynx (hairless cat)</v>
      </c>
      <c r="C19" s="2">
        <f>SMALL(Cats!J:J, ROW(A1))</f>
        <v>4</v>
      </c>
      <c r="D19" s="7">
        <f>SMALL(Cats!K:K, ROW(A1))</f>
        <v>5.9701492537313432E-2</v>
      </c>
      <c r="F19" s="12" t="str" cm="1">
        <f t="array" ref="F19">INDEX(Dogs!A:A, SMALL(IF(Dogs!N:N=G19,ROW(Dogs!N:N)),COUNTIF(G$19:G19,G19)))</f>
        <v>Foxhound</v>
      </c>
      <c r="G19" s="2">
        <f>SMALL(Dogs!N:N,ROW(A1))</f>
        <v>4</v>
      </c>
      <c r="H19" s="7">
        <f>SMALL(Dogs!O:O,ROW(A1))</f>
        <v>1.6E-2</v>
      </c>
    </row>
    <row r="20" spans="2:8" x14ac:dyDescent="0.3">
      <c r="B20" s="12" t="str" cm="1">
        <f t="array" ref="B20">INDEX(Cats!A:A, SMALL(IF(Cats!J:J=C20, ROW(Cats!J:J)), COUNTIF(C$19:C20, C20)))</f>
        <v>Siberian</v>
      </c>
      <c r="C20" s="2">
        <f>SMALL(Cats!J:J, ROW(A2))</f>
        <v>5</v>
      </c>
      <c r="D20" s="7">
        <f>SMALL(Cats!K:K, ROW(A2))</f>
        <v>7.4626865671641784E-2</v>
      </c>
      <c r="F20" s="12" t="str" cm="1">
        <f t="array" ref="F20">INDEX(Dogs!A:A, SMALL(IF(Dogs!N:N=G20,ROW(Dogs!N:N)),COUNTIF(G$19:G20,G20)))</f>
        <v>Lhasa Apso</v>
      </c>
      <c r="G20" s="2">
        <f>SMALL(Dogs!N:N,ROW(A2))</f>
        <v>5</v>
      </c>
      <c r="H20" s="7">
        <f>SMALL(Dogs!O:O,ROW(A2))</f>
        <v>0.02</v>
      </c>
    </row>
    <row r="21" spans="2:8" x14ac:dyDescent="0.3">
      <c r="B21" s="12" t="str" cm="1">
        <f t="array" ref="B21">INDEX(Cats!A:A, SMALL(IF(Cats!J:J=C21, ROW(Cats!J:J)), COUNTIF(C$19:C21, C21)))</f>
        <v>Snowshoe</v>
      </c>
      <c r="C21" s="2">
        <f>SMALL(Cats!J:J, ROW(A3))</f>
        <v>5</v>
      </c>
      <c r="D21" s="7">
        <f>SMALL(Cats!K:K, ROW(A3))</f>
        <v>7.4626865671641784E-2</v>
      </c>
      <c r="F21" s="12" t="str" cm="1">
        <f t="array" ref="F21">INDEX(Dogs!A:A, SMALL(IF(Dogs!N:N=G21,ROW(Dogs!N:N)),COUNTIF(G$19:G21,G21)))</f>
        <v>Boxer</v>
      </c>
      <c r="G21" s="2">
        <f>SMALL(Dogs!N:N,ROW(A3))</f>
        <v>5</v>
      </c>
      <c r="H21" s="7">
        <f>SMALL(Dogs!O:O,ROW(A3))</f>
        <v>0.02</v>
      </c>
    </row>
    <row r="22" spans="2:8" x14ac:dyDescent="0.3">
      <c r="B22" s="12" t="str" cm="1">
        <f t="array" ref="B22">INDEX(Cats!A:A, SMALL(IF(Cats!J:J=C22, ROW(Cats!J:J)), COUNTIF(C$19:C22, C22)))</f>
        <v>Bengal</v>
      </c>
      <c r="C22" s="2">
        <f>SMALL(Cats!J:J, ROW(A5))</f>
        <v>10</v>
      </c>
      <c r="D22" s="7">
        <f>SMALL(Cats!K:K, ROW(A4))</f>
        <v>7.4626865671641784E-2</v>
      </c>
      <c r="F22" s="12" t="str" cm="1">
        <f t="array" ref="F22">INDEX(Dogs!A:A, SMALL(IF(Dogs!N:N=G22,ROW(Dogs!N:N)),COUNTIF(G$19:G22,G22)))</f>
        <v>Flat-coated Retriever</v>
      </c>
      <c r="G22" s="2">
        <f>SMALL(Dogs!N:N,ROW(A4))</f>
        <v>5</v>
      </c>
      <c r="H22" s="7">
        <f>SMALL(Dogs!O:O,ROW(A4))</f>
        <v>0.02</v>
      </c>
    </row>
    <row r="23" spans="2:8" x14ac:dyDescent="0.3">
      <c r="B23" s="12" t="str" cm="1">
        <f t="array" ref="B23">INDEX(Cats!A:A, SMALL(IF(Cats!J:J=C23, ROW(Cats!J:J)), COUNTIF(C$19:C23, C23)))</f>
        <v>American Wirehair</v>
      </c>
      <c r="C23" s="2">
        <f>SMALL(Cats!J:J, ROW(A6))</f>
        <v>11</v>
      </c>
      <c r="D23" s="7">
        <f>SMALL(Cats!K:K, ROW(A5))</f>
        <v>0.14925373134328357</v>
      </c>
      <c r="F23" s="12" t="str" cm="1">
        <f t="array" ref="F23">INDEX(Dogs!A:A, SMALL(IF(Dogs!N:N=G23,ROW(Dogs!N:N)),COUNTIF(G$19:G23,G23)))</f>
        <v>Fila Brasileiro</v>
      </c>
      <c r="G23" s="2">
        <f>SMALL(Dogs!N:N,ROW(A5))</f>
        <v>5</v>
      </c>
      <c r="H23" s="7">
        <f>SMALL(Dogs!O:O,ROW(A5))</f>
        <v>0.02</v>
      </c>
    </row>
    <row r="24" spans="2:8" x14ac:dyDescent="0.3">
      <c r="B24" s="12" t="str" cm="1">
        <f t="array" ref="B24">INDEX(Cats!A:A, SMALL(IF(Cats!J:J=C24, ROW(Cats!J:J)), COUNTIF(C$19:C24, C24)))</f>
        <v>Applehead Siamese</v>
      </c>
      <c r="C24" s="2">
        <f>SMALL(Cats!J:J, ROW(A7))</f>
        <v>15</v>
      </c>
      <c r="D24" s="7">
        <f>SMALL(Cats!K:K, ROW(A6))</f>
        <v>0.16417910447761194</v>
      </c>
      <c r="F24" s="12" t="str" cm="1">
        <f t="array" ref="F24">INDEX(Dogs!A:A, SMALL(IF(Dogs!N:N=G24,ROW(Dogs!N:N)),COUNTIF(G$19:G24,G24)))</f>
        <v>Pomeranian</v>
      </c>
      <c r="G24" s="2">
        <f>SMALL(Dogs!N:N,ROW(A6))</f>
        <v>10</v>
      </c>
      <c r="H24" s="7">
        <f>SMALL(Dogs!O:O,ROW(A6))</f>
        <v>0.04</v>
      </c>
    </row>
    <row r="25" spans="2:8" x14ac:dyDescent="0.3">
      <c r="B25" s="12" t="str" cm="1">
        <f t="array" ref="B25">INDEX(Cats!A:A, SMALL(IF(Cats!J:J=C25, ROW(Cats!J:J)), COUNTIF(C$19:C25, C25)))</f>
        <v>Singapura</v>
      </c>
      <c r="C25" s="2">
        <f>SMALL(Cats!J:J, ROW(A8))</f>
        <v>15</v>
      </c>
      <c r="D25" s="7">
        <f>SMALL(Cats!K:K, ROW(A7))</f>
        <v>0.22388059701492538</v>
      </c>
      <c r="F25" s="12" t="str" cm="1">
        <f t="array" ref="F25">INDEX(Dogs!A:A, SMALL(IF(Dogs!N:N=G25,ROW(Dogs!N:N)),COUNTIF(G$19:G25,G25)))</f>
        <v>Jack Russell Terrier (Parson Russell Terrier)</v>
      </c>
      <c r="G25" s="2">
        <f>SMALL(Dogs!N:N,ROW(A7))</f>
        <v>10</v>
      </c>
      <c r="H25" s="7">
        <f>SMALL(Dogs!O:O,ROW(A7))</f>
        <v>0.04</v>
      </c>
    </row>
    <row r="26" spans="2:8" x14ac:dyDescent="0.3">
      <c r="B26" s="12" t="str" cm="1">
        <f t="array" ref="B26">INDEX(Cats!A:A, SMALL(IF(Cats!J:J=C26, ROW(Cats!J:J)), COUNTIF(C$19:C26, C26)))</f>
        <v>Silver</v>
      </c>
      <c r="C26" s="2">
        <f>SMALL(Cats!J:J, ROW(A9))</f>
        <v>20</v>
      </c>
      <c r="D26" s="7">
        <f>SMALL(Cats!K:K, ROW(A8))</f>
        <v>0.22388059701492538</v>
      </c>
      <c r="F26" s="12" t="str" cm="1">
        <f t="array" ref="F26">INDEX(Dogs!A:A, SMALL(IF(Dogs!N:N=G26,ROW(Dogs!N:N)),COUNTIF(G$19:G26,G26)))</f>
        <v>Shar Pei</v>
      </c>
      <c r="G26" s="2">
        <f>SMALL(Dogs!N:N,ROW(A8))</f>
        <v>11</v>
      </c>
      <c r="H26" s="7">
        <f>SMALL(Dogs!O:O,ROW(A8))</f>
        <v>4.3999999999999997E-2</v>
      </c>
    </row>
    <row r="27" spans="2:8" x14ac:dyDescent="0.3">
      <c r="B27" s="12" t="str" cm="1">
        <f t="array" ref="B27">INDEX(Cats!A:A, SMALL(IF(Cats!J:J=C27, ROW(Cats!J:J)), COUNTIF(C$19:C27, C27)))</f>
        <v>Oriental Long Hair</v>
      </c>
      <c r="C27" s="2">
        <f>SMALL(Cats!J:J, ROW(A10))</f>
        <v>23</v>
      </c>
      <c r="D27" s="7">
        <f>SMALL(Cats!K:K, ROW(A9))</f>
        <v>0.29850746268656714</v>
      </c>
      <c r="F27" s="12" t="str" cm="1">
        <f t="array" ref="F27">INDEX(Dogs!A:A, SMALL(IF(Dogs!N:N=G27,ROW(Dogs!N:N)),COUNTIF(G$19:G27,G27)))</f>
        <v>Clumber Spaniel</v>
      </c>
      <c r="G27" s="2">
        <f>SMALL(Dogs!N:N,ROW(A9))</f>
        <v>11</v>
      </c>
      <c r="H27" s="7">
        <f>SMALL(Dogs!O:O,ROW(A9))</f>
        <v>4.3999999999999997E-2</v>
      </c>
    </row>
    <row r="28" spans="2:8" ht="15" thickBot="1" x14ac:dyDescent="0.35">
      <c r="B28" s="13" t="str" cm="1">
        <f t="array" ref="B28">INDEX(Cats!A:A, SMALL(IF(Cats!J:J=C28, ROW(Cats!J:J)), COUNTIF(C$19:C28, C28)))</f>
        <v>British Shorthair</v>
      </c>
      <c r="C28" s="39">
        <f>SMALL(Cats!J:J, ROW(A11))</f>
        <v>26</v>
      </c>
      <c r="D28" s="9">
        <f>SMALL(Cats!K:K, ROW(A10))</f>
        <v>0.34328358208955223</v>
      </c>
      <c r="F28" s="13" t="str" cm="1">
        <f t="array" ref="F28">INDEX(Dogs!A:A, SMALL(IF(Dogs!N:N=G28,ROW(Dogs!N:N)),COUNTIF(G$19:G28,G28)))</f>
        <v>Cane Corso Mastiff</v>
      </c>
      <c r="G28" s="39">
        <f>SMALL(Dogs!N:N,ROW(A10))</f>
        <v>11</v>
      </c>
      <c r="H28" s="9">
        <f>SMALL(Dogs!O:O,ROW(A10))</f>
        <v>4.3999999999999997E-2</v>
      </c>
    </row>
    <row r="38" spans="10:12" ht="15" thickBot="1" x14ac:dyDescent="0.35"/>
    <row r="39" spans="10:12" x14ac:dyDescent="0.3">
      <c r="J39" s="22" t="s">
        <v>683</v>
      </c>
      <c r="K39" s="38" t="s">
        <v>682</v>
      </c>
      <c r="L39" s="40" t="s">
        <v>352</v>
      </c>
    </row>
    <row r="40" spans="10:12" x14ac:dyDescent="0.3">
      <c r="J40" s="12" t="e" cm="1">
        <f t="array" ref="J40">INDEX(Dogs!E:E, SMALL(IF(Dogs!R:R=K40,ROW(Dogs!R:R)),COUNTIF(K$19:K40,K40)))</f>
        <v>#NUM!</v>
      </c>
      <c r="K40" s="2" t="e">
        <f>SMALL(Dogs!R:R,ROW(E22))</f>
        <v>#NUM!</v>
      </c>
      <c r="L40" s="7" t="e">
        <f>SMALL(Dogs!S:S,ROW(E22))</f>
        <v>#NUM!</v>
      </c>
    </row>
    <row r="41" spans="10:12" x14ac:dyDescent="0.3">
      <c r="J41" s="12" t="e" cm="1">
        <f t="array" ref="J41">INDEX(Dogs!E:E, SMALL(IF(Dogs!R:R=K41,ROW(Dogs!R:R)),COUNTIF(K$19:K41,K41)))</f>
        <v>#NUM!</v>
      </c>
      <c r="K41" s="2" t="e">
        <f>SMALL(Dogs!R:R,ROW(E23))</f>
        <v>#NUM!</v>
      </c>
      <c r="L41" s="7" t="e">
        <f>SMALL(Dogs!S:S,ROW(E23))</f>
        <v>#NUM!</v>
      </c>
    </row>
    <row r="42" spans="10:12" x14ac:dyDescent="0.3">
      <c r="J42" s="12" t="e" cm="1">
        <f t="array" ref="J42">INDEX(Dogs!E:E, SMALL(IF(Dogs!R:R=K42,ROW(Dogs!R:R)),COUNTIF(K$19:K42,K42)))</f>
        <v>#NUM!</v>
      </c>
      <c r="K42" s="2" t="e">
        <f>SMALL(Dogs!R:R,ROW(E24))</f>
        <v>#NUM!</v>
      </c>
      <c r="L42" s="7" t="e">
        <f>SMALL(Dogs!S:S,ROW(E24))</f>
        <v>#NUM!</v>
      </c>
    </row>
    <row r="43" spans="10:12" x14ac:dyDescent="0.3">
      <c r="J43" s="12" t="e" cm="1">
        <f t="array" ref="J43">INDEX(Dogs!E:E, SMALL(IF(Dogs!R:R=K43,ROW(Dogs!R:R)),COUNTIF(K$19:K43,K43)))</f>
        <v>#NUM!</v>
      </c>
      <c r="K43" s="2" t="e">
        <f>SMALL(Dogs!R:R,ROW(E25))</f>
        <v>#NUM!</v>
      </c>
      <c r="L43" s="7" t="e">
        <f>SMALL(Dogs!S:S,ROW(E25))</f>
        <v>#NUM!</v>
      </c>
    </row>
    <row r="44" spans="10:12" x14ac:dyDescent="0.3">
      <c r="J44" s="12" t="e" cm="1">
        <f t="array" ref="J44">INDEX(Dogs!E:E, SMALL(IF(Dogs!R:R=K44,ROW(Dogs!R:R)),COUNTIF(K$19:K44,K44)))</f>
        <v>#NUM!</v>
      </c>
      <c r="K44" s="2" t="e">
        <f>SMALL(Dogs!R:R,ROW(E26))</f>
        <v>#NUM!</v>
      </c>
      <c r="L44" s="7" t="e">
        <f>SMALL(Dogs!S:S,ROW(E26))</f>
        <v>#NUM!</v>
      </c>
    </row>
    <row r="45" spans="10:12" x14ac:dyDescent="0.3">
      <c r="J45" s="12" t="e" cm="1">
        <f t="array" ref="J45">INDEX(Dogs!E:E, SMALL(IF(Dogs!R:R=K45,ROW(Dogs!R:R)),COUNTIF(K$19:K45,K45)))</f>
        <v>#NUM!</v>
      </c>
      <c r="K45" s="2" t="e">
        <f>SMALL(Dogs!R:R,ROW(E27))</f>
        <v>#NUM!</v>
      </c>
      <c r="L45" s="7" t="e">
        <f>SMALL(Dogs!S:S,ROW(E27))</f>
        <v>#NUM!</v>
      </c>
    </row>
    <row r="46" spans="10:12" x14ac:dyDescent="0.3">
      <c r="J46" s="12" t="e" cm="1">
        <f t="array" ref="J46">INDEX(Dogs!E:E, SMALL(IF(Dogs!R:R=K46,ROW(Dogs!R:R)),COUNTIF(K$19:K46,K46)))</f>
        <v>#NUM!</v>
      </c>
      <c r="K46" s="2" t="e">
        <f>SMALL(Dogs!R:R,ROW(E28))</f>
        <v>#NUM!</v>
      </c>
      <c r="L46" s="7" t="e">
        <f>SMALL(Dogs!S:S,ROW(E28))</f>
        <v>#NUM!</v>
      </c>
    </row>
    <row r="47" spans="10:12" x14ac:dyDescent="0.3">
      <c r="J47" s="12" t="e" cm="1">
        <f t="array" ref="J47">INDEX(Dogs!E:E, SMALL(IF(Dogs!R:R=K47,ROW(Dogs!R:R)),COUNTIF(K$19:K47,K47)))</f>
        <v>#NUM!</v>
      </c>
      <c r="K47" s="2" t="e">
        <f>SMALL(Dogs!R:R,ROW(E29))</f>
        <v>#NUM!</v>
      </c>
      <c r="L47" s="7" t="e">
        <f>SMALL(Dogs!S:S,ROW(E29))</f>
        <v>#NUM!</v>
      </c>
    </row>
    <row r="48" spans="10:12" x14ac:dyDescent="0.3">
      <c r="J48" s="12" t="e" cm="1">
        <f t="array" ref="J48">INDEX(Dogs!E:E, SMALL(IF(Dogs!R:R=K48,ROW(Dogs!R:R)),COUNTIF(K$19:K48,K48)))</f>
        <v>#NUM!</v>
      </c>
      <c r="K48" s="2" t="e">
        <f>SMALL(Dogs!R:R,ROW(E30))</f>
        <v>#NUM!</v>
      </c>
      <c r="L48" s="7" t="e">
        <f>SMALL(Dogs!S:S,ROW(E30))</f>
        <v>#NUM!</v>
      </c>
    </row>
    <row r="49" spans="10:12" ht="15" thickBot="1" x14ac:dyDescent="0.35">
      <c r="J49" s="13" t="e" cm="1">
        <f t="array" ref="J49">INDEX(Dogs!E:E, SMALL(IF(Dogs!R:R=K49,ROW(Dogs!R:R)),COUNTIF(K$19:K49,K49)))</f>
        <v>#NUM!</v>
      </c>
      <c r="K49" s="39" t="e">
        <f>SMALL(Dogs!R:R,ROW(E31))</f>
        <v>#NUM!</v>
      </c>
      <c r="L49" s="9" t="e">
        <f>SMALL(Dogs!S:S,ROW(E31))</f>
        <v>#NUM!</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1DFB5-4CDB-4891-B86B-EBE3C49D8E59}">
  <dimension ref="A1:D20"/>
  <sheetViews>
    <sheetView topLeftCell="C1" workbookViewId="0">
      <selection activeCell="N19" sqref="N19"/>
    </sheetView>
  </sheetViews>
  <sheetFormatPr defaultRowHeight="14.4" x14ac:dyDescent="0.3"/>
  <cols>
    <col min="3" max="3" width="34.5546875" customWidth="1"/>
    <col min="4" max="4" width="14.44140625" customWidth="1"/>
  </cols>
  <sheetData>
    <row r="1" spans="1:4" x14ac:dyDescent="0.3">
      <c r="A1" t="s">
        <v>684</v>
      </c>
    </row>
    <row r="3" spans="1:4" ht="15" thickBot="1" x14ac:dyDescent="0.35">
      <c r="C3" s="19" t="s">
        <v>686</v>
      </c>
    </row>
    <row r="4" spans="1:4" x14ac:dyDescent="0.3">
      <c r="C4" s="22" t="s">
        <v>661</v>
      </c>
      <c r="D4" s="23" t="s">
        <v>685</v>
      </c>
    </row>
    <row r="5" spans="1:4" x14ac:dyDescent="0.3">
      <c r="C5" s="12" t="s">
        <v>600</v>
      </c>
      <c r="D5" s="7">
        <f>ROUND(AVERAGEIF(Cats!D:D, C5, Cats!E:E),2)</f>
        <v>5.07</v>
      </c>
    </row>
    <row r="6" spans="1:4" x14ac:dyDescent="0.3">
      <c r="C6" s="12" t="s">
        <v>608</v>
      </c>
      <c r="D6" s="7">
        <f>ROUND(AVERAGEIF(Cats!D:D, C6, Cats!E:E),2)</f>
        <v>5.2</v>
      </c>
    </row>
    <row r="7" spans="1:4" x14ac:dyDescent="0.3">
      <c r="C7" s="12" t="s">
        <v>618</v>
      </c>
      <c r="D7" s="7">
        <f>ROUND(AVERAGEIF(Cats!D:D, C7, Cats!E:E),2)</f>
        <v>5</v>
      </c>
    </row>
    <row r="8" spans="1:4" ht="15" thickBot="1" x14ac:dyDescent="0.35">
      <c r="C8" s="13" t="s">
        <v>602</v>
      </c>
      <c r="D8" s="7">
        <f>ROUND(AVERAGEIF(Cats!D:D, C8, Cats!E:E),2)</f>
        <v>5.07</v>
      </c>
    </row>
    <row r="10" spans="1:4" ht="15" thickBot="1" x14ac:dyDescent="0.35">
      <c r="C10" s="19" t="s">
        <v>687</v>
      </c>
    </row>
    <row r="11" spans="1:4" x14ac:dyDescent="0.3">
      <c r="C11" s="22" t="s">
        <v>665</v>
      </c>
      <c r="D11" s="23" t="s">
        <v>685</v>
      </c>
    </row>
    <row r="12" spans="1:4" x14ac:dyDescent="0.3">
      <c r="C12" s="12" t="s">
        <v>368</v>
      </c>
      <c r="D12" s="7">
        <f>ROUND(AVERAGEIF(Dogs!C:C,C12,Dogs!E:E),2)</f>
        <v>24.35</v>
      </c>
    </row>
    <row r="13" spans="1:4" x14ac:dyDescent="0.3">
      <c r="C13" s="12" t="s">
        <v>381</v>
      </c>
      <c r="D13" s="7">
        <f>ROUND(AVERAGEIF(Dogs!C:C,C13,Dogs!E:E),2)</f>
        <v>12.59</v>
      </c>
    </row>
    <row r="14" spans="1:4" x14ac:dyDescent="0.3">
      <c r="C14" s="12" t="s">
        <v>187</v>
      </c>
      <c r="D14" s="7">
        <f>ROUND(AVERAGEIF(Dogs!C:C,C14,Dogs!E:E),2)</f>
        <v>27.85</v>
      </c>
    </row>
    <row r="15" spans="1:4" x14ac:dyDescent="0.3">
      <c r="C15" s="12" t="s">
        <v>365</v>
      </c>
      <c r="D15" s="7">
        <f>ROUND(AVERAGEIF(Dogs!C:C,C15,Dogs!E:E),2)</f>
        <v>4.57</v>
      </c>
    </row>
    <row r="16" spans="1:4" x14ac:dyDescent="0.3">
      <c r="C16" s="12" t="s">
        <v>373</v>
      </c>
      <c r="D16" s="7">
        <f>ROUND(AVERAGEIF(Dogs!C:C,C16,Dogs!E:E),2)</f>
        <v>43.92</v>
      </c>
    </row>
    <row r="17" spans="3:4" x14ac:dyDescent="0.3">
      <c r="C17" s="12" t="s">
        <v>291</v>
      </c>
      <c r="D17" s="7">
        <f>ROUND(AVERAGEIF(Dogs!C:C,C17,Dogs!E:E),2)</f>
        <v>11.67</v>
      </c>
    </row>
    <row r="18" spans="3:4" x14ac:dyDescent="0.3">
      <c r="C18" s="12" t="s">
        <v>376</v>
      </c>
      <c r="D18" s="7">
        <f>ROUND(AVERAGEIF(Dogs!C:C,C18,Dogs!E:E),2)</f>
        <v>25.54</v>
      </c>
    </row>
    <row r="19" spans="3:4" x14ac:dyDescent="0.3">
      <c r="C19" s="12" t="s">
        <v>525</v>
      </c>
      <c r="D19" s="7">
        <f>ROUND(AVERAGEIF(Dogs!C:C,C19,Dogs!E:E),2)</f>
        <v>11</v>
      </c>
    </row>
    <row r="20" spans="3:4" ht="15" thickBot="1" x14ac:dyDescent="0.35">
      <c r="C20" s="13" t="s">
        <v>663</v>
      </c>
      <c r="D20" s="9">
        <f>ROUND(AVERAGEIF(Dogs!C:C,C20,Dogs!E:E),2)</f>
        <v>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9C624-BE95-4F8F-8D8D-BDA590A60EA3}">
  <dimension ref="A2:W32"/>
  <sheetViews>
    <sheetView zoomScale="80" workbookViewId="0">
      <selection activeCell="I30" sqref="I30"/>
    </sheetView>
  </sheetViews>
  <sheetFormatPr defaultRowHeight="14.4" x14ac:dyDescent="0.3"/>
  <cols>
    <col min="1" max="1" width="11.109375" bestFit="1" customWidth="1"/>
    <col min="2" max="2" width="19.33203125" bestFit="1" customWidth="1"/>
    <col min="19" max="19" width="63.88671875" bestFit="1" customWidth="1"/>
    <col min="20" max="20" width="19.33203125" bestFit="1" customWidth="1"/>
    <col min="22" max="22" width="63.88671875" bestFit="1" customWidth="1"/>
    <col min="23" max="23" width="19.33203125" bestFit="1" customWidth="1"/>
  </cols>
  <sheetData>
    <row r="2" spans="1:23" ht="15" thickBot="1" x14ac:dyDescent="0.35"/>
    <row r="3" spans="1:23" ht="15" thickBot="1" x14ac:dyDescent="0.35">
      <c r="A3" s="1" t="s">
        <v>661</v>
      </c>
      <c r="B3" s="2" t="s">
        <v>694</v>
      </c>
      <c r="S3" s="1" t="s">
        <v>356</v>
      </c>
      <c r="T3" s="2" t="s">
        <v>694</v>
      </c>
      <c r="V3" s="32" t="s">
        <v>356</v>
      </c>
      <c r="W3" s="37" t="s">
        <v>694</v>
      </c>
    </row>
    <row r="4" spans="1:23" x14ac:dyDescent="0.3">
      <c r="A4" s="3" t="s">
        <v>608</v>
      </c>
      <c r="B4" s="2">
        <v>5</v>
      </c>
      <c r="S4" s="3" t="s">
        <v>632</v>
      </c>
      <c r="T4" s="2">
        <v>1</v>
      </c>
      <c r="V4" s="33" t="s">
        <v>632</v>
      </c>
      <c r="W4" s="29">
        <v>1</v>
      </c>
    </row>
    <row r="5" spans="1:23" x14ac:dyDescent="0.3">
      <c r="A5" s="3" t="s">
        <v>602</v>
      </c>
      <c r="B5" s="2">
        <v>3</v>
      </c>
      <c r="S5" s="3" t="s">
        <v>623</v>
      </c>
      <c r="T5" s="2">
        <v>1</v>
      </c>
      <c r="V5" s="34" t="s">
        <v>623</v>
      </c>
      <c r="W5" s="30">
        <v>1</v>
      </c>
    </row>
    <row r="6" spans="1:23" x14ac:dyDescent="0.3">
      <c r="A6" s="3" t="s">
        <v>600</v>
      </c>
      <c r="B6" s="2">
        <v>4</v>
      </c>
      <c r="S6" s="3" t="s">
        <v>613</v>
      </c>
      <c r="T6" s="2">
        <v>1</v>
      </c>
      <c r="V6" s="34" t="s">
        <v>638</v>
      </c>
      <c r="W6" s="30">
        <v>1</v>
      </c>
    </row>
    <row r="7" spans="1:23" x14ac:dyDescent="0.3">
      <c r="A7" s="3" t="s">
        <v>659</v>
      </c>
      <c r="B7" s="2">
        <v>12</v>
      </c>
      <c r="S7" s="3" t="s">
        <v>645</v>
      </c>
      <c r="T7" s="2">
        <v>1</v>
      </c>
      <c r="V7" s="34" t="s">
        <v>615</v>
      </c>
      <c r="W7" s="30">
        <v>1</v>
      </c>
    </row>
    <row r="8" spans="1:23" ht="15" thickBot="1" x14ac:dyDescent="0.35">
      <c r="S8" s="3" t="s">
        <v>624</v>
      </c>
      <c r="T8" s="2">
        <v>1</v>
      </c>
      <c r="V8" s="35" t="s">
        <v>639</v>
      </c>
      <c r="W8" s="30">
        <v>1</v>
      </c>
    </row>
    <row r="9" spans="1:23" ht="15" thickBot="1" x14ac:dyDescent="0.35">
      <c r="S9" s="3" t="s">
        <v>648</v>
      </c>
      <c r="T9" s="2">
        <v>1</v>
      </c>
      <c r="V9" s="36" t="s">
        <v>659</v>
      </c>
      <c r="W9" s="31">
        <v>5</v>
      </c>
    </row>
    <row r="10" spans="1:23" x14ac:dyDescent="0.3">
      <c r="S10" s="3" t="s">
        <v>621</v>
      </c>
      <c r="T10" s="2">
        <v>1</v>
      </c>
    </row>
    <row r="11" spans="1:23" x14ac:dyDescent="0.3">
      <c r="S11" s="3" t="s">
        <v>643</v>
      </c>
      <c r="T11" s="2">
        <v>1</v>
      </c>
    </row>
    <row r="12" spans="1:23" x14ac:dyDescent="0.3">
      <c r="S12" s="3" t="s">
        <v>638</v>
      </c>
      <c r="T12" s="2">
        <v>1</v>
      </c>
    </row>
    <row r="13" spans="1:23" x14ac:dyDescent="0.3">
      <c r="S13" s="3" t="s">
        <v>615</v>
      </c>
      <c r="T13" s="2">
        <v>1</v>
      </c>
    </row>
    <row r="14" spans="1:23" x14ac:dyDescent="0.3">
      <c r="S14" s="3" t="s">
        <v>642</v>
      </c>
      <c r="T14" s="2">
        <v>1</v>
      </c>
    </row>
    <row r="15" spans="1:23" x14ac:dyDescent="0.3">
      <c r="S15" s="3" t="s">
        <v>639</v>
      </c>
      <c r="T15" s="2">
        <v>1</v>
      </c>
    </row>
    <row r="16" spans="1:23" x14ac:dyDescent="0.3">
      <c r="S16" s="3" t="s">
        <v>659</v>
      </c>
      <c r="T16" s="2">
        <v>12</v>
      </c>
    </row>
    <row r="31" ht="15" thickBot="1" x14ac:dyDescent="0.35"/>
    <row r="32" ht="15" thickBot="1" x14ac:dyDescent="0.35"/>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B6C93-8475-4ECD-B330-B19ED3D9FA6A}">
  <dimension ref="A2:Z162"/>
  <sheetViews>
    <sheetView zoomScale="66" workbookViewId="0">
      <selection activeCell="V3" sqref="V3"/>
    </sheetView>
  </sheetViews>
  <sheetFormatPr defaultRowHeight="14.4" x14ac:dyDescent="0.3"/>
  <cols>
    <col min="1" max="1" width="11.88671875" bestFit="1" customWidth="1"/>
    <col min="2" max="2" width="18.88671875" bestFit="1" customWidth="1"/>
    <col min="21" max="21" width="17" customWidth="1"/>
    <col min="22" max="22" width="113.5546875" bestFit="1" customWidth="1"/>
    <col min="23" max="23" width="18.88671875" bestFit="1" customWidth="1"/>
    <col min="25" max="25" width="91.88671875" bestFit="1" customWidth="1"/>
    <col min="26" max="26" width="18.88671875" bestFit="1" customWidth="1"/>
  </cols>
  <sheetData>
    <row r="2" spans="1:26" ht="15" thickBot="1" x14ac:dyDescent="0.35"/>
    <row r="3" spans="1:26" ht="15" thickBot="1" x14ac:dyDescent="0.35">
      <c r="A3" s="1" t="s">
        <v>695</v>
      </c>
      <c r="B3" s="2" t="s">
        <v>694</v>
      </c>
      <c r="V3" s="32" t="s">
        <v>696</v>
      </c>
      <c r="W3" s="37" t="s">
        <v>694</v>
      </c>
      <c r="Y3" s="32" t="s">
        <v>696</v>
      </c>
      <c r="Z3" s="37" t="s">
        <v>694</v>
      </c>
    </row>
    <row r="4" spans="1:26" x14ac:dyDescent="0.3">
      <c r="A4" s="3" t="s">
        <v>366</v>
      </c>
      <c r="B4" s="2">
        <v>35</v>
      </c>
      <c r="V4" s="33" t="s">
        <v>445</v>
      </c>
      <c r="W4" s="29">
        <v>4</v>
      </c>
      <c r="Y4" s="33" t="s">
        <v>367</v>
      </c>
      <c r="Z4" s="29">
        <v>1</v>
      </c>
    </row>
    <row r="5" spans="1:26" x14ac:dyDescent="0.3">
      <c r="A5" s="3" t="s">
        <v>374</v>
      </c>
      <c r="B5" s="2">
        <v>34</v>
      </c>
      <c r="V5" s="34" t="s">
        <v>470</v>
      </c>
      <c r="W5" s="30">
        <v>2</v>
      </c>
      <c r="Y5" s="34" t="s">
        <v>479</v>
      </c>
      <c r="Z5" s="30">
        <v>1</v>
      </c>
    </row>
    <row r="6" spans="1:26" x14ac:dyDescent="0.3">
      <c r="A6" s="3" t="s">
        <v>385</v>
      </c>
      <c r="B6" s="2">
        <v>40</v>
      </c>
      <c r="V6" s="34" t="s">
        <v>526</v>
      </c>
      <c r="W6" s="30">
        <v>1</v>
      </c>
      <c r="Y6" s="34" t="s">
        <v>507</v>
      </c>
      <c r="Z6" s="30">
        <v>1</v>
      </c>
    </row>
    <row r="7" spans="1:26" x14ac:dyDescent="0.3">
      <c r="A7" s="3" t="s">
        <v>533</v>
      </c>
      <c r="B7" s="2">
        <v>1</v>
      </c>
      <c r="V7" s="34" t="s">
        <v>458</v>
      </c>
      <c r="W7" s="30">
        <v>2</v>
      </c>
      <c r="Y7" s="34" t="s">
        <v>411</v>
      </c>
      <c r="Z7" s="30">
        <v>1</v>
      </c>
    </row>
    <row r="8" spans="1:26" x14ac:dyDescent="0.3">
      <c r="A8" s="3" t="s">
        <v>376</v>
      </c>
      <c r="B8" s="2">
        <v>36</v>
      </c>
      <c r="V8" s="34" t="s">
        <v>391</v>
      </c>
      <c r="W8" s="30">
        <v>1</v>
      </c>
      <c r="Y8" s="34" t="s">
        <v>494</v>
      </c>
      <c r="Z8" s="30">
        <v>1</v>
      </c>
    </row>
    <row r="9" spans="1:26" x14ac:dyDescent="0.3">
      <c r="A9" s="3" t="s">
        <v>378</v>
      </c>
      <c r="B9" s="2">
        <v>23</v>
      </c>
      <c r="V9" s="34" t="s">
        <v>477</v>
      </c>
      <c r="W9" s="30">
        <v>1</v>
      </c>
      <c r="Y9" s="34" t="s">
        <v>402</v>
      </c>
      <c r="Z9" s="30">
        <v>1</v>
      </c>
    </row>
    <row r="10" spans="1:26" x14ac:dyDescent="0.3">
      <c r="A10" s="3" t="s">
        <v>394</v>
      </c>
      <c r="B10" s="2">
        <v>19</v>
      </c>
      <c r="V10" s="34" t="s">
        <v>542</v>
      </c>
      <c r="W10" s="30">
        <v>1</v>
      </c>
      <c r="Y10" s="34" t="s">
        <v>400</v>
      </c>
      <c r="Z10" s="30">
        <v>1</v>
      </c>
    </row>
    <row r="11" spans="1:26" x14ac:dyDescent="0.3">
      <c r="A11" s="3" t="s">
        <v>369</v>
      </c>
      <c r="B11" s="2">
        <v>19</v>
      </c>
      <c r="V11" s="34" t="s">
        <v>543</v>
      </c>
      <c r="W11" s="30">
        <v>1</v>
      </c>
      <c r="Y11" s="34" t="s">
        <v>517</v>
      </c>
      <c r="Z11" s="30">
        <v>1</v>
      </c>
    </row>
    <row r="12" spans="1:26" x14ac:dyDescent="0.3">
      <c r="A12" s="3" t="s">
        <v>525</v>
      </c>
      <c r="B12" s="2">
        <v>1</v>
      </c>
      <c r="V12" s="34" t="s">
        <v>418</v>
      </c>
      <c r="W12" s="30">
        <v>1</v>
      </c>
      <c r="Y12" s="34" t="s">
        <v>401</v>
      </c>
      <c r="Z12" s="30">
        <v>1</v>
      </c>
    </row>
    <row r="13" spans="1:26" x14ac:dyDescent="0.3">
      <c r="A13" s="3" t="s">
        <v>291</v>
      </c>
      <c r="B13" s="2">
        <v>38</v>
      </c>
      <c r="V13" s="34" t="s">
        <v>539</v>
      </c>
      <c r="W13" s="30">
        <v>1</v>
      </c>
      <c r="Y13" s="34" t="s">
        <v>548</v>
      </c>
      <c r="Z13" s="30">
        <v>4</v>
      </c>
    </row>
    <row r="14" spans="1:26" x14ac:dyDescent="0.3">
      <c r="A14" s="3" t="s">
        <v>663</v>
      </c>
      <c r="B14" s="2">
        <v>4</v>
      </c>
      <c r="V14" s="34" t="s">
        <v>496</v>
      </c>
      <c r="W14" s="30">
        <v>1</v>
      </c>
      <c r="Y14" s="34" t="s">
        <v>397</v>
      </c>
      <c r="Z14" s="30">
        <v>1</v>
      </c>
    </row>
    <row r="15" spans="1:26" x14ac:dyDescent="0.3">
      <c r="A15" s="3" t="s">
        <v>659</v>
      </c>
      <c r="B15" s="2">
        <v>250</v>
      </c>
      <c r="V15" s="34" t="s">
        <v>519</v>
      </c>
      <c r="W15" s="30">
        <v>1</v>
      </c>
      <c r="Y15" s="34" t="s">
        <v>427</v>
      </c>
      <c r="Z15" s="30">
        <v>1</v>
      </c>
    </row>
    <row r="16" spans="1:26" x14ac:dyDescent="0.3">
      <c r="V16" s="34" t="s">
        <v>407</v>
      </c>
      <c r="W16" s="30">
        <v>4</v>
      </c>
      <c r="Y16" s="34" t="s">
        <v>574</v>
      </c>
      <c r="Z16" s="30">
        <v>1</v>
      </c>
    </row>
    <row r="17" spans="22:26" x14ac:dyDescent="0.3">
      <c r="V17" s="34" t="s">
        <v>461</v>
      </c>
      <c r="W17" s="30">
        <v>1</v>
      </c>
      <c r="Y17" s="34" t="s">
        <v>501</v>
      </c>
      <c r="Z17" s="30">
        <v>1</v>
      </c>
    </row>
    <row r="18" spans="22:26" x14ac:dyDescent="0.3">
      <c r="V18" s="34" t="s">
        <v>442</v>
      </c>
      <c r="W18" s="30">
        <v>1</v>
      </c>
      <c r="Y18" s="34" t="s">
        <v>510</v>
      </c>
      <c r="Z18" s="30">
        <v>1</v>
      </c>
    </row>
    <row r="19" spans="22:26" x14ac:dyDescent="0.3">
      <c r="V19" s="34" t="s">
        <v>380</v>
      </c>
      <c r="W19" s="30">
        <v>1</v>
      </c>
      <c r="Y19" s="34" t="s">
        <v>486</v>
      </c>
      <c r="Z19" s="30">
        <v>1</v>
      </c>
    </row>
    <row r="20" spans="22:26" x14ac:dyDescent="0.3">
      <c r="V20" s="34" t="s">
        <v>534</v>
      </c>
      <c r="W20" s="30">
        <v>1</v>
      </c>
      <c r="Y20" s="34" t="s">
        <v>490</v>
      </c>
      <c r="Z20" s="30">
        <v>1</v>
      </c>
    </row>
    <row r="21" spans="22:26" x14ac:dyDescent="0.3">
      <c r="V21" s="34" t="s">
        <v>375</v>
      </c>
      <c r="W21" s="30">
        <v>1</v>
      </c>
      <c r="Y21" s="34" t="s">
        <v>545</v>
      </c>
      <c r="Z21" s="30">
        <v>1</v>
      </c>
    </row>
    <row r="22" spans="22:26" x14ac:dyDescent="0.3">
      <c r="V22" s="34" t="s">
        <v>578</v>
      </c>
      <c r="W22" s="30">
        <v>2</v>
      </c>
      <c r="Y22" s="34" t="s">
        <v>570</v>
      </c>
      <c r="Z22" s="30">
        <v>1</v>
      </c>
    </row>
    <row r="23" spans="22:26" x14ac:dyDescent="0.3">
      <c r="V23" s="34" t="s">
        <v>393</v>
      </c>
      <c r="W23" s="30">
        <v>1</v>
      </c>
      <c r="Y23" s="34" t="s">
        <v>516</v>
      </c>
      <c r="Z23" s="30">
        <v>1</v>
      </c>
    </row>
    <row r="24" spans="22:26" x14ac:dyDescent="0.3">
      <c r="V24" s="34" t="s">
        <v>416</v>
      </c>
      <c r="W24" s="30">
        <v>1</v>
      </c>
      <c r="Y24" s="34" t="s">
        <v>449</v>
      </c>
      <c r="Z24" s="30">
        <v>1</v>
      </c>
    </row>
    <row r="25" spans="22:26" x14ac:dyDescent="0.3">
      <c r="V25" s="34" t="s">
        <v>505</v>
      </c>
      <c r="W25" s="30">
        <v>1</v>
      </c>
      <c r="Y25" s="34" t="s">
        <v>457</v>
      </c>
      <c r="Z25" s="30">
        <v>1</v>
      </c>
    </row>
    <row r="26" spans="22:26" x14ac:dyDescent="0.3">
      <c r="V26" s="34" t="s">
        <v>436</v>
      </c>
      <c r="W26" s="30">
        <v>1</v>
      </c>
      <c r="Y26" s="34" t="s">
        <v>541</v>
      </c>
      <c r="Z26" s="30">
        <v>1</v>
      </c>
    </row>
    <row r="27" spans="22:26" x14ac:dyDescent="0.3">
      <c r="V27" s="34" t="s">
        <v>540</v>
      </c>
      <c r="W27" s="30">
        <v>1</v>
      </c>
      <c r="Y27" s="34" t="s">
        <v>547</v>
      </c>
      <c r="Z27" s="30">
        <v>1</v>
      </c>
    </row>
    <row r="28" spans="22:26" x14ac:dyDescent="0.3">
      <c r="V28" s="34" t="s">
        <v>454</v>
      </c>
      <c r="W28" s="30">
        <v>1</v>
      </c>
      <c r="Y28" s="34" t="s">
        <v>515</v>
      </c>
      <c r="Z28" s="30">
        <v>1</v>
      </c>
    </row>
    <row r="29" spans="22:26" x14ac:dyDescent="0.3">
      <c r="V29" s="34" t="s">
        <v>582</v>
      </c>
      <c r="W29" s="30">
        <v>1</v>
      </c>
      <c r="Y29" s="34" t="s">
        <v>408</v>
      </c>
      <c r="Z29" s="30">
        <v>1</v>
      </c>
    </row>
    <row r="30" spans="22:26" x14ac:dyDescent="0.3">
      <c r="V30" s="34" t="s">
        <v>476</v>
      </c>
      <c r="W30" s="30">
        <v>1</v>
      </c>
      <c r="Y30" s="34" t="s">
        <v>553</v>
      </c>
      <c r="Z30" s="30">
        <v>1</v>
      </c>
    </row>
    <row r="31" spans="22:26" x14ac:dyDescent="0.3">
      <c r="V31" s="34" t="s">
        <v>575</v>
      </c>
      <c r="W31" s="30">
        <v>1</v>
      </c>
      <c r="Y31" s="34" t="s">
        <v>425</v>
      </c>
      <c r="Z31" s="30">
        <v>1</v>
      </c>
    </row>
    <row r="32" spans="22:26" x14ac:dyDescent="0.3">
      <c r="V32" s="34" t="s">
        <v>508</v>
      </c>
      <c r="W32" s="30">
        <v>1</v>
      </c>
      <c r="Y32" s="34" t="s">
        <v>460</v>
      </c>
      <c r="Z32" s="30">
        <v>1</v>
      </c>
    </row>
    <row r="33" spans="22:26" x14ac:dyDescent="0.3">
      <c r="V33" s="34" t="s">
        <v>473</v>
      </c>
      <c r="W33" s="30">
        <v>1</v>
      </c>
      <c r="Y33" s="34" t="s">
        <v>535</v>
      </c>
      <c r="Z33" s="30">
        <v>2</v>
      </c>
    </row>
    <row r="34" spans="22:26" x14ac:dyDescent="0.3">
      <c r="V34" s="34" t="s">
        <v>551</v>
      </c>
      <c r="W34" s="30">
        <v>1</v>
      </c>
      <c r="Y34" s="34" t="s">
        <v>465</v>
      </c>
      <c r="Z34" s="30">
        <v>1</v>
      </c>
    </row>
    <row r="35" spans="22:26" x14ac:dyDescent="0.3">
      <c r="V35" s="34" t="s">
        <v>433</v>
      </c>
      <c r="W35" s="30">
        <v>1</v>
      </c>
      <c r="Y35" s="34" t="s">
        <v>513</v>
      </c>
      <c r="Z35" s="30">
        <v>1</v>
      </c>
    </row>
    <row r="36" spans="22:26" x14ac:dyDescent="0.3">
      <c r="V36" s="34" t="s">
        <v>586</v>
      </c>
      <c r="W36" s="30">
        <v>1</v>
      </c>
      <c r="Y36" s="34" t="s">
        <v>406</v>
      </c>
      <c r="Z36" s="30">
        <v>2</v>
      </c>
    </row>
    <row r="37" spans="22:26" x14ac:dyDescent="0.3">
      <c r="V37" s="34" t="s">
        <v>405</v>
      </c>
      <c r="W37" s="30">
        <v>1</v>
      </c>
      <c r="Y37" s="34" t="s">
        <v>430</v>
      </c>
      <c r="Z37" s="30">
        <v>1</v>
      </c>
    </row>
    <row r="38" spans="22:26" x14ac:dyDescent="0.3">
      <c r="V38" s="34" t="s">
        <v>452</v>
      </c>
      <c r="W38" s="30">
        <v>1</v>
      </c>
      <c r="Y38" s="34" t="s">
        <v>554</v>
      </c>
      <c r="Z38" s="30">
        <v>1</v>
      </c>
    </row>
    <row r="39" spans="22:26" x14ac:dyDescent="0.3">
      <c r="V39" s="34" t="s">
        <v>585</v>
      </c>
      <c r="W39" s="30">
        <v>1</v>
      </c>
      <c r="Y39" s="34" t="s">
        <v>389</v>
      </c>
      <c r="Z39" s="30">
        <v>2</v>
      </c>
    </row>
    <row r="40" spans="22:26" x14ac:dyDescent="0.3">
      <c r="V40" s="34" t="s">
        <v>450</v>
      </c>
      <c r="W40" s="30">
        <v>1</v>
      </c>
      <c r="Y40" s="34" t="s">
        <v>583</v>
      </c>
      <c r="Z40" s="30">
        <v>1</v>
      </c>
    </row>
    <row r="41" spans="22:26" x14ac:dyDescent="0.3">
      <c r="V41" s="34" t="s">
        <v>555</v>
      </c>
      <c r="W41" s="30">
        <v>1</v>
      </c>
      <c r="Y41" s="34" t="s">
        <v>455</v>
      </c>
      <c r="Z41" s="30">
        <v>1</v>
      </c>
    </row>
    <row r="42" spans="22:26" x14ac:dyDescent="0.3">
      <c r="V42" s="34" t="s">
        <v>492</v>
      </c>
      <c r="W42" s="30">
        <v>1</v>
      </c>
      <c r="Y42" s="34" t="s">
        <v>464</v>
      </c>
      <c r="Z42" s="30">
        <v>1</v>
      </c>
    </row>
    <row r="43" spans="22:26" x14ac:dyDescent="0.3">
      <c r="V43" s="34" t="s">
        <v>487</v>
      </c>
      <c r="W43" s="30">
        <v>1</v>
      </c>
      <c r="Y43" s="34" t="s">
        <v>504</v>
      </c>
      <c r="Z43" s="30">
        <v>1</v>
      </c>
    </row>
    <row r="44" spans="22:26" x14ac:dyDescent="0.3">
      <c r="V44" s="34" t="s">
        <v>483</v>
      </c>
      <c r="W44" s="30">
        <v>1</v>
      </c>
      <c r="Y44" s="34" t="s">
        <v>562</v>
      </c>
      <c r="Z44" s="30">
        <v>1</v>
      </c>
    </row>
    <row r="45" spans="22:26" x14ac:dyDescent="0.3">
      <c r="V45" s="34" t="s">
        <v>379</v>
      </c>
      <c r="W45" s="30">
        <v>1</v>
      </c>
      <c r="Y45" s="34" t="s">
        <v>529</v>
      </c>
      <c r="Z45" s="30">
        <v>1</v>
      </c>
    </row>
    <row r="46" spans="22:26" x14ac:dyDescent="0.3">
      <c r="V46" s="34" t="s">
        <v>399</v>
      </c>
      <c r="W46" s="30">
        <v>1</v>
      </c>
      <c r="Y46" s="34" t="s">
        <v>463</v>
      </c>
      <c r="Z46" s="30">
        <v>1</v>
      </c>
    </row>
    <row r="47" spans="22:26" x14ac:dyDescent="0.3">
      <c r="V47" s="34" t="s">
        <v>395</v>
      </c>
      <c r="W47" s="30">
        <v>1</v>
      </c>
      <c r="Y47" s="34" t="s">
        <v>552</v>
      </c>
      <c r="Z47" s="30">
        <v>1</v>
      </c>
    </row>
    <row r="48" spans="22:26" x14ac:dyDescent="0.3">
      <c r="V48" s="34" t="s">
        <v>567</v>
      </c>
      <c r="W48" s="30">
        <v>1</v>
      </c>
      <c r="Y48" s="34" t="s">
        <v>546</v>
      </c>
      <c r="Z48" s="30">
        <v>1</v>
      </c>
    </row>
    <row r="49" spans="22:26" x14ac:dyDescent="0.3">
      <c r="V49" s="34" t="s">
        <v>590</v>
      </c>
      <c r="W49" s="30">
        <v>1</v>
      </c>
      <c r="Y49" s="34" t="s">
        <v>594</v>
      </c>
      <c r="Z49" s="30">
        <v>1</v>
      </c>
    </row>
    <row r="50" spans="22:26" x14ac:dyDescent="0.3">
      <c r="V50" s="34" t="s">
        <v>532</v>
      </c>
      <c r="W50" s="30">
        <v>1</v>
      </c>
      <c r="Y50" s="34" t="s">
        <v>587</v>
      </c>
      <c r="Z50" s="30">
        <v>1</v>
      </c>
    </row>
    <row r="51" spans="22:26" x14ac:dyDescent="0.3">
      <c r="V51" s="34" t="s">
        <v>410</v>
      </c>
      <c r="W51" s="30">
        <v>1</v>
      </c>
      <c r="Y51" s="34" t="s">
        <v>514</v>
      </c>
      <c r="Z51" s="30">
        <v>1</v>
      </c>
    </row>
    <row r="52" spans="22:26" x14ac:dyDescent="0.3">
      <c r="V52" s="34" t="s">
        <v>456</v>
      </c>
      <c r="W52" s="30">
        <v>1</v>
      </c>
      <c r="Y52" s="34" t="s">
        <v>403</v>
      </c>
      <c r="Z52" s="30">
        <v>1</v>
      </c>
    </row>
    <row r="53" spans="22:26" ht="15" thickBot="1" x14ac:dyDescent="0.35">
      <c r="V53" s="35" t="s">
        <v>404</v>
      </c>
      <c r="W53" s="30">
        <v>2</v>
      </c>
      <c r="Y53" s="35" t="s">
        <v>544</v>
      </c>
      <c r="Z53" s="30">
        <v>1</v>
      </c>
    </row>
    <row r="54" spans="22:26" x14ac:dyDescent="0.3">
      <c r="V54" s="33" t="s">
        <v>568</v>
      </c>
      <c r="W54" s="30">
        <v>1</v>
      </c>
      <c r="Y54" s="33" t="s">
        <v>592</v>
      </c>
      <c r="Z54" s="30">
        <v>2</v>
      </c>
    </row>
    <row r="55" spans="22:26" x14ac:dyDescent="0.3">
      <c r="V55" s="34" t="s">
        <v>591</v>
      </c>
      <c r="W55" s="30">
        <v>1</v>
      </c>
      <c r="Y55" s="34" t="s">
        <v>530</v>
      </c>
      <c r="Z55" s="30">
        <v>1</v>
      </c>
    </row>
    <row r="56" spans="22:26" x14ac:dyDescent="0.3">
      <c r="V56" s="34" t="s">
        <v>462</v>
      </c>
      <c r="W56" s="30">
        <v>1</v>
      </c>
      <c r="Y56" s="34" t="s">
        <v>426</v>
      </c>
      <c r="Z56" s="30">
        <v>1</v>
      </c>
    </row>
    <row r="57" spans="22:26" x14ac:dyDescent="0.3">
      <c r="V57" s="34" t="s">
        <v>440</v>
      </c>
      <c r="W57" s="30">
        <v>1</v>
      </c>
      <c r="Y57" s="34" t="s">
        <v>438</v>
      </c>
      <c r="Z57" s="30">
        <v>1</v>
      </c>
    </row>
    <row r="58" spans="22:26" x14ac:dyDescent="0.3">
      <c r="V58" s="34" t="s">
        <v>446</v>
      </c>
      <c r="W58" s="30">
        <v>1</v>
      </c>
      <c r="Y58" s="34" t="s">
        <v>432</v>
      </c>
      <c r="Z58" s="30">
        <v>1</v>
      </c>
    </row>
    <row r="59" spans="22:26" x14ac:dyDescent="0.3">
      <c r="V59" s="34" t="s">
        <v>588</v>
      </c>
      <c r="W59" s="30">
        <v>1</v>
      </c>
      <c r="Y59" s="34" t="s">
        <v>566</v>
      </c>
      <c r="Z59" s="30">
        <v>1</v>
      </c>
    </row>
    <row r="60" spans="22:26" x14ac:dyDescent="0.3">
      <c r="V60" s="34" t="s">
        <v>472</v>
      </c>
      <c r="W60" s="30">
        <v>1</v>
      </c>
      <c r="Y60" s="34" t="s">
        <v>500</v>
      </c>
      <c r="Z60" s="30">
        <v>1</v>
      </c>
    </row>
    <row r="61" spans="22:26" x14ac:dyDescent="0.3">
      <c r="V61" s="34" t="s">
        <v>497</v>
      </c>
      <c r="W61" s="30">
        <v>1</v>
      </c>
      <c r="Y61" s="34" t="s">
        <v>428</v>
      </c>
      <c r="Z61" s="30">
        <v>1</v>
      </c>
    </row>
    <row r="62" spans="22:26" x14ac:dyDescent="0.3">
      <c r="V62" s="34" t="s">
        <v>441</v>
      </c>
      <c r="W62" s="30">
        <v>1</v>
      </c>
      <c r="Y62" s="34" t="s">
        <v>569</v>
      </c>
      <c r="Z62" s="30">
        <v>1</v>
      </c>
    </row>
    <row r="63" spans="22:26" x14ac:dyDescent="0.3">
      <c r="V63" s="34" t="s">
        <v>434</v>
      </c>
      <c r="W63" s="30">
        <v>1</v>
      </c>
      <c r="Y63" s="34" t="s">
        <v>498</v>
      </c>
      <c r="Z63" s="30">
        <v>1</v>
      </c>
    </row>
    <row r="64" spans="22:26" ht="15" thickBot="1" x14ac:dyDescent="0.35">
      <c r="V64" s="35" t="s">
        <v>485</v>
      </c>
      <c r="W64" s="30">
        <v>1</v>
      </c>
      <c r="Y64" s="34" t="s">
        <v>512</v>
      </c>
      <c r="Z64" s="30">
        <v>1</v>
      </c>
    </row>
    <row r="65" spans="22:26" ht="15" thickBot="1" x14ac:dyDescent="0.35">
      <c r="V65" s="36" t="s">
        <v>659</v>
      </c>
      <c r="W65" s="31">
        <v>71</v>
      </c>
      <c r="Y65" s="34" t="s">
        <v>424</v>
      </c>
      <c r="Z65" s="30">
        <v>1</v>
      </c>
    </row>
    <row r="66" spans="22:26" x14ac:dyDescent="0.3">
      <c r="Y66" s="34" t="s">
        <v>392</v>
      </c>
      <c r="Z66" s="30">
        <v>1</v>
      </c>
    </row>
    <row r="67" spans="22:26" x14ac:dyDescent="0.3">
      <c r="Y67" s="34" t="s">
        <v>475</v>
      </c>
      <c r="Z67" s="30">
        <v>3</v>
      </c>
    </row>
    <row r="68" spans="22:26" x14ac:dyDescent="0.3">
      <c r="Y68" s="34" t="s">
        <v>372</v>
      </c>
      <c r="Z68" s="30">
        <v>1</v>
      </c>
    </row>
    <row r="69" spans="22:26" x14ac:dyDescent="0.3">
      <c r="Y69" s="34" t="s">
        <v>481</v>
      </c>
      <c r="Z69" s="30">
        <v>1</v>
      </c>
    </row>
    <row r="70" spans="22:26" x14ac:dyDescent="0.3">
      <c r="Y70" s="34" t="s">
        <v>435</v>
      </c>
      <c r="Z70" s="30">
        <v>1</v>
      </c>
    </row>
    <row r="71" spans="22:26" x14ac:dyDescent="0.3">
      <c r="Y71" s="34" t="s">
        <v>377</v>
      </c>
      <c r="Z71" s="30">
        <v>1</v>
      </c>
    </row>
    <row r="72" spans="22:26" x14ac:dyDescent="0.3">
      <c r="Y72" s="34" t="s">
        <v>431</v>
      </c>
      <c r="Z72" s="30">
        <v>1</v>
      </c>
    </row>
    <row r="73" spans="22:26" x14ac:dyDescent="0.3">
      <c r="Y73" s="34" t="s">
        <v>595</v>
      </c>
      <c r="Z73" s="30">
        <v>1</v>
      </c>
    </row>
    <row r="74" spans="22:26" x14ac:dyDescent="0.3">
      <c r="Y74" s="34" t="s">
        <v>557</v>
      </c>
      <c r="Z74" s="30">
        <v>1</v>
      </c>
    </row>
    <row r="75" spans="22:26" x14ac:dyDescent="0.3">
      <c r="Y75" s="34" t="s">
        <v>518</v>
      </c>
      <c r="Z75" s="30">
        <v>1</v>
      </c>
    </row>
    <row r="76" spans="22:26" x14ac:dyDescent="0.3">
      <c r="Y76" s="34" t="s">
        <v>484</v>
      </c>
      <c r="Z76" s="30">
        <v>1</v>
      </c>
    </row>
    <row r="77" spans="22:26" x14ac:dyDescent="0.3">
      <c r="Y77" s="34" t="s">
        <v>506</v>
      </c>
      <c r="Z77" s="30">
        <v>1</v>
      </c>
    </row>
    <row r="78" spans="22:26" x14ac:dyDescent="0.3">
      <c r="Y78" s="34" t="s">
        <v>390</v>
      </c>
      <c r="Z78" s="30">
        <v>1</v>
      </c>
    </row>
    <row r="79" spans="22:26" x14ac:dyDescent="0.3">
      <c r="Y79" s="34" t="s">
        <v>577</v>
      </c>
      <c r="Z79" s="30">
        <v>1</v>
      </c>
    </row>
    <row r="80" spans="22:26" x14ac:dyDescent="0.3">
      <c r="Y80" s="34" t="s">
        <v>451</v>
      </c>
      <c r="Z80" s="30">
        <v>1</v>
      </c>
    </row>
    <row r="81" spans="25:26" x14ac:dyDescent="0.3">
      <c r="Y81" s="34" t="s">
        <v>537</v>
      </c>
      <c r="Z81" s="30">
        <v>1</v>
      </c>
    </row>
    <row r="82" spans="25:26" x14ac:dyDescent="0.3">
      <c r="Y82" s="34" t="s">
        <v>382</v>
      </c>
      <c r="Z82" s="30">
        <v>4</v>
      </c>
    </row>
    <row r="83" spans="25:26" x14ac:dyDescent="0.3">
      <c r="Y83" s="34" t="s">
        <v>531</v>
      </c>
      <c r="Z83" s="30">
        <v>1</v>
      </c>
    </row>
    <row r="84" spans="25:26" x14ac:dyDescent="0.3">
      <c r="Y84" s="34" t="s">
        <v>573</v>
      </c>
      <c r="Z84" s="30">
        <v>1</v>
      </c>
    </row>
    <row r="85" spans="25:26" x14ac:dyDescent="0.3">
      <c r="Y85" s="34" t="s">
        <v>489</v>
      </c>
      <c r="Z85" s="30">
        <v>2</v>
      </c>
    </row>
    <row r="86" spans="25:26" x14ac:dyDescent="0.3">
      <c r="Y86" s="34" t="s">
        <v>571</v>
      </c>
      <c r="Z86" s="30">
        <v>1</v>
      </c>
    </row>
    <row r="87" spans="25:26" x14ac:dyDescent="0.3">
      <c r="Y87" s="34" t="s">
        <v>584</v>
      </c>
      <c r="Z87" s="30">
        <v>1</v>
      </c>
    </row>
    <row r="88" spans="25:26" x14ac:dyDescent="0.3">
      <c r="Y88" s="34" t="s">
        <v>589</v>
      </c>
      <c r="Z88" s="30">
        <v>1</v>
      </c>
    </row>
    <row r="89" spans="25:26" x14ac:dyDescent="0.3">
      <c r="Y89" s="34" t="s">
        <v>423</v>
      </c>
      <c r="Z89" s="30">
        <v>1</v>
      </c>
    </row>
    <row r="90" spans="25:26" x14ac:dyDescent="0.3">
      <c r="Y90" s="34" t="s">
        <v>560</v>
      </c>
      <c r="Z90" s="30">
        <v>1</v>
      </c>
    </row>
    <row r="91" spans="25:26" x14ac:dyDescent="0.3">
      <c r="Y91" s="34" t="s">
        <v>383</v>
      </c>
      <c r="Z91" s="30">
        <v>1</v>
      </c>
    </row>
    <row r="92" spans="25:26" x14ac:dyDescent="0.3">
      <c r="Y92" s="34" t="s">
        <v>370</v>
      </c>
      <c r="Z92" s="30">
        <v>1</v>
      </c>
    </row>
    <row r="93" spans="25:26" x14ac:dyDescent="0.3">
      <c r="Y93" s="34" t="s">
        <v>439</v>
      </c>
      <c r="Z93" s="30">
        <v>1</v>
      </c>
    </row>
    <row r="94" spans="25:26" x14ac:dyDescent="0.3">
      <c r="Y94" s="34" t="s">
        <v>559</v>
      </c>
      <c r="Z94" s="30">
        <v>1</v>
      </c>
    </row>
    <row r="95" spans="25:26" x14ac:dyDescent="0.3">
      <c r="Y95" s="34" t="s">
        <v>580</v>
      </c>
      <c r="Z95" s="30">
        <v>1</v>
      </c>
    </row>
    <row r="96" spans="25:26" x14ac:dyDescent="0.3">
      <c r="Y96" s="34" t="s">
        <v>536</v>
      </c>
      <c r="Z96" s="30">
        <v>1</v>
      </c>
    </row>
    <row r="97" spans="25:26" x14ac:dyDescent="0.3">
      <c r="Y97" s="34" t="s">
        <v>417</v>
      </c>
      <c r="Z97" s="30">
        <v>1</v>
      </c>
    </row>
    <row r="98" spans="25:26" x14ac:dyDescent="0.3">
      <c r="Y98" s="34" t="s">
        <v>384</v>
      </c>
      <c r="Z98" s="30">
        <v>1</v>
      </c>
    </row>
    <row r="99" spans="25:26" x14ac:dyDescent="0.3">
      <c r="Y99" s="34" t="s">
        <v>538</v>
      </c>
      <c r="Z99" s="30">
        <v>1</v>
      </c>
    </row>
    <row r="100" spans="25:26" x14ac:dyDescent="0.3">
      <c r="Y100" s="34" t="s">
        <v>387</v>
      </c>
      <c r="Z100" s="30">
        <v>1</v>
      </c>
    </row>
    <row r="101" spans="25:26" x14ac:dyDescent="0.3">
      <c r="Y101" s="34" t="s">
        <v>420</v>
      </c>
      <c r="Z101" s="30">
        <v>1</v>
      </c>
    </row>
    <row r="102" spans="25:26" x14ac:dyDescent="0.3">
      <c r="Y102" s="34" t="s">
        <v>503</v>
      </c>
      <c r="Z102" s="30">
        <v>1</v>
      </c>
    </row>
    <row r="103" spans="25:26" ht="15" thickBot="1" x14ac:dyDescent="0.35">
      <c r="Y103" s="35" t="s">
        <v>409</v>
      </c>
      <c r="Z103" s="30">
        <v>1</v>
      </c>
    </row>
    <row r="104" spans="25:26" x14ac:dyDescent="0.3">
      <c r="Y104" s="33" t="s">
        <v>466</v>
      </c>
      <c r="Z104" s="30">
        <v>1</v>
      </c>
    </row>
    <row r="105" spans="25:26" x14ac:dyDescent="0.3">
      <c r="Y105" s="34" t="s">
        <v>549</v>
      </c>
      <c r="Z105" s="30">
        <v>1</v>
      </c>
    </row>
    <row r="106" spans="25:26" x14ac:dyDescent="0.3">
      <c r="Y106" s="34" t="s">
        <v>576</v>
      </c>
      <c r="Z106" s="30">
        <v>1</v>
      </c>
    </row>
    <row r="107" spans="25:26" x14ac:dyDescent="0.3">
      <c r="Y107" s="34" t="s">
        <v>467</v>
      </c>
      <c r="Z107" s="30">
        <v>1</v>
      </c>
    </row>
    <row r="108" spans="25:26" x14ac:dyDescent="0.3">
      <c r="Y108" s="34" t="s">
        <v>550</v>
      </c>
      <c r="Z108" s="30">
        <v>1</v>
      </c>
    </row>
    <row r="109" spans="25:26" x14ac:dyDescent="0.3">
      <c r="Y109" s="34" t="s">
        <v>527</v>
      </c>
      <c r="Z109" s="30">
        <v>1</v>
      </c>
    </row>
    <row r="110" spans="25:26" x14ac:dyDescent="0.3">
      <c r="Y110" s="34" t="s">
        <v>429</v>
      </c>
      <c r="Z110" s="30">
        <v>1</v>
      </c>
    </row>
    <row r="111" spans="25:26" x14ac:dyDescent="0.3">
      <c r="Y111" s="34" t="s">
        <v>448</v>
      </c>
      <c r="Z111" s="30">
        <v>1</v>
      </c>
    </row>
    <row r="112" spans="25:26" x14ac:dyDescent="0.3">
      <c r="Y112" s="34" t="s">
        <v>521</v>
      </c>
      <c r="Z112" s="30">
        <v>1</v>
      </c>
    </row>
    <row r="113" spans="25:26" x14ac:dyDescent="0.3">
      <c r="Y113" s="34" t="s">
        <v>447</v>
      </c>
      <c r="Z113" s="30">
        <v>1</v>
      </c>
    </row>
    <row r="114" spans="25:26" x14ac:dyDescent="0.3">
      <c r="Y114" s="34" t="s">
        <v>509</v>
      </c>
      <c r="Z114" s="30">
        <v>1</v>
      </c>
    </row>
    <row r="115" spans="25:26" x14ac:dyDescent="0.3">
      <c r="Y115" s="34" t="s">
        <v>453</v>
      </c>
      <c r="Z115" s="30">
        <v>1</v>
      </c>
    </row>
    <row r="116" spans="25:26" x14ac:dyDescent="0.3">
      <c r="Y116" s="34" t="s">
        <v>421</v>
      </c>
      <c r="Z116" s="30">
        <v>1</v>
      </c>
    </row>
    <row r="117" spans="25:26" x14ac:dyDescent="0.3">
      <c r="Y117" s="34" t="s">
        <v>528</v>
      </c>
      <c r="Z117" s="30">
        <v>1</v>
      </c>
    </row>
    <row r="118" spans="25:26" x14ac:dyDescent="0.3">
      <c r="Y118" s="34" t="s">
        <v>413</v>
      </c>
      <c r="Z118" s="30">
        <v>1</v>
      </c>
    </row>
    <row r="119" spans="25:26" x14ac:dyDescent="0.3">
      <c r="Y119" s="34" t="s">
        <v>480</v>
      </c>
      <c r="Z119" s="30">
        <v>2</v>
      </c>
    </row>
    <row r="120" spans="25:26" x14ac:dyDescent="0.3">
      <c r="Y120" s="34" t="s">
        <v>398</v>
      </c>
      <c r="Z120" s="30">
        <v>1</v>
      </c>
    </row>
    <row r="121" spans="25:26" x14ac:dyDescent="0.3">
      <c r="Y121" s="34" t="s">
        <v>563</v>
      </c>
      <c r="Z121" s="30">
        <v>3</v>
      </c>
    </row>
    <row r="122" spans="25:26" x14ac:dyDescent="0.3">
      <c r="Y122" s="34" t="s">
        <v>564</v>
      </c>
      <c r="Z122" s="30">
        <v>1</v>
      </c>
    </row>
    <row r="123" spans="25:26" x14ac:dyDescent="0.3">
      <c r="Y123" s="34" t="s">
        <v>495</v>
      </c>
      <c r="Z123" s="30">
        <v>1</v>
      </c>
    </row>
    <row r="124" spans="25:26" x14ac:dyDescent="0.3">
      <c r="Y124" s="34" t="s">
        <v>556</v>
      </c>
      <c r="Z124" s="30">
        <v>1</v>
      </c>
    </row>
    <row r="125" spans="25:26" x14ac:dyDescent="0.3">
      <c r="Y125" s="34" t="s">
        <v>414</v>
      </c>
      <c r="Z125" s="30">
        <v>1</v>
      </c>
    </row>
    <row r="126" spans="25:26" x14ac:dyDescent="0.3">
      <c r="Y126" s="34" t="s">
        <v>478</v>
      </c>
      <c r="Z126" s="30">
        <v>1</v>
      </c>
    </row>
    <row r="127" spans="25:26" x14ac:dyDescent="0.3">
      <c r="Y127" s="34" t="s">
        <v>493</v>
      </c>
      <c r="Z127" s="30">
        <v>1</v>
      </c>
    </row>
    <row r="128" spans="25:26" x14ac:dyDescent="0.3">
      <c r="Y128" s="34" t="s">
        <v>499</v>
      </c>
      <c r="Z128" s="30">
        <v>1</v>
      </c>
    </row>
    <row r="129" spans="25:26" x14ac:dyDescent="0.3">
      <c r="Y129" s="34" t="s">
        <v>388</v>
      </c>
      <c r="Z129" s="30">
        <v>1</v>
      </c>
    </row>
    <row r="130" spans="25:26" x14ac:dyDescent="0.3">
      <c r="Y130" s="34" t="s">
        <v>386</v>
      </c>
      <c r="Z130" s="30">
        <v>1</v>
      </c>
    </row>
    <row r="131" spans="25:26" x14ac:dyDescent="0.3">
      <c r="Y131" s="34" t="s">
        <v>443</v>
      </c>
      <c r="Z131" s="30">
        <v>2</v>
      </c>
    </row>
    <row r="132" spans="25:26" x14ac:dyDescent="0.3">
      <c r="Y132" s="34" t="s">
        <v>474</v>
      </c>
      <c r="Z132" s="30">
        <v>1</v>
      </c>
    </row>
    <row r="133" spans="25:26" x14ac:dyDescent="0.3">
      <c r="Y133" s="34" t="s">
        <v>422</v>
      </c>
      <c r="Z133" s="30">
        <v>1</v>
      </c>
    </row>
    <row r="134" spans="25:26" x14ac:dyDescent="0.3">
      <c r="Y134" s="34" t="s">
        <v>419</v>
      </c>
      <c r="Z134" s="30">
        <v>1</v>
      </c>
    </row>
    <row r="135" spans="25:26" x14ac:dyDescent="0.3">
      <c r="Y135" s="34" t="s">
        <v>579</v>
      </c>
      <c r="Z135" s="30">
        <v>1</v>
      </c>
    </row>
    <row r="136" spans="25:26" x14ac:dyDescent="0.3">
      <c r="Y136" s="34" t="s">
        <v>412</v>
      </c>
      <c r="Z136" s="30">
        <v>1</v>
      </c>
    </row>
    <row r="137" spans="25:26" x14ac:dyDescent="0.3">
      <c r="Y137" s="34" t="s">
        <v>482</v>
      </c>
      <c r="Z137" s="30">
        <v>1</v>
      </c>
    </row>
    <row r="138" spans="25:26" x14ac:dyDescent="0.3">
      <c r="Y138" s="34" t="s">
        <v>469</v>
      </c>
      <c r="Z138" s="30">
        <v>1</v>
      </c>
    </row>
    <row r="139" spans="25:26" x14ac:dyDescent="0.3">
      <c r="Y139" s="34" t="s">
        <v>437</v>
      </c>
      <c r="Z139" s="30">
        <v>1</v>
      </c>
    </row>
    <row r="140" spans="25:26" x14ac:dyDescent="0.3">
      <c r="Y140" s="34" t="s">
        <v>396</v>
      </c>
      <c r="Z140" s="30">
        <v>1</v>
      </c>
    </row>
    <row r="141" spans="25:26" x14ac:dyDescent="0.3">
      <c r="Y141" s="34" t="s">
        <v>558</v>
      </c>
      <c r="Z141" s="30">
        <v>1</v>
      </c>
    </row>
    <row r="142" spans="25:26" x14ac:dyDescent="0.3">
      <c r="Y142" s="34" t="s">
        <v>444</v>
      </c>
      <c r="Z142" s="30">
        <v>1</v>
      </c>
    </row>
    <row r="143" spans="25:26" x14ac:dyDescent="0.3">
      <c r="Y143" s="34" t="s">
        <v>520</v>
      </c>
      <c r="Z143" s="30">
        <v>1</v>
      </c>
    </row>
    <row r="144" spans="25:26" x14ac:dyDescent="0.3">
      <c r="Y144" s="34" t="s">
        <v>593</v>
      </c>
      <c r="Z144" s="30">
        <v>1</v>
      </c>
    </row>
    <row r="145" spans="25:26" x14ac:dyDescent="0.3">
      <c r="Y145" s="34" t="s">
        <v>468</v>
      </c>
      <c r="Z145" s="30">
        <v>1</v>
      </c>
    </row>
    <row r="146" spans="25:26" x14ac:dyDescent="0.3">
      <c r="Y146" s="34" t="s">
        <v>511</v>
      </c>
      <c r="Z146" s="30">
        <v>1</v>
      </c>
    </row>
    <row r="147" spans="25:26" x14ac:dyDescent="0.3">
      <c r="Y147" s="34" t="s">
        <v>561</v>
      </c>
      <c r="Z147" s="30">
        <v>1</v>
      </c>
    </row>
    <row r="148" spans="25:26" x14ac:dyDescent="0.3">
      <c r="Y148" s="34" t="s">
        <v>565</v>
      </c>
      <c r="Z148" s="30">
        <v>1</v>
      </c>
    </row>
    <row r="149" spans="25:26" x14ac:dyDescent="0.3">
      <c r="Y149" s="34" t="s">
        <v>471</v>
      </c>
      <c r="Z149" s="30">
        <v>2</v>
      </c>
    </row>
    <row r="150" spans="25:26" x14ac:dyDescent="0.3">
      <c r="Y150" s="34" t="s">
        <v>491</v>
      </c>
      <c r="Z150" s="30">
        <v>1</v>
      </c>
    </row>
    <row r="151" spans="25:26" x14ac:dyDescent="0.3">
      <c r="Y151" s="34" t="s">
        <v>502</v>
      </c>
      <c r="Z151" s="30">
        <v>1</v>
      </c>
    </row>
    <row r="152" spans="25:26" x14ac:dyDescent="0.3">
      <c r="Y152" s="34" t="s">
        <v>581</v>
      </c>
      <c r="Z152" s="30">
        <v>1</v>
      </c>
    </row>
    <row r="153" spans="25:26" ht="15" thickBot="1" x14ac:dyDescent="0.35">
      <c r="Y153" s="35" t="s">
        <v>415</v>
      </c>
      <c r="Z153" s="30">
        <v>1</v>
      </c>
    </row>
    <row r="154" spans="25:26" x14ac:dyDescent="0.3">
      <c r="Y154" s="33" t="s">
        <v>522</v>
      </c>
      <c r="Z154" s="30">
        <v>1</v>
      </c>
    </row>
    <row r="155" spans="25:26" x14ac:dyDescent="0.3">
      <c r="Y155" s="34" t="s">
        <v>523</v>
      </c>
      <c r="Z155" s="30">
        <v>1</v>
      </c>
    </row>
    <row r="156" spans="25:26" x14ac:dyDescent="0.3">
      <c r="Y156" s="34" t="s">
        <v>572</v>
      </c>
      <c r="Z156" s="30">
        <v>1</v>
      </c>
    </row>
    <row r="157" spans="25:26" x14ac:dyDescent="0.3">
      <c r="Y157" s="34" t="s">
        <v>524</v>
      </c>
      <c r="Z157" s="30">
        <v>1</v>
      </c>
    </row>
    <row r="158" spans="25:26" x14ac:dyDescent="0.3">
      <c r="Y158" s="34" t="s">
        <v>459</v>
      </c>
      <c r="Z158" s="30">
        <v>2</v>
      </c>
    </row>
    <row r="159" spans="25:26" x14ac:dyDescent="0.3">
      <c r="Y159" s="34" t="s">
        <v>663</v>
      </c>
      <c r="Z159" s="30">
        <v>1</v>
      </c>
    </row>
    <row r="160" spans="25:26" x14ac:dyDescent="0.3">
      <c r="Y160" s="34" t="s">
        <v>488</v>
      </c>
      <c r="Z160" s="30">
        <v>1</v>
      </c>
    </row>
    <row r="161" spans="25:26" ht="15" thickBot="1" x14ac:dyDescent="0.35">
      <c r="Y161" s="35" t="s">
        <v>371</v>
      </c>
      <c r="Z161" s="30">
        <v>3</v>
      </c>
    </row>
    <row r="162" spans="25:26" ht="15" thickBot="1" x14ac:dyDescent="0.35">
      <c r="Y162" s="36" t="s">
        <v>659</v>
      </c>
      <c r="Z162" s="31">
        <v>179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950ED1-C7AA-4256-A377-ECBF4177C1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Tables_Dashboard</vt:lpstr>
      <vt:lpstr>Cats</vt:lpstr>
      <vt:lpstr>Sheet5</vt:lpstr>
      <vt:lpstr>Dogs</vt:lpstr>
      <vt:lpstr>Summary</vt:lpstr>
      <vt:lpstr>Mode </vt:lpstr>
      <vt:lpstr>Summary 1</vt:lpstr>
      <vt:lpstr>Summary 2</vt:lpstr>
      <vt:lpstr>Cat Pivot Chart</vt:lpstr>
      <vt:lpstr>Dog Pivot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TANAWADE S. (2328881)</dc:creator>
  <cp:lastModifiedBy>Siddhi Tanawade</cp:lastModifiedBy>
  <dcterms:created xsi:type="dcterms:W3CDTF">2025-02-25T16:48:25Z</dcterms:created>
  <dcterms:modified xsi:type="dcterms:W3CDTF">2025-04-08T08:36:32Z</dcterms:modified>
</cp:coreProperties>
</file>