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idd\Desktop\MSDS\460 Wilck\Unit 5\"/>
    </mc:Choice>
  </mc:AlternateContent>
  <xr:revisionPtr revIDLastSave="0" documentId="13_ncr:1_{8C7B9439-EC8D-40FF-8E41-81FE117B27AF}" xr6:coauthVersionLast="45" xr6:coauthVersionMax="45" xr10:uidLastSave="{00000000-0000-0000-0000-000000000000}"/>
  <bookViews>
    <workbookView xWindow="2340" yWindow="2340" windowWidth="23235" windowHeight="12555" tabRatio="854" firstSheet="1" activeTab="7" xr2:uid="{00000000-000D-0000-FFFF-FFFF00000000}"/>
  </bookViews>
  <sheets>
    <sheet name="MMs_1.1-2" sheetId="4" r:id="rId1"/>
    <sheet name="MMs_1.3" sheetId="5" r:id="rId2"/>
    <sheet name="MMs_2.abcd" sheetId="6" r:id="rId3"/>
    <sheet name="MMs_2.e" sheetId="8" r:id="rId4"/>
    <sheet name="MMs_2.f1" sheetId="9" r:id="rId5"/>
    <sheet name="MMs_2.f2" sheetId="10" r:id="rId6"/>
    <sheet name="MMs_2.g" sheetId="11" r:id="rId7"/>
    <sheet name="MMs_2.h" sheetId="12" r:id="rId8"/>
  </sheets>
  <definedNames>
    <definedName name="_Fill" hidden="1">#REF!</definedName>
    <definedName name="_Regression_Out" hidden="1">#REF!</definedName>
    <definedName name="_Regression_X" hidden="1">#REF!</definedName>
    <definedName name="_Regression_Y" hidden="1">#REF!</definedName>
    <definedName name="Arrivals_per_hr">#REF!</definedName>
    <definedName name="Total_Server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7" i="12" l="1"/>
  <c r="B67" i="12"/>
  <c r="D67" i="12" s="1"/>
  <c r="F66" i="12"/>
  <c r="B66" i="12"/>
  <c r="D66" i="12" s="1"/>
  <c r="F65" i="12"/>
  <c r="B65" i="12"/>
  <c r="D65" i="12" s="1"/>
  <c r="F64" i="12"/>
  <c r="B64" i="12"/>
  <c r="D64" i="12" s="1"/>
  <c r="F63" i="12"/>
  <c r="B63" i="12"/>
  <c r="D63" i="12" s="1"/>
  <c r="F62" i="12"/>
  <c r="B62" i="12"/>
  <c r="D62" i="12" s="1"/>
  <c r="F61" i="12"/>
  <c r="B61" i="12"/>
  <c r="D61" i="12" s="1"/>
  <c r="F60" i="12"/>
  <c r="B60" i="12"/>
  <c r="D60" i="12" s="1"/>
  <c r="F59" i="12"/>
  <c r="B59" i="12"/>
  <c r="D59" i="12" s="1"/>
  <c r="F58" i="12"/>
  <c r="B58" i="12"/>
  <c r="D58" i="12" s="1"/>
  <c r="F57" i="12"/>
  <c r="B57" i="12"/>
  <c r="D57" i="12" s="1"/>
  <c r="F56" i="12"/>
  <c r="B56" i="12"/>
  <c r="D56" i="12" s="1"/>
  <c r="F55" i="12"/>
  <c r="B55" i="12"/>
  <c r="D55" i="12" s="1"/>
  <c r="F54" i="12"/>
  <c r="B54" i="12"/>
  <c r="D54" i="12" s="1"/>
  <c r="F53" i="12"/>
  <c r="B53" i="12"/>
  <c r="D53" i="12" s="1"/>
  <c r="F52" i="12"/>
  <c r="B52" i="12"/>
  <c r="D52" i="12" s="1"/>
  <c r="F51" i="12"/>
  <c r="B51" i="12"/>
  <c r="D51" i="12" s="1"/>
  <c r="F50" i="12"/>
  <c r="B50" i="12"/>
  <c r="D50" i="12" s="1"/>
  <c r="F49" i="12"/>
  <c r="B49" i="12"/>
  <c r="D49" i="12" s="1"/>
  <c r="F48" i="12"/>
  <c r="B48" i="12"/>
  <c r="D48" i="12" s="1"/>
  <c r="F47" i="12"/>
  <c r="B47" i="12"/>
  <c r="D47" i="12" s="1"/>
  <c r="F46" i="12"/>
  <c r="B46" i="12"/>
  <c r="D46" i="12" s="1"/>
  <c r="F45" i="12"/>
  <c r="B45" i="12"/>
  <c r="D45" i="12" s="1"/>
  <c r="F44" i="12"/>
  <c r="B44" i="12"/>
  <c r="D44" i="12" s="1"/>
  <c r="F43" i="12"/>
  <c r="B43" i="12"/>
  <c r="D43" i="12" s="1"/>
  <c r="F42" i="12"/>
  <c r="B42" i="12"/>
  <c r="D42" i="12" s="1"/>
  <c r="F41" i="12"/>
  <c r="B41" i="12"/>
  <c r="D41" i="12" s="1"/>
  <c r="F40" i="12"/>
  <c r="B40" i="12"/>
  <c r="D40" i="12" s="1"/>
  <c r="F39" i="12"/>
  <c r="B39" i="12"/>
  <c r="F38" i="12"/>
  <c r="C38" i="12"/>
  <c r="B38" i="12"/>
  <c r="A16" i="12"/>
  <c r="A15" i="12"/>
  <c r="E13" i="12"/>
  <c r="A10" i="12"/>
  <c r="F7" i="12"/>
  <c r="F6" i="12"/>
  <c r="E3" i="12"/>
  <c r="E13" i="11"/>
  <c r="F67" i="11"/>
  <c r="B67" i="11"/>
  <c r="D67" i="11" s="1"/>
  <c r="F66" i="11"/>
  <c r="D66" i="11"/>
  <c r="B66" i="11"/>
  <c r="F65" i="11"/>
  <c r="B65" i="11"/>
  <c r="D65" i="11" s="1"/>
  <c r="F64" i="11"/>
  <c r="B64" i="11"/>
  <c r="D64" i="11" s="1"/>
  <c r="F63" i="11"/>
  <c r="B63" i="11"/>
  <c r="D63" i="11" s="1"/>
  <c r="F62" i="11"/>
  <c r="B62" i="11"/>
  <c r="D62" i="11" s="1"/>
  <c r="F61" i="11"/>
  <c r="B61" i="11"/>
  <c r="D61" i="11" s="1"/>
  <c r="F60" i="11"/>
  <c r="B60" i="11"/>
  <c r="D60" i="11" s="1"/>
  <c r="F59" i="11"/>
  <c r="B59" i="11"/>
  <c r="D59" i="11" s="1"/>
  <c r="F58" i="11"/>
  <c r="B58" i="11"/>
  <c r="D58" i="11" s="1"/>
  <c r="F57" i="11"/>
  <c r="B57" i="11"/>
  <c r="D57" i="11" s="1"/>
  <c r="F56" i="11"/>
  <c r="B56" i="11"/>
  <c r="D56" i="11" s="1"/>
  <c r="F55" i="11"/>
  <c r="B55" i="11"/>
  <c r="D55" i="11" s="1"/>
  <c r="F54" i="11"/>
  <c r="B54" i="11"/>
  <c r="D54" i="11" s="1"/>
  <c r="F53" i="11"/>
  <c r="B53" i="11"/>
  <c r="D53" i="11" s="1"/>
  <c r="F52" i="11"/>
  <c r="B52" i="11"/>
  <c r="D52" i="11" s="1"/>
  <c r="F51" i="11"/>
  <c r="B51" i="11"/>
  <c r="D51" i="11" s="1"/>
  <c r="F50" i="11"/>
  <c r="D50" i="11"/>
  <c r="B50" i="11"/>
  <c r="F49" i="11"/>
  <c r="B49" i="11"/>
  <c r="D49" i="11" s="1"/>
  <c r="F48" i="11"/>
  <c r="B48" i="11"/>
  <c r="D48" i="11" s="1"/>
  <c r="F47" i="11"/>
  <c r="B47" i="11"/>
  <c r="D47" i="11" s="1"/>
  <c r="F46" i="11"/>
  <c r="B46" i="11"/>
  <c r="D46" i="11" s="1"/>
  <c r="F45" i="11"/>
  <c r="B45" i="11"/>
  <c r="D45" i="11" s="1"/>
  <c r="F44" i="11"/>
  <c r="B44" i="11"/>
  <c r="D44" i="11" s="1"/>
  <c r="F43" i="11"/>
  <c r="B43" i="11"/>
  <c r="D43" i="11" s="1"/>
  <c r="F42" i="11"/>
  <c r="B42" i="11"/>
  <c r="D42" i="11" s="1"/>
  <c r="F41" i="11"/>
  <c r="B41" i="11"/>
  <c r="F40" i="11"/>
  <c r="B40" i="11"/>
  <c r="D40" i="11" s="1"/>
  <c r="F39" i="11"/>
  <c r="B39" i="11"/>
  <c r="D39" i="11" s="1"/>
  <c r="F38" i="11"/>
  <c r="D38" i="11"/>
  <c r="E38" i="11" s="1"/>
  <c r="G38" i="11" s="1"/>
  <c r="C38" i="11"/>
  <c r="B38" i="11"/>
  <c r="A16" i="11"/>
  <c r="A15" i="11"/>
  <c r="A10" i="11"/>
  <c r="F7" i="11"/>
  <c r="F6" i="11"/>
  <c r="E3" i="11"/>
  <c r="F67" i="10"/>
  <c r="B67" i="10"/>
  <c r="D67" i="10" s="1"/>
  <c r="F66" i="10"/>
  <c r="B66" i="10"/>
  <c r="D66" i="10" s="1"/>
  <c r="F65" i="10"/>
  <c r="B65" i="10"/>
  <c r="D65" i="10" s="1"/>
  <c r="F64" i="10"/>
  <c r="B64" i="10"/>
  <c r="D64" i="10" s="1"/>
  <c r="F63" i="10"/>
  <c r="B63" i="10"/>
  <c r="D63" i="10" s="1"/>
  <c r="F62" i="10"/>
  <c r="B62" i="10"/>
  <c r="D62" i="10" s="1"/>
  <c r="F61" i="10"/>
  <c r="B61" i="10"/>
  <c r="D61" i="10" s="1"/>
  <c r="F60" i="10"/>
  <c r="B60" i="10"/>
  <c r="D60" i="10" s="1"/>
  <c r="F59" i="10"/>
  <c r="B59" i="10"/>
  <c r="D59" i="10" s="1"/>
  <c r="F58" i="10"/>
  <c r="B58" i="10"/>
  <c r="D58" i="10" s="1"/>
  <c r="F57" i="10"/>
  <c r="D57" i="10"/>
  <c r="B57" i="10"/>
  <c r="F56" i="10"/>
  <c r="B56" i="10"/>
  <c r="D56" i="10" s="1"/>
  <c r="F55" i="10"/>
  <c r="B55" i="10"/>
  <c r="D55" i="10" s="1"/>
  <c r="F54" i="10"/>
  <c r="B54" i="10"/>
  <c r="D54" i="10" s="1"/>
  <c r="F53" i="10"/>
  <c r="B53" i="10"/>
  <c r="D53" i="10" s="1"/>
  <c r="F52" i="10"/>
  <c r="B52" i="10"/>
  <c r="D52" i="10" s="1"/>
  <c r="F51" i="10"/>
  <c r="B51" i="10"/>
  <c r="D51" i="10" s="1"/>
  <c r="F50" i="10"/>
  <c r="B50" i="10"/>
  <c r="D50" i="10" s="1"/>
  <c r="F49" i="10"/>
  <c r="B49" i="10"/>
  <c r="D49" i="10" s="1"/>
  <c r="F48" i="10"/>
  <c r="B48" i="10"/>
  <c r="D48" i="10" s="1"/>
  <c r="F47" i="10"/>
  <c r="B47" i="10"/>
  <c r="D47" i="10" s="1"/>
  <c r="F46" i="10"/>
  <c r="B46" i="10"/>
  <c r="D46" i="10" s="1"/>
  <c r="F45" i="10"/>
  <c r="B45" i="10"/>
  <c r="D45" i="10" s="1"/>
  <c r="F44" i="10"/>
  <c r="B44" i="10"/>
  <c r="D44" i="10" s="1"/>
  <c r="F43" i="10"/>
  <c r="B43" i="10"/>
  <c r="D43" i="10" s="1"/>
  <c r="F42" i="10"/>
  <c r="B42" i="10"/>
  <c r="D42" i="10" s="1"/>
  <c r="F41" i="10"/>
  <c r="B41" i="10"/>
  <c r="D41" i="10" s="1"/>
  <c r="F40" i="10"/>
  <c r="B40" i="10"/>
  <c r="F39" i="10"/>
  <c r="B39" i="10"/>
  <c r="D39" i="10" s="1"/>
  <c r="F38" i="10"/>
  <c r="C38" i="10"/>
  <c r="B38" i="10"/>
  <c r="C40" i="10" s="1"/>
  <c r="A15" i="10"/>
  <c r="A16" i="10" s="1"/>
  <c r="A10" i="10"/>
  <c r="F7" i="10"/>
  <c r="F6" i="10"/>
  <c r="E3" i="10"/>
  <c r="E16" i="6"/>
  <c r="E17" i="8"/>
  <c r="C66" i="12" l="1"/>
  <c r="E66" i="12" s="1"/>
  <c r="G66" i="12" s="1"/>
  <c r="I66" i="12" s="1"/>
  <c r="J66" i="12" s="1"/>
  <c r="C56" i="12"/>
  <c r="E56" i="12" s="1"/>
  <c r="G56" i="12" s="1"/>
  <c r="I56" i="12" s="1"/>
  <c r="J56" i="12" s="1"/>
  <c r="C65" i="12"/>
  <c r="E65" i="12" s="1"/>
  <c r="G65" i="12" s="1"/>
  <c r="I65" i="12" s="1"/>
  <c r="J65" i="12" s="1"/>
  <c r="C52" i="12"/>
  <c r="E52" i="12" s="1"/>
  <c r="G52" i="12" s="1"/>
  <c r="H52" i="12" s="1"/>
  <c r="C48" i="12"/>
  <c r="E48" i="12" s="1"/>
  <c r="G48" i="12" s="1"/>
  <c r="I48" i="12" s="1"/>
  <c r="J48" i="12" s="1"/>
  <c r="D38" i="12"/>
  <c r="E38" i="12" s="1"/>
  <c r="G38" i="12" s="1"/>
  <c r="I38" i="12" s="1"/>
  <c r="J38" i="12" s="1"/>
  <c r="C60" i="12"/>
  <c r="E60" i="12" s="1"/>
  <c r="G60" i="12" s="1"/>
  <c r="I60" i="12" s="1"/>
  <c r="J60" i="12" s="1"/>
  <c r="C44" i="12"/>
  <c r="E44" i="12" s="1"/>
  <c r="G44" i="12" s="1"/>
  <c r="I44" i="12" s="1"/>
  <c r="J44" i="12" s="1"/>
  <c r="C40" i="12"/>
  <c r="E40" i="12" s="1"/>
  <c r="G40" i="12" s="1"/>
  <c r="I40" i="12" s="1"/>
  <c r="J40" i="12" s="1"/>
  <c r="C64" i="12"/>
  <c r="E64" i="12" s="1"/>
  <c r="G64" i="12" s="1"/>
  <c r="I64" i="12" s="1"/>
  <c r="J64" i="12" s="1"/>
  <c r="A17" i="12"/>
  <c r="C39" i="12"/>
  <c r="C43" i="12"/>
  <c r="E43" i="12" s="1"/>
  <c r="G43" i="12" s="1"/>
  <c r="C47" i="12"/>
  <c r="E47" i="12" s="1"/>
  <c r="G47" i="12" s="1"/>
  <c r="C51" i="12"/>
  <c r="E51" i="12" s="1"/>
  <c r="G51" i="12" s="1"/>
  <c r="C55" i="12"/>
  <c r="E55" i="12" s="1"/>
  <c r="G55" i="12" s="1"/>
  <c r="C59" i="12"/>
  <c r="E59" i="12" s="1"/>
  <c r="G59" i="12" s="1"/>
  <c r="C63" i="12"/>
  <c r="E63" i="12" s="1"/>
  <c r="G63" i="12" s="1"/>
  <c r="C67" i="12"/>
  <c r="E67" i="12" s="1"/>
  <c r="G67" i="12" s="1"/>
  <c r="D39" i="12"/>
  <c r="C42" i="12"/>
  <c r="E42" i="12" s="1"/>
  <c r="G42" i="12" s="1"/>
  <c r="C46" i="12"/>
  <c r="E46" i="12" s="1"/>
  <c r="G46" i="12" s="1"/>
  <c r="C50" i="12"/>
  <c r="E50" i="12" s="1"/>
  <c r="G50" i="12" s="1"/>
  <c r="C54" i="12"/>
  <c r="E54" i="12" s="1"/>
  <c r="G54" i="12" s="1"/>
  <c r="C58" i="12"/>
  <c r="E58" i="12" s="1"/>
  <c r="G58" i="12" s="1"/>
  <c r="C62" i="12"/>
  <c r="E62" i="12" s="1"/>
  <c r="G62" i="12" s="1"/>
  <c r="C41" i="12"/>
  <c r="E41" i="12" s="1"/>
  <c r="G41" i="12" s="1"/>
  <c r="C45" i="12"/>
  <c r="E45" i="12" s="1"/>
  <c r="G45" i="12" s="1"/>
  <c r="C49" i="12"/>
  <c r="E49" i="12" s="1"/>
  <c r="G49" i="12" s="1"/>
  <c r="C53" i="12"/>
  <c r="E53" i="12" s="1"/>
  <c r="G53" i="12" s="1"/>
  <c r="C57" i="12"/>
  <c r="E57" i="12" s="1"/>
  <c r="G57" i="12" s="1"/>
  <c r="C61" i="12"/>
  <c r="E61" i="12" s="1"/>
  <c r="G61" i="12" s="1"/>
  <c r="C61" i="11"/>
  <c r="C41" i="11"/>
  <c r="C66" i="11"/>
  <c r="E66" i="11" s="1"/>
  <c r="G66" i="11" s="1"/>
  <c r="I66" i="11" s="1"/>
  <c r="J66" i="11" s="1"/>
  <c r="C39" i="11"/>
  <c r="E39" i="11" s="1"/>
  <c r="B14" i="11" s="1"/>
  <c r="C14" i="11" s="1"/>
  <c r="C54" i="10"/>
  <c r="E54" i="10" s="1"/>
  <c r="G54" i="10" s="1"/>
  <c r="H54" i="10" s="1"/>
  <c r="C56" i="10"/>
  <c r="E56" i="10" s="1"/>
  <c r="G56" i="10" s="1"/>
  <c r="I56" i="10" s="1"/>
  <c r="J56" i="10" s="1"/>
  <c r="C58" i="10"/>
  <c r="E58" i="10" s="1"/>
  <c r="G58" i="10" s="1"/>
  <c r="H58" i="10" s="1"/>
  <c r="C52" i="10"/>
  <c r="E52" i="10" s="1"/>
  <c r="G52" i="10" s="1"/>
  <c r="I52" i="10" s="1"/>
  <c r="J52" i="10" s="1"/>
  <c r="D40" i="10"/>
  <c r="E40" i="10" s="1"/>
  <c r="G40" i="10" s="1"/>
  <c r="C66" i="10"/>
  <c r="E66" i="10" s="1"/>
  <c r="G66" i="10" s="1"/>
  <c r="H66" i="10" s="1"/>
  <c r="C62" i="10"/>
  <c r="E62" i="10" s="1"/>
  <c r="G62" i="10" s="1"/>
  <c r="H62" i="10" s="1"/>
  <c r="C65" i="10"/>
  <c r="E65" i="10" s="1"/>
  <c r="G65" i="10" s="1"/>
  <c r="H65" i="10" s="1"/>
  <c r="C64" i="10"/>
  <c r="E64" i="10" s="1"/>
  <c r="G64" i="10" s="1"/>
  <c r="I64" i="10" s="1"/>
  <c r="J64" i="10" s="1"/>
  <c r="D38" i="10"/>
  <c r="E38" i="10" s="1"/>
  <c r="G38" i="10" s="1"/>
  <c r="C42" i="10"/>
  <c r="E42" i="10" s="1"/>
  <c r="G42" i="10" s="1"/>
  <c r="I42" i="10" s="1"/>
  <c r="J42" i="10" s="1"/>
  <c r="C48" i="10"/>
  <c r="E48" i="10" s="1"/>
  <c r="G48" i="10" s="1"/>
  <c r="H48" i="10" s="1"/>
  <c r="C60" i="10"/>
  <c r="E60" i="10" s="1"/>
  <c r="G60" i="10" s="1"/>
  <c r="I60" i="10" s="1"/>
  <c r="J60" i="10" s="1"/>
  <c r="C46" i="10"/>
  <c r="E46" i="10" s="1"/>
  <c r="G46" i="10" s="1"/>
  <c r="I46" i="10" s="1"/>
  <c r="J46" i="10" s="1"/>
  <c r="C44" i="10"/>
  <c r="E44" i="10" s="1"/>
  <c r="G44" i="10" s="1"/>
  <c r="I44" i="10" s="1"/>
  <c r="J44" i="10" s="1"/>
  <c r="C50" i="10"/>
  <c r="E50" i="10" s="1"/>
  <c r="G50" i="10" s="1"/>
  <c r="I50" i="10" s="1"/>
  <c r="J50" i="10" s="1"/>
  <c r="I38" i="11"/>
  <c r="J38" i="11" s="1"/>
  <c r="H38" i="11"/>
  <c r="E61" i="11"/>
  <c r="G61" i="11" s="1"/>
  <c r="E41" i="11"/>
  <c r="G41" i="11" s="1"/>
  <c r="A17" i="11"/>
  <c r="C49" i="11"/>
  <c r="E49" i="11" s="1"/>
  <c r="G49" i="11" s="1"/>
  <c r="C53" i="11"/>
  <c r="E53" i="11" s="1"/>
  <c r="G53" i="11" s="1"/>
  <c r="D41" i="11"/>
  <c r="C40" i="11"/>
  <c r="E40" i="11" s="1"/>
  <c r="G40" i="11" s="1"/>
  <c r="C44" i="11"/>
  <c r="E44" i="11" s="1"/>
  <c r="G44" i="11" s="1"/>
  <c r="C48" i="11"/>
  <c r="E48" i="11" s="1"/>
  <c r="G48" i="11" s="1"/>
  <c r="C52" i="11"/>
  <c r="E52" i="11" s="1"/>
  <c r="G52" i="11" s="1"/>
  <c r="C56" i="11"/>
  <c r="E56" i="11" s="1"/>
  <c r="G56" i="11" s="1"/>
  <c r="C60" i="11"/>
  <c r="E60" i="11" s="1"/>
  <c r="G60" i="11" s="1"/>
  <c r="C64" i="11"/>
  <c r="E64" i="11" s="1"/>
  <c r="G64" i="11" s="1"/>
  <c r="C57" i="11"/>
  <c r="E57" i="11" s="1"/>
  <c r="G57" i="11" s="1"/>
  <c r="C65" i="11"/>
  <c r="E65" i="11" s="1"/>
  <c r="G65" i="11" s="1"/>
  <c r="C59" i="11"/>
  <c r="E59" i="11" s="1"/>
  <c r="G59" i="11" s="1"/>
  <c r="C45" i="11"/>
  <c r="E45" i="11" s="1"/>
  <c r="G45" i="11" s="1"/>
  <c r="C51" i="11"/>
  <c r="E51" i="11" s="1"/>
  <c r="G51" i="11" s="1"/>
  <c r="C55" i="11"/>
  <c r="E55" i="11" s="1"/>
  <c r="G55" i="11" s="1"/>
  <c r="C63" i="11"/>
  <c r="E63" i="11" s="1"/>
  <c r="G63" i="11" s="1"/>
  <c r="C43" i="11"/>
  <c r="E43" i="11" s="1"/>
  <c r="G43" i="11" s="1"/>
  <c r="C47" i="11"/>
  <c r="E47" i="11" s="1"/>
  <c r="G47" i="11" s="1"/>
  <c r="C67" i="11"/>
  <c r="E67" i="11" s="1"/>
  <c r="G67" i="11" s="1"/>
  <c r="C42" i="11"/>
  <c r="E42" i="11" s="1"/>
  <c r="G42" i="11" s="1"/>
  <c r="C46" i="11"/>
  <c r="E46" i="11" s="1"/>
  <c r="G46" i="11" s="1"/>
  <c r="C50" i="11"/>
  <c r="E50" i="11" s="1"/>
  <c r="G50" i="11" s="1"/>
  <c r="C54" i="11"/>
  <c r="E54" i="11" s="1"/>
  <c r="G54" i="11" s="1"/>
  <c r="C58" i="11"/>
  <c r="E58" i="11" s="1"/>
  <c r="G58" i="11" s="1"/>
  <c r="C62" i="11"/>
  <c r="E62" i="11" s="1"/>
  <c r="G62" i="11" s="1"/>
  <c r="A17" i="10"/>
  <c r="I62" i="10"/>
  <c r="J62" i="10" s="1"/>
  <c r="C39" i="10"/>
  <c r="E39" i="10" s="1"/>
  <c r="C43" i="10"/>
  <c r="E43" i="10" s="1"/>
  <c r="G43" i="10" s="1"/>
  <c r="C47" i="10"/>
  <c r="E47" i="10" s="1"/>
  <c r="G47" i="10" s="1"/>
  <c r="C51" i="10"/>
  <c r="E51" i="10" s="1"/>
  <c r="G51" i="10" s="1"/>
  <c r="C55" i="10"/>
  <c r="E55" i="10" s="1"/>
  <c r="G55" i="10" s="1"/>
  <c r="C59" i="10"/>
  <c r="E59" i="10" s="1"/>
  <c r="G59" i="10" s="1"/>
  <c r="C63" i="10"/>
  <c r="E63" i="10" s="1"/>
  <c r="G63" i="10" s="1"/>
  <c r="C67" i="10"/>
  <c r="E67" i="10" s="1"/>
  <c r="G67" i="10" s="1"/>
  <c r="C41" i="10"/>
  <c r="E41" i="10" s="1"/>
  <c r="G41" i="10" s="1"/>
  <c r="C45" i="10"/>
  <c r="E45" i="10" s="1"/>
  <c r="G45" i="10" s="1"/>
  <c r="C49" i="10"/>
  <c r="E49" i="10" s="1"/>
  <c r="G49" i="10" s="1"/>
  <c r="C53" i="10"/>
  <c r="E53" i="10" s="1"/>
  <c r="G53" i="10" s="1"/>
  <c r="C57" i="10"/>
  <c r="E57" i="10" s="1"/>
  <c r="G57" i="10" s="1"/>
  <c r="C61" i="10"/>
  <c r="E61" i="10" s="1"/>
  <c r="G61" i="10" s="1"/>
  <c r="F67" i="9"/>
  <c r="B67" i="9"/>
  <c r="D67" i="9" s="1"/>
  <c r="F66" i="9"/>
  <c r="B66" i="9"/>
  <c r="D66" i="9" s="1"/>
  <c r="F65" i="9"/>
  <c r="B65" i="9"/>
  <c r="D65" i="9" s="1"/>
  <c r="F64" i="9"/>
  <c r="B64" i="9"/>
  <c r="D64" i="9" s="1"/>
  <c r="F63" i="9"/>
  <c r="B63" i="9"/>
  <c r="D63" i="9" s="1"/>
  <c r="F62" i="9"/>
  <c r="B62" i="9"/>
  <c r="D62" i="9" s="1"/>
  <c r="F61" i="9"/>
  <c r="B61" i="9"/>
  <c r="D61" i="9" s="1"/>
  <c r="F60" i="9"/>
  <c r="B60" i="9"/>
  <c r="D60" i="9" s="1"/>
  <c r="F59" i="9"/>
  <c r="B59" i="9"/>
  <c r="D59" i="9" s="1"/>
  <c r="F58" i="9"/>
  <c r="B58" i="9"/>
  <c r="D58" i="9" s="1"/>
  <c r="F57" i="9"/>
  <c r="B57" i="9"/>
  <c r="D57" i="9" s="1"/>
  <c r="F56" i="9"/>
  <c r="B56" i="9"/>
  <c r="D56" i="9" s="1"/>
  <c r="F55" i="9"/>
  <c r="B55" i="9"/>
  <c r="D55" i="9" s="1"/>
  <c r="F54" i="9"/>
  <c r="B54" i="9"/>
  <c r="D54" i="9" s="1"/>
  <c r="F53" i="9"/>
  <c r="B53" i="9"/>
  <c r="D53" i="9" s="1"/>
  <c r="F52" i="9"/>
  <c r="B52" i="9"/>
  <c r="D52" i="9" s="1"/>
  <c r="F51" i="9"/>
  <c r="B51" i="9"/>
  <c r="D51" i="9" s="1"/>
  <c r="F50" i="9"/>
  <c r="B50" i="9"/>
  <c r="D50" i="9" s="1"/>
  <c r="F49" i="9"/>
  <c r="B49" i="9"/>
  <c r="D49" i="9" s="1"/>
  <c r="F48" i="9"/>
  <c r="B48" i="9"/>
  <c r="D48" i="9" s="1"/>
  <c r="F47" i="9"/>
  <c r="B47" i="9"/>
  <c r="D47" i="9" s="1"/>
  <c r="F46" i="9"/>
  <c r="B46" i="9"/>
  <c r="D46" i="9" s="1"/>
  <c r="F45" i="9"/>
  <c r="B45" i="9"/>
  <c r="D45" i="9" s="1"/>
  <c r="F44" i="9"/>
  <c r="B44" i="9"/>
  <c r="D44" i="9" s="1"/>
  <c r="F43" i="9"/>
  <c r="B43" i="9"/>
  <c r="D43" i="9" s="1"/>
  <c r="F42" i="9"/>
  <c r="B42" i="9"/>
  <c r="D42" i="9" s="1"/>
  <c r="F41" i="9"/>
  <c r="B41" i="9"/>
  <c r="F40" i="9"/>
  <c r="B40" i="9"/>
  <c r="D40" i="9" s="1"/>
  <c r="F39" i="9"/>
  <c r="B39" i="9"/>
  <c r="D39" i="9" s="1"/>
  <c r="F38" i="9"/>
  <c r="C38" i="9"/>
  <c r="B38" i="9"/>
  <c r="C39" i="9" s="1"/>
  <c r="A15" i="9"/>
  <c r="A16" i="9" s="1"/>
  <c r="A10" i="9"/>
  <c r="F7" i="9"/>
  <c r="F6" i="9"/>
  <c r="E3" i="9"/>
  <c r="F67" i="8"/>
  <c r="B67" i="8"/>
  <c r="D67" i="8" s="1"/>
  <c r="F66" i="8"/>
  <c r="B66" i="8"/>
  <c r="D66" i="8" s="1"/>
  <c r="F65" i="8"/>
  <c r="D65" i="8"/>
  <c r="B65" i="8"/>
  <c r="F64" i="8"/>
  <c r="B64" i="8"/>
  <c r="D64" i="8" s="1"/>
  <c r="F63" i="8"/>
  <c r="B63" i="8"/>
  <c r="D63" i="8" s="1"/>
  <c r="F62" i="8"/>
  <c r="B62" i="8"/>
  <c r="D62" i="8" s="1"/>
  <c r="F61" i="8"/>
  <c r="B61" i="8"/>
  <c r="D61" i="8" s="1"/>
  <c r="F60" i="8"/>
  <c r="B60" i="8"/>
  <c r="D60" i="8" s="1"/>
  <c r="F59" i="8"/>
  <c r="B59" i="8"/>
  <c r="D59" i="8" s="1"/>
  <c r="F58" i="8"/>
  <c r="B58" i="8"/>
  <c r="D58" i="8" s="1"/>
  <c r="F57" i="8"/>
  <c r="D57" i="8"/>
  <c r="B57" i="8"/>
  <c r="F56" i="8"/>
  <c r="B56" i="8"/>
  <c r="D56" i="8" s="1"/>
  <c r="F55" i="8"/>
  <c r="B55" i="8"/>
  <c r="D55" i="8" s="1"/>
  <c r="F54" i="8"/>
  <c r="B54" i="8"/>
  <c r="D54" i="8" s="1"/>
  <c r="F53" i="8"/>
  <c r="B53" i="8"/>
  <c r="D53" i="8" s="1"/>
  <c r="F52" i="8"/>
  <c r="B52" i="8"/>
  <c r="D52" i="8" s="1"/>
  <c r="F51" i="8"/>
  <c r="B51" i="8"/>
  <c r="D51" i="8" s="1"/>
  <c r="F50" i="8"/>
  <c r="B50" i="8"/>
  <c r="D50" i="8" s="1"/>
  <c r="F49" i="8"/>
  <c r="D49" i="8"/>
  <c r="B49" i="8"/>
  <c r="F48" i="8"/>
  <c r="B48" i="8"/>
  <c r="D48" i="8" s="1"/>
  <c r="F47" i="8"/>
  <c r="B47" i="8"/>
  <c r="D47" i="8" s="1"/>
  <c r="F46" i="8"/>
  <c r="B46" i="8"/>
  <c r="D46" i="8" s="1"/>
  <c r="F45" i="8"/>
  <c r="B45" i="8"/>
  <c r="D45" i="8" s="1"/>
  <c r="F44" i="8"/>
  <c r="B44" i="8"/>
  <c r="D44" i="8" s="1"/>
  <c r="F43" i="8"/>
  <c r="B43" i="8"/>
  <c r="D43" i="8" s="1"/>
  <c r="F42" i="8"/>
  <c r="B42" i="8"/>
  <c r="D42" i="8" s="1"/>
  <c r="F41" i="8"/>
  <c r="D41" i="8"/>
  <c r="B41" i="8"/>
  <c r="F40" i="8"/>
  <c r="B40" i="8"/>
  <c r="D40" i="8" s="1"/>
  <c r="F39" i="8"/>
  <c r="B39" i="8"/>
  <c r="D39" i="8" s="1"/>
  <c r="F38" i="8"/>
  <c r="C38" i="8"/>
  <c r="B38" i="8"/>
  <c r="D38" i="8" s="1"/>
  <c r="E38" i="8" s="1"/>
  <c r="A15" i="8"/>
  <c r="A16" i="8" s="1"/>
  <c r="A10" i="8"/>
  <c r="F7" i="8"/>
  <c r="F6" i="8"/>
  <c r="E3" i="8"/>
  <c r="F67" i="6"/>
  <c r="B67" i="6"/>
  <c r="D67" i="6" s="1"/>
  <c r="F66" i="6"/>
  <c r="B66" i="6"/>
  <c r="D66" i="6" s="1"/>
  <c r="F65" i="6"/>
  <c r="B65" i="6"/>
  <c r="D65" i="6" s="1"/>
  <c r="F64" i="6"/>
  <c r="B64" i="6"/>
  <c r="D64" i="6" s="1"/>
  <c r="F63" i="6"/>
  <c r="B63" i="6"/>
  <c r="D63" i="6" s="1"/>
  <c r="F62" i="6"/>
  <c r="B62" i="6"/>
  <c r="D62" i="6" s="1"/>
  <c r="F61" i="6"/>
  <c r="B61" i="6"/>
  <c r="D61" i="6" s="1"/>
  <c r="F60" i="6"/>
  <c r="B60" i="6"/>
  <c r="D60" i="6" s="1"/>
  <c r="F59" i="6"/>
  <c r="B59" i="6"/>
  <c r="D59" i="6" s="1"/>
  <c r="F58" i="6"/>
  <c r="B58" i="6"/>
  <c r="D58" i="6" s="1"/>
  <c r="F57" i="6"/>
  <c r="B57" i="6"/>
  <c r="D57" i="6" s="1"/>
  <c r="F56" i="6"/>
  <c r="B56" i="6"/>
  <c r="D56" i="6" s="1"/>
  <c r="F55" i="6"/>
  <c r="B55" i="6"/>
  <c r="D55" i="6" s="1"/>
  <c r="F54" i="6"/>
  <c r="B54" i="6"/>
  <c r="D54" i="6" s="1"/>
  <c r="F53" i="6"/>
  <c r="B53" i="6"/>
  <c r="D53" i="6" s="1"/>
  <c r="F52" i="6"/>
  <c r="B52" i="6"/>
  <c r="D52" i="6" s="1"/>
  <c r="F51" i="6"/>
  <c r="B51" i="6"/>
  <c r="D51" i="6" s="1"/>
  <c r="F50" i="6"/>
  <c r="B50" i="6"/>
  <c r="D50" i="6" s="1"/>
  <c r="F49" i="6"/>
  <c r="B49" i="6"/>
  <c r="D49" i="6" s="1"/>
  <c r="F48" i="6"/>
  <c r="B48" i="6"/>
  <c r="D48" i="6" s="1"/>
  <c r="F47" i="6"/>
  <c r="B47" i="6"/>
  <c r="D47" i="6" s="1"/>
  <c r="F46" i="6"/>
  <c r="B46" i="6"/>
  <c r="D46" i="6" s="1"/>
  <c r="F45" i="6"/>
  <c r="B45" i="6"/>
  <c r="D45" i="6" s="1"/>
  <c r="F44" i="6"/>
  <c r="B44" i="6"/>
  <c r="D44" i="6" s="1"/>
  <c r="F43" i="6"/>
  <c r="B43" i="6"/>
  <c r="D43" i="6" s="1"/>
  <c r="F42" i="6"/>
  <c r="B42" i="6"/>
  <c r="D42" i="6" s="1"/>
  <c r="F41" i="6"/>
  <c r="B41" i="6"/>
  <c r="D41" i="6" s="1"/>
  <c r="F40" i="6"/>
  <c r="B40" i="6"/>
  <c r="F39" i="6"/>
  <c r="C39" i="6"/>
  <c r="B39" i="6"/>
  <c r="F38" i="6"/>
  <c r="C38" i="6"/>
  <c r="B38" i="6"/>
  <c r="D38" i="6" s="1"/>
  <c r="A16" i="6"/>
  <c r="A17" i="6" s="1"/>
  <c r="A15" i="6"/>
  <c r="A10" i="6"/>
  <c r="F7" i="6"/>
  <c r="F6" i="6"/>
  <c r="E3" i="6"/>
  <c r="E24" i="5"/>
  <c r="E23" i="5"/>
  <c r="F67" i="5"/>
  <c r="B67" i="5"/>
  <c r="D67" i="5" s="1"/>
  <c r="F66" i="5"/>
  <c r="B66" i="5"/>
  <c r="D66" i="5" s="1"/>
  <c r="F65" i="5"/>
  <c r="B65" i="5"/>
  <c r="D65" i="5" s="1"/>
  <c r="F64" i="5"/>
  <c r="B64" i="5"/>
  <c r="D64" i="5" s="1"/>
  <c r="F63" i="5"/>
  <c r="B63" i="5"/>
  <c r="D63" i="5" s="1"/>
  <c r="F62" i="5"/>
  <c r="B62" i="5"/>
  <c r="D62" i="5" s="1"/>
  <c r="F61" i="5"/>
  <c r="B61" i="5"/>
  <c r="D61" i="5" s="1"/>
  <c r="F60" i="5"/>
  <c r="B60" i="5"/>
  <c r="D60" i="5" s="1"/>
  <c r="F59" i="5"/>
  <c r="B59" i="5"/>
  <c r="D59" i="5" s="1"/>
  <c r="F58" i="5"/>
  <c r="B58" i="5"/>
  <c r="D58" i="5" s="1"/>
  <c r="F57" i="5"/>
  <c r="B57" i="5"/>
  <c r="D57" i="5" s="1"/>
  <c r="F56" i="5"/>
  <c r="B56" i="5"/>
  <c r="D56" i="5" s="1"/>
  <c r="F55" i="5"/>
  <c r="B55" i="5"/>
  <c r="D55" i="5" s="1"/>
  <c r="F54" i="5"/>
  <c r="B54" i="5"/>
  <c r="D54" i="5" s="1"/>
  <c r="F53" i="5"/>
  <c r="B53" i="5"/>
  <c r="D53" i="5" s="1"/>
  <c r="F52" i="5"/>
  <c r="B52" i="5"/>
  <c r="D52" i="5" s="1"/>
  <c r="F51" i="5"/>
  <c r="B51" i="5"/>
  <c r="D51" i="5" s="1"/>
  <c r="F50" i="5"/>
  <c r="B50" i="5"/>
  <c r="D50" i="5" s="1"/>
  <c r="F49" i="5"/>
  <c r="B49" i="5"/>
  <c r="D49" i="5" s="1"/>
  <c r="F48" i="5"/>
  <c r="B48" i="5"/>
  <c r="D48" i="5" s="1"/>
  <c r="F47" i="5"/>
  <c r="B47" i="5"/>
  <c r="D47" i="5" s="1"/>
  <c r="F46" i="5"/>
  <c r="B46" i="5"/>
  <c r="D46" i="5" s="1"/>
  <c r="F45" i="5"/>
  <c r="B45" i="5"/>
  <c r="D45" i="5" s="1"/>
  <c r="F44" i="5"/>
  <c r="B44" i="5"/>
  <c r="D44" i="5" s="1"/>
  <c r="F43" i="5"/>
  <c r="B43" i="5"/>
  <c r="D43" i="5" s="1"/>
  <c r="F42" i="5"/>
  <c r="B42" i="5"/>
  <c r="D42" i="5" s="1"/>
  <c r="F41" i="5"/>
  <c r="B41" i="5"/>
  <c r="D41" i="5" s="1"/>
  <c r="F40" i="5"/>
  <c r="B40" i="5"/>
  <c r="F39" i="5"/>
  <c r="B39" i="5"/>
  <c r="D39" i="5" s="1"/>
  <c r="F38" i="5"/>
  <c r="C38" i="5"/>
  <c r="B38" i="5"/>
  <c r="A16" i="5"/>
  <c r="A17" i="5" s="1"/>
  <c r="A18" i="5" s="1"/>
  <c r="A15" i="5"/>
  <c r="A10" i="5"/>
  <c r="F7" i="5"/>
  <c r="F6" i="5"/>
  <c r="E3" i="5"/>
  <c r="G7" i="4"/>
  <c r="G6" i="4"/>
  <c r="H60" i="12" l="1"/>
  <c r="H40" i="12"/>
  <c r="I52" i="12"/>
  <c r="J52" i="12" s="1"/>
  <c r="E39" i="12"/>
  <c r="G39" i="12" s="1"/>
  <c r="H48" i="12"/>
  <c r="H38" i="12"/>
  <c r="H65" i="12"/>
  <c r="H56" i="12"/>
  <c r="H66" i="12"/>
  <c r="H64" i="12"/>
  <c r="H44" i="12"/>
  <c r="I62" i="12"/>
  <c r="J62" i="12" s="1"/>
  <c r="H62" i="12"/>
  <c r="I47" i="12"/>
  <c r="J47" i="12" s="1"/>
  <c r="H47" i="12"/>
  <c r="I58" i="12"/>
  <c r="J58" i="12" s="1"/>
  <c r="H58" i="12"/>
  <c r="I43" i="12"/>
  <c r="J43" i="12" s="1"/>
  <c r="H43" i="12"/>
  <c r="H54" i="12"/>
  <c r="I54" i="12"/>
  <c r="J54" i="12" s="1"/>
  <c r="E8" i="12"/>
  <c r="B17" i="12" s="1"/>
  <c r="B14" i="12"/>
  <c r="C14" i="12" s="1"/>
  <c r="I55" i="12"/>
  <c r="J55" i="12" s="1"/>
  <c r="H55" i="12"/>
  <c r="I61" i="12"/>
  <c r="J61" i="12" s="1"/>
  <c r="H61" i="12"/>
  <c r="A18" i="12"/>
  <c r="I57" i="12"/>
  <c r="J57" i="12" s="1"/>
  <c r="H57" i="12"/>
  <c r="I67" i="12"/>
  <c r="J67" i="12" s="1"/>
  <c r="H67" i="12"/>
  <c r="H41" i="12"/>
  <c r="I41" i="12"/>
  <c r="J41" i="12" s="1"/>
  <c r="H50" i="12"/>
  <c r="I50" i="12"/>
  <c r="J50" i="12" s="1"/>
  <c r="H46" i="12"/>
  <c r="I46" i="12"/>
  <c r="J46" i="12" s="1"/>
  <c r="I42" i="12"/>
  <c r="J42" i="12" s="1"/>
  <c r="H42" i="12"/>
  <c r="I53" i="12"/>
  <c r="J53" i="12" s="1"/>
  <c r="H53" i="12"/>
  <c r="I63" i="12"/>
  <c r="J63" i="12" s="1"/>
  <c r="H63" i="12"/>
  <c r="H49" i="12"/>
  <c r="I49" i="12"/>
  <c r="J49" i="12" s="1"/>
  <c r="I59" i="12"/>
  <c r="J59" i="12" s="1"/>
  <c r="H59" i="12"/>
  <c r="I51" i="12"/>
  <c r="J51" i="12" s="1"/>
  <c r="H51" i="12"/>
  <c r="H45" i="12"/>
  <c r="I45" i="12"/>
  <c r="J45" i="12" s="1"/>
  <c r="G39" i="11"/>
  <c r="H66" i="11"/>
  <c r="E8" i="11"/>
  <c r="I54" i="10"/>
  <c r="J54" i="10" s="1"/>
  <c r="I58" i="10"/>
  <c r="J58" i="10" s="1"/>
  <c r="H56" i="10"/>
  <c r="I48" i="10"/>
  <c r="J48" i="10" s="1"/>
  <c r="H44" i="10"/>
  <c r="H50" i="10"/>
  <c r="I66" i="10"/>
  <c r="J66" i="10" s="1"/>
  <c r="H60" i="10"/>
  <c r="I65" i="10"/>
  <c r="J65" i="10" s="1"/>
  <c r="I38" i="10"/>
  <c r="J38" i="10" s="1"/>
  <c r="H38" i="10"/>
  <c r="I40" i="10"/>
  <c r="J40" i="10" s="1"/>
  <c r="H40" i="10"/>
  <c r="H64" i="10"/>
  <c r="H42" i="10"/>
  <c r="H46" i="10"/>
  <c r="H52" i="10"/>
  <c r="I53" i="11"/>
  <c r="J53" i="11" s="1"/>
  <c r="H53" i="11"/>
  <c r="I58" i="11"/>
  <c r="J58" i="11" s="1"/>
  <c r="H58" i="11"/>
  <c r="I59" i="11"/>
  <c r="J59" i="11" s="1"/>
  <c r="H59" i="11"/>
  <c r="I49" i="11"/>
  <c r="J49" i="11" s="1"/>
  <c r="H49" i="11"/>
  <c r="I54" i="11"/>
  <c r="J54" i="11" s="1"/>
  <c r="H54" i="11"/>
  <c r="I65" i="11"/>
  <c r="J65" i="11" s="1"/>
  <c r="H65" i="11"/>
  <c r="A18" i="11"/>
  <c r="I45" i="11"/>
  <c r="J45" i="11" s="1"/>
  <c r="H45" i="11"/>
  <c r="I64" i="11"/>
  <c r="J64" i="11" s="1"/>
  <c r="H64" i="11"/>
  <c r="I60" i="11"/>
  <c r="J60" i="11" s="1"/>
  <c r="H60" i="11"/>
  <c r="H67" i="11"/>
  <c r="I67" i="11"/>
  <c r="J67" i="11" s="1"/>
  <c r="I56" i="11"/>
  <c r="J56" i="11" s="1"/>
  <c r="H56" i="11"/>
  <c r="I50" i="11"/>
  <c r="J50" i="11" s="1"/>
  <c r="H50" i="11"/>
  <c r="I42" i="11"/>
  <c r="J42" i="11" s="1"/>
  <c r="H42" i="11"/>
  <c r="I61" i="11"/>
  <c r="J61" i="11" s="1"/>
  <c r="H61" i="11"/>
  <c r="I47" i="11"/>
  <c r="J47" i="11" s="1"/>
  <c r="H47" i="11"/>
  <c r="I52" i="11"/>
  <c r="J52" i="11" s="1"/>
  <c r="H52" i="11"/>
  <c r="I57" i="11"/>
  <c r="J57" i="11" s="1"/>
  <c r="H57" i="11"/>
  <c r="I46" i="11"/>
  <c r="J46" i="11" s="1"/>
  <c r="H46" i="11"/>
  <c r="H43" i="11"/>
  <c r="I43" i="11"/>
  <c r="J43" i="11" s="1"/>
  <c r="I48" i="11"/>
  <c r="J48" i="11" s="1"/>
  <c r="H48" i="11"/>
  <c r="H39" i="11"/>
  <c r="I39" i="11"/>
  <c r="J39" i="11" s="1"/>
  <c r="E4" i="11"/>
  <c r="H63" i="11"/>
  <c r="I63" i="11"/>
  <c r="J63" i="11" s="1"/>
  <c r="I44" i="11"/>
  <c r="J44" i="11" s="1"/>
  <c r="H44" i="11"/>
  <c r="I62" i="11"/>
  <c r="J62" i="11" s="1"/>
  <c r="H62" i="11"/>
  <c r="I41" i="11"/>
  <c r="J41" i="11" s="1"/>
  <c r="H41" i="11"/>
  <c r="H55" i="11"/>
  <c r="I55" i="11"/>
  <c r="J55" i="11" s="1"/>
  <c r="I40" i="11"/>
  <c r="J40" i="11" s="1"/>
  <c r="H40" i="11"/>
  <c r="H51" i="11"/>
  <c r="I51" i="11"/>
  <c r="J51" i="11" s="1"/>
  <c r="C48" i="9"/>
  <c r="E48" i="9" s="1"/>
  <c r="G48" i="9" s="1"/>
  <c r="H48" i="9" s="1"/>
  <c r="C41" i="9"/>
  <c r="C60" i="9"/>
  <c r="E60" i="9" s="1"/>
  <c r="G60" i="9" s="1"/>
  <c r="C44" i="9"/>
  <c r="E44" i="9" s="1"/>
  <c r="G44" i="9" s="1"/>
  <c r="C52" i="9"/>
  <c r="E52" i="9" s="1"/>
  <c r="G52" i="9" s="1"/>
  <c r="C63" i="9"/>
  <c r="E63" i="9" s="1"/>
  <c r="G63" i="9" s="1"/>
  <c r="D41" i="9"/>
  <c r="C56" i="9"/>
  <c r="E56" i="9" s="1"/>
  <c r="G56" i="9" s="1"/>
  <c r="C67" i="9"/>
  <c r="E67" i="9" s="1"/>
  <c r="G67" i="9" s="1"/>
  <c r="C49" i="9"/>
  <c r="E49" i="9" s="1"/>
  <c r="G49" i="9" s="1"/>
  <c r="I49" i="9" s="1"/>
  <c r="J49" i="9" s="1"/>
  <c r="C66" i="9"/>
  <c r="E66" i="9" s="1"/>
  <c r="G66" i="9" s="1"/>
  <c r="I66" i="9" s="1"/>
  <c r="J66" i="9" s="1"/>
  <c r="C45" i="9"/>
  <c r="E45" i="9" s="1"/>
  <c r="G45" i="9" s="1"/>
  <c r="I45" i="9" s="1"/>
  <c r="J45" i="9" s="1"/>
  <c r="C57" i="9"/>
  <c r="E57" i="9" s="1"/>
  <c r="G57" i="9" s="1"/>
  <c r="H57" i="9" s="1"/>
  <c r="D38" i="9"/>
  <c r="E38" i="9" s="1"/>
  <c r="G38" i="9" s="1"/>
  <c r="I38" i="9" s="1"/>
  <c r="J38" i="9" s="1"/>
  <c r="C53" i="9"/>
  <c r="E53" i="9" s="1"/>
  <c r="G53" i="9" s="1"/>
  <c r="I53" i="9" s="1"/>
  <c r="J53" i="9" s="1"/>
  <c r="C64" i="9"/>
  <c r="E64" i="9" s="1"/>
  <c r="G64" i="9" s="1"/>
  <c r="C61" i="9"/>
  <c r="E61" i="9" s="1"/>
  <c r="G61" i="9" s="1"/>
  <c r="H61" i="9" s="1"/>
  <c r="C55" i="9"/>
  <c r="E55" i="9" s="1"/>
  <c r="G55" i="9" s="1"/>
  <c r="C59" i="9"/>
  <c r="E59" i="9" s="1"/>
  <c r="G59" i="9" s="1"/>
  <c r="I59" i="9" s="1"/>
  <c r="J59" i="9" s="1"/>
  <c r="C65" i="9"/>
  <c r="E65" i="9" s="1"/>
  <c r="G65" i="9" s="1"/>
  <c r="I65" i="9" s="1"/>
  <c r="J65" i="9" s="1"/>
  <c r="C43" i="9"/>
  <c r="E43" i="9" s="1"/>
  <c r="G43" i="9" s="1"/>
  <c r="C47" i="9"/>
  <c r="E47" i="9" s="1"/>
  <c r="G47" i="9" s="1"/>
  <c r="C40" i="9"/>
  <c r="E40" i="9" s="1"/>
  <c r="G40" i="9" s="1"/>
  <c r="I40" i="9" s="1"/>
  <c r="J40" i="9" s="1"/>
  <c r="C51" i="9"/>
  <c r="E51" i="9" s="1"/>
  <c r="G51" i="9" s="1"/>
  <c r="I51" i="9" s="1"/>
  <c r="J51" i="9" s="1"/>
  <c r="I59" i="10"/>
  <c r="J59" i="10" s="1"/>
  <c r="H59" i="10"/>
  <c r="I55" i="10"/>
  <c r="J55" i="10" s="1"/>
  <c r="H55" i="10"/>
  <c r="A18" i="10"/>
  <c r="I61" i="10"/>
  <c r="J61" i="10" s="1"/>
  <c r="H61" i="10"/>
  <c r="I43" i="10"/>
  <c r="J43" i="10" s="1"/>
  <c r="H43" i="10"/>
  <c r="H53" i="10"/>
  <c r="I53" i="10"/>
  <c r="J53" i="10" s="1"/>
  <c r="I63" i="10"/>
  <c r="J63" i="10" s="1"/>
  <c r="H63" i="10"/>
  <c r="I51" i="10"/>
  <c r="J51" i="10" s="1"/>
  <c r="H51" i="10"/>
  <c r="I49" i="10"/>
  <c r="J49" i="10" s="1"/>
  <c r="H49" i="10"/>
  <c r="I67" i="10"/>
  <c r="J67" i="10" s="1"/>
  <c r="H67" i="10"/>
  <c r="I47" i="10"/>
  <c r="J47" i="10" s="1"/>
  <c r="H47" i="10"/>
  <c r="G39" i="10"/>
  <c r="E8" i="10"/>
  <c r="B17" i="10" s="1"/>
  <c r="B14" i="10"/>
  <c r="C14" i="10" s="1"/>
  <c r="H45" i="10"/>
  <c r="I45" i="10"/>
  <c r="J45" i="10" s="1"/>
  <c r="I57" i="10"/>
  <c r="J57" i="10" s="1"/>
  <c r="H57" i="10"/>
  <c r="I41" i="10"/>
  <c r="J41" i="10" s="1"/>
  <c r="H41" i="10"/>
  <c r="A17" i="9"/>
  <c r="E39" i="9"/>
  <c r="C42" i="9"/>
  <c r="E42" i="9" s="1"/>
  <c r="G42" i="9" s="1"/>
  <c r="C46" i="9"/>
  <c r="E46" i="9" s="1"/>
  <c r="G46" i="9" s="1"/>
  <c r="C50" i="9"/>
  <c r="E50" i="9" s="1"/>
  <c r="G50" i="9" s="1"/>
  <c r="C54" i="9"/>
  <c r="E54" i="9" s="1"/>
  <c r="G54" i="9" s="1"/>
  <c r="C58" i="9"/>
  <c r="E58" i="9" s="1"/>
  <c r="G58" i="9" s="1"/>
  <c r="C62" i="9"/>
  <c r="E62" i="9" s="1"/>
  <c r="G62" i="9" s="1"/>
  <c r="C57" i="8"/>
  <c r="E57" i="8" s="1"/>
  <c r="G57" i="8" s="1"/>
  <c r="I57" i="8" s="1"/>
  <c r="J57" i="8" s="1"/>
  <c r="C53" i="8"/>
  <c r="E53" i="8" s="1"/>
  <c r="G53" i="8" s="1"/>
  <c r="I53" i="8" s="1"/>
  <c r="J53" i="8" s="1"/>
  <c r="C49" i="8"/>
  <c r="E49" i="8" s="1"/>
  <c r="G49" i="8" s="1"/>
  <c r="I49" i="8" s="1"/>
  <c r="J49" i="8" s="1"/>
  <c r="C45" i="8"/>
  <c r="E45" i="8" s="1"/>
  <c r="G45" i="8" s="1"/>
  <c r="H45" i="8" s="1"/>
  <c r="C41" i="8"/>
  <c r="E41" i="8" s="1"/>
  <c r="G41" i="8" s="1"/>
  <c r="I41" i="8" s="1"/>
  <c r="J41" i="8" s="1"/>
  <c r="C65" i="8"/>
  <c r="E65" i="8" s="1"/>
  <c r="G65" i="8" s="1"/>
  <c r="H65" i="8" s="1"/>
  <c r="C61" i="8"/>
  <c r="E61" i="8" s="1"/>
  <c r="G61" i="8" s="1"/>
  <c r="A17" i="8"/>
  <c r="B14" i="8"/>
  <c r="C14" i="8" s="1"/>
  <c r="E8" i="8"/>
  <c r="B15" i="8" s="1"/>
  <c r="G38" i="8"/>
  <c r="I61" i="8"/>
  <c r="J61" i="8" s="1"/>
  <c r="H61" i="8"/>
  <c r="C48" i="8"/>
  <c r="E48" i="8" s="1"/>
  <c r="G48" i="8" s="1"/>
  <c r="C64" i="8"/>
  <c r="E64" i="8" s="1"/>
  <c r="G64" i="8" s="1"/>
  <c r="C40" i="8"/>
  <c r="E40" i="8" s="1"/>
  <c r="G40" i="8" s="1"/>
  <c r="C44" i="8"/>
  <c r="E44" i="8" s="1"/>
  <c r="G44" i="8" s="1"/>
  <c r="C52" i="8"/>
  <c r="E52" i="8" s="1"/>
  <c r="G52" i="8" s="1"/>
  <c r="C56" i="8"/>
  <c r="E56" i="8" s="1"/>
  <c r="G56" i="8" s="1"/>
  <c r="C60" i="8"/>
  <c r="E60" i="8" s="1"/>
  <c r="G60" i="8" s="1"/>
  <c r="C39" i="8"/>
  <c r="E39" i="8" s="1"/>
  <c r="G39" i="8" s="1"/>
  <c r="C43" i="8"/>
  <c r="E43" i="8" s="1"/>
  <c r="G43" i="8" s="1"/>
  <c r="C47" i="8"/>
  <c r="E47" i="8" s="1"/>
  <c r="G47" i="8" s="1"/>
  <c r="C51" i="8"/>
  <c r="E51" i="8" s="1"/>
  <c r="G51" i="8" s="1"/>
  <c r="C55" i="8"/>
  <c r="E55" i="8" s="1"/>
  <c r="G55" i="8" s="1"/>
  <c r="C59" i="8"/>
  <c r="E59" i="8" s="1"/>
  <c r="G59" i="8" s="1"/>
  <c r="C63" i="8"/>
  <c r="E63" i="8" s="1"/>
  <c r="G63" i="8" s="1"/>
  <c r="C67" i="8"/>
  <c r="E67" i="8" s="1"/>
  <c r="G67" i="8" s="1"/>
  <c r="C42" i="8"/>
  <c r="E42" i="8" s="1"/>
  <c r="G42" i="8" s="1"/>
  <c r="C46" i="8"/>
  <c r="E46" i="8" s="1"/>
  <c r="G46" i="8" s="1"/>
  <c r="C50" i="8"/>
  <c r="E50" i="8" s="1"/>
  <c r="G50" i="8" s="1"/>
  <c r="C54" i="8"/>
  <c r="E54" i="8" s="1"/>
  <c r="G54" i="8" s="1"/>
  <c r="C58" i="8"/>
  <c r="E58" i="8" s="1"/>
  <c r="G58" i="8" s="1"/>
  <c r="C62" i="8"/>
  <c r="E62" i="8" s="1"/>
  <c r="G62" i="8" s="1"/>
  <c r="C66" i="8"/>
  <c r="E66" i="8" s="1"/>
  <c r="G66" i="8" s="1"/>
  <c r="C48" i="6"/>
  <c r="E48" i="6" s="1"/>
  <c r="G48" i="6" s="1"/>
  <c r="I48" i="6" s="1"/>
  <c r="J48" i="6" s="1"/>
  <c r="C40" i="6"/>
  <c r="E38" i="6"/>
  <c r="G38" i="6" s="1"/>
  <c r="H38" i="6" s="1"/>
  <c r="C65" i="6"/>
  <c r="E65" i="6" s="1"/>
  <c r="G65" i="6" s="1"/>
  <c r="I65" i="6" s="1"/>
  <c r="J65" i="6" s="1"/>
  <c r="A18" i="6"/>
  <c r="H65" i="6"/>
  <c r="E39" i="6"/>
  <c r="G39" i="6" s="1"/>
  <c r="D40" i="6"/>
  <c r="C47" i="6"/>
  <c r="E47" i="6" s="1"/>
  <c r="G47" i="6" s="1"/>
  <c r="C51" i="6"/>
  <c r="E51" i="6" s="1"/>
  <c r="G51" i="6" s="1"/>
  <c r="C55" i="6"/>
  <c r="E55" i="6" s="1"/>
  <c r="G55" i="6" s="1"/>
  <c r="C59" i="6"/>
  <c r="E59" i="6" s="1"/>
  <c r="G59" i="6" s="1"/>
  <c r="C63" i="6"/>
  <c r="E63" i="6" s="1"/>
  <c r="G63" i="6" s="1"/>
  <c r="C67" i="6"/>
  <c r="E67" i="6" s="1"/>
  <c r="G67" i="6" s="1"/>
  <c r="D39" i="6"/>
  <c r="C52" i="6"/>
  <c r="E52" i="6" s="1"/>
  <c r="G52" i="6" s="1"/>
  <c r="C56" i="6"/>
  <c r="E56" i="6" s="1"/>
  <c r="G56" i="6" s="1"/>
  <c r="C60" i="6"/>
  <c r="E60" i="6" s="1"/>
  <c r="G60" i="6" s="1"/>
  <c r="C64" i="6"/>
  <c r="E64" i="6" s="1"/>
  <c r="G64" i="6" s="1"/>
  <c r="C43" i="6"/>
  <c r="E43" i="6" s="1"/>
  <c r="G43" i="6" s="1"/>
  <c r="C44" i="6"/>
  <c r="E44" i="6" s="1"/>
  <c r="G44" i="6" s="1"/>
  <c r="C42" i="6"/>
  <c r="E42" i="6" s="1"/>
  <c r="C46" i="6"/>
  <c r="E46" i="6" s="1"/>
  <c r="G46" i="6" s="1"/>
  <c r="C50" i="6"/>
  <c r="E50" i="6" s="1"/>
  <c r="G50" i="6" s="1"/>
  <c r="C54" i="6"/>
  <c r="E54" i="6" s="1"/>
  <c r="G54" i="6" s="1"/>
  <c r="C58" i="6"/>
  <c r="E58" i="6" s="1"/>
  <c r="G58" i="6" s="1"/>
  <c r="C62" i="6"/>
  <c r="E62" i="6" s="1"/>
  <c r="G62" i="6" s="1"/>
  <c r="C66" i="6"/>
  <c r="E66" i="6" s="1"/>
  <c r="G66" i="6" s="1"/>
  <c r="C41" i="6"/>
  <c r="E41" i="6" s="1"/>
  <c r="G41" i="6" s="1"/>
  <c r="C45" i="6"/>
  <c r="E45" i="6" s="1"/>
  <c r="G45" i="6" s="1"/>
  <c r="C49" i="6"/>
  <c r="E49" i="6" s="1"/>
  <c r="G49" i="6" s="1"/>
  <c r="C53" i="6"/>
  <c r="E53" i="6" s="1"/>
  <c r="G53" i="6" s="1"/>
  <c r="C57" i="6"/>
  <c r="E57" i="6" s="1"/>
  <c r="G57" i="6" s="1"/>
  <c r="C61" i="6"/>
  <c r="E61" i="6" s="1"/>
  <c r="G61" i="6" s="1"/>
  <c r="C46" i="5"/>
  <c r="E46" i="5" s="1"/>
  <c r="G46" i="5" s="1"/>
  <c r="I46" i="5" s="1"/>
  <c r="J46" i="5" s="1"/>
  <c r="C40" i="5"/>
  <c r="C58" i="5"/>
  <c r="E58" i="5" s="1"/>
  <c r="G58" i="5" s="1"/>
  <c r="I58" i="5" s="1"/>
  <c r="J58" i="5" s="1"/>
  <c r="D38" i="5"/>
  <c r="E38" i="5" s="1"/>
  <c r="G38" i="5" s="1"/>
  <c r="A19" i="5"/>
  <c r="C44" i="5"/>
  <c r="E44" i="5" s="1"/>
  <c r="G44" i="5" s="1"/>
  <c r="D40" i="5"/>
  <c r="C66" i="5"/>
  <c r="E66" i="5" s="1"/>
  <c r="G66" i="5" s="1"/>
  <c r="C54" i="5"/>
  <c r="E54" i="5" s="1"/>
  <c r="G54" i="5" s="1"/>
  <c r="C50" i="5"/>
  <c r="E50" i="5" s="1"/>
  <c r="G50" i="5" s="1"/>
  <c r="C62" i="5"/>
  <c r="E62" i="5" s="1"/>
  <c r="G62" i="5" s="1"/>
  <c r="C65" i="5"/>
  <c r="E65" i="5" s="1"/>
  <c r="G65" i="5" s="1"/>
  <c r="C61" i="5"/>
  <c r="E61" i="5" s="1"/>
  <c r="G61" i="5" s="1"/>
  <c r="C57" i="5"/>
  <c r="E57" i="5" s="1"/>
  <c r="G57" i="5" s="1"/>
  <c r="C53" i="5"/>
  <c r="E53" i="5" s="1"/>
  <c r="G53" i="5" s="1"/>
  <c r="C49" i="5"/>
  <c r="E49" i="5" s="1"/>
  <c r="G49" i="5" s="1"/>
  <c r="C45" i="5"/>
  <c r="E45" i="5" s="1"/>
  <c r="G45" i="5" s="1"/>
  <c r="C41" i="5"/>
  <c r="E41" i="5" s="1"/>
  <c r="G41" i="5" s="1"/>
  <c r="C67" i="5"/>
  <c r="E67" i="5" s="1"/>
  <c r="G67" i="5" s="1"/>
  <c r="C63" i="5"/>
  <c r="E63" i="5" s="1"/>
  <c r="G63" i="5" s="1"/>
  <c r="C59" i="5"/>
  <c r="E59" i="5" s="1"/>
  <c r="G59" i="5" s="1"/>
  <c r="C55" i="5"/>
  <c r="E55" i="5" s="1"/>
  <c r="G55" i="5" s="1"/>
  <c r="C51" i="5"/>
  <c r="E51" i="5" s="1"/>
  <c r="G51" i="5" s="1"/>
  <c r="C47" i="5"/>
  <c r="E47" i="5" s="1"/>
  <c r="G47" i="5" s="1"/>
  <c r="C43" i="5"/>
  <c r="E43" i="5" s="1"/>
  <c r="G43" i="5" s="1"/>
  <c r="C39" i="5"/>
  <c r="E39" i="5" s="1"/>
  <c r="G39" i="5" s="1"/>
  <c r="C64" i="5"/>
  <c r="E64" i="5" s="1"/>
  <c r="G64" i="5" s="1"/>
  <c r="C60" i="5"/>
  <c r="E60" i="5" s="1"/>
  <c r="G60" i="5" s="1"/>
  <c r="C56" i="5"/>
  <c r="E56" i="5" s="1"/>
  <c r="G56" i="5" s="1"/>
  <c r="C52" i="5"/>
  <c r="E52" i="5" s="1"/>
  <c r="G52" i="5" s="1"/>
  <c r="C48" i="5"/>
  <c r="E48" i="5" s="1"/>
  <c r="G48" i="5" s="1"/>
  <c r="C42" i="5"/>
  <c r="E42" i="5" s="1"/>
  <c r="I39" i="12" l="1"/>
  <c r="J39" i="12" s="1"/>
  <c r="H39" i="12"/>
  <c r="E4" i="12"/>
  <c r="B15" i="12"/>
  <c r="C15" i="12" s="1"/>
  <c r="B16" i="12"/>
  <c r="A19" i="12"/>
  <c r="B18" i="12"/>
  <c r="B16" i="11"/>
  <c r="B15" i="11"/>
  <c r="C15" i="11" s="1"/>
  <c r="C16" i="11" s="1"/>
  <c r="B17" i="11"/>
  <c r="B18" i="11"/>
  <c r="A19" i="11"/>
  <c r="E5" i="11"/>
  <c r="E6" i="11"/>
  <c r="F13" i="11" s="1"/>
  <c r="G13" i="11" s="1"/>
  <c r="I57" i="9"/>
  <c r="J57" i="9" s="1"/>
  <c r="I48" i="9"/>
  <c r="J48" i="9" s="1"/>
  <c r="H49" i="9"/>
  <c r="H45" i="9"/>
  <c r="H65" i="9"/>
  <c r="H40" i="9"/>
  <c r="H51" i="9"/>
  <c r="H53" i="9"/>
  <c r="I61" i="9"/>
  <c r="J61" i="9" s="1"/>
  <c r="H66" i="9"/>
  <c r="E41" i="9"/>
  <c r="G41" i="9" s="1"/>
  <c r="I41" i="9" s="1"/>
  <c r="J41" i="9" s="1"/>
  <c r="H59" i="9"/>
  <c r="H38" i="9"/>
  <c r="B15" i="10"/>
  <c r="C15" i="10" s="1"/>
  <c r="B16" i="10"/>
  <c r="I39" i="10"/>
  <c r="J39" i="10" s="1"/>
  <c r="H39" i="10"/>
  <c r="E4" i="10"/>
  <c r="A19" i="10"/>
  <c r="B18" i="10"/>
  <c r="G39" i="9"/>
  <c r="B14" i="9"/>
  <c r="C14" i="9" s="1"/>
  <c r="E8" i="9"/>
  <c r="B17" i="9" s="1"/>
  <c r="I60" i="9"/>
  <c r="J60" i="9" s="1"/>
  <c r="H60" i="9"/>
  <c r="I62" i="9"/>
  <c r="J62" i="9" s="1"/>
  <c r="H62" i="9"/>
  <c r="I52" i="9"/>
  <c r="J52" i="9" s="1"/>
  <c r="H52" i="9"/>
  <c r="I58" i="9"/>
  <c r="J58" i="9" s="1"/>
  <c r="H58" i="9"/>
  <c r="A18" i="9"/>
  <c r="I67" i="9"/>
  <c r="J67" i="9" s="1"/>
  <c r="H67" i="9"/>
  <c r="I54" i="9"/>
  <c r="J54" i="9" s="1"/>
  <c r="H54" i="9"/>
  <c r="I56" i="9"/>
  <c r="J56" i="9" s="1"/>
  <c r="H56" i="9"/>
  <c r="I50" i="9"/>
  <c r="J50" i="9" s="1"/>
  <c r="H50" i="9"/>
  <c r="I46" i="9"/>
  <c r="J46" i="9" s="1"/>
  <c r="H46" i="9"/>
  <c r="I42" i="9"/>
  <c r="J42" i="9" s="1"/>
  <c r="H42" i="9"/>
  <c r="I47" i="9"/>
  <c r="J47" i="9" s="1"/>
  <c r="H47" i="9"/>
  <c r="I64" i="9"/>
  <c r="J64" i="9" s="1"/>
  <c r="H64" i="9"/>
  <c r="I43" i="9"/>
  <c r="J43" i="9" s="1"/>
  <c r="H43" i="9"/>
  <c r="I55" i="9"/>
  <c r="J55" i="9" s="1"/>
  <c r="H55" i="9"/>
  <c r="I63" i="9"/>
  <c r="J63" i="9" s="1"/>
  <c r="H63" i="9"/>
  <c r="I44" i="9"/>
  <c r="J44" i="9" s="1"/>
  <c r="H44" i="9"/>
  <c r="I65" i="8"/>
  <c r="J65" i="8" s="1"/>
  <c r="H41" i="8"/>
  <c r="H49" i="8"/>
  <c r="I45" i="8"/>
  <c r="J45" i="8" s="1"/>
  <c r="H57" i="8"/>
  <c r="H53" i="8"/>
  <c r="I52" i="8"/>
  <c r="J52" i="8" s="1"/>
  <c r="H52" i="8"/>
  <c r="I63" i="8"/>
  <c r="J63" i="8" s="1"/>
  <c r="H63" i="8"/>
  <c r="I64" i="8"/>
  <c r="J64" i="8" s="1"/>
  <c r="H64" i="8"/>
  <c r="I42" i="8"/>
  <c r="J42" i="8" s="1"/>
  <c r="H42" i="8"/>
  <c r="H40" i="8"/>
  <c r="I40" i="8"/>
  <c r="J40" i="8" s="1"/>
  <c r="I59" i="8"/>
  <c r="J59" i="8" s="1"/>
  <c r="H59" i="8"/>
  <c r="I48" i="8"/>
  <c r="J48" i="8" s="1"/>
  <c r="H48" i="8"/>
  <c r="A18" i="8"/>
  <c r="B17" i="8"/>
  <c r="I67" i="8"/>
  <c r="J67" i="8" s="1"/>
  <c r="H67" i="8"/>
  <c r="I55" i="8"/>
  <c r="J55" i="8" s="1"/>
  <c r="H55" i="8"/>
  <c r="B16" i="8"/>
  <c r="I62" i="8"/>
  <c r="J62" i="8" s="1"/>
  <c r="H62" i="8"/>
  <c r="H47" i="8"/>
  <c r="I47" i="8"/>
  <c r="J47" i="8" s="1"/>
  <c r="H44" i="8"/>
  <c r="I44" i="8"/>
  <c r="J44" i="8" s="1"/>
  <c r="I66" i="8"/>
  <c r="J66" i="8" s="1"/>
  <c r="H66" i="8"/>
  <c r="I58" i="8"/>
  <c r="J58" i="8" s="1"/>
  <c r="H58" i="8"/>
  <c r="H43" i="8"/>
  <c r="I43" i="8"/>
  <c r="J43" i="8" s="1"/>
  <c r="C15" i="8"/>
  <c r="C16" i="8" s="1"/>
  <c r="H51" i="8"/>
  <c r="I51" i="8"/>
  <c r="J51" i="8" s="1"/>
  <c r="I54" i="8"/>
  <c r="J54" i="8" s="1"/>
  <c r="H54" i="8"/>
  <c r="I39" i="8"/>
  <c r="J39" i="8" s="1"/>
  <c r="H39" i="8"/>
  <c r="I50" i="8"/>
  <c r="J50" i="8" s="1"/>
  <c r="H50" i="8"/>
  <c r="I60" i="8"/>
  <c r="J60" i="8" s="1"/>
  <c r="H60" i="8"/>
  <c r="I46" i="8"/>
  <c r="J46" i="8" s="1"/>
  <c r="H46" i="8"/>
  <c r="I56" i="8"/>
  <c r="J56" i="8" s="1"/>
  <c r="H56" i="8"/>
  <c r="E4" i="8"/>
  <c r="H38" i="8"/>
  <c r="I38" i="8"/>
  <c r="J38" i="8" s="1"/>
  <c r="E40" i="6"/>
  <c r="G40" i="6" s="1"/>
  <c r="H48" i="6"/>
  <c r="I38" i="6"/>
  <c r="J38" i="6" s="1"/>
  <c r="I40" i="6"/>
  <c r="J40" i="6" s="1"/>
  <c r="H40" i="6"/>
  <c r="H54" i="6"/>
  <c r="I54" i="6"/>
  <c r="J54" i="6" s="1"/>
  <c r="I59" i="6"/>
  <c r="J59" i="6" s="1"/>
  <c r="H59" i="6"/>
  <c r="H61" i="6"/>
  <c r="I61" i="6"/>
  <c r="J61" i="6" s="1"/>
  <c r="H46" i="6"/>
  <c r="I46" i="6"/>
  <c r="J46" i="6" s="1"/>
  <c r="I55" i="6"/>
  <c r="J55" i="6" s="1"/>
  <c r="H55" i="6"/>
  <c r="H57" i="6"/>
  <c r="I57" i="6"/>
  <c r="J57" i="6" s="1"/>
  <c r="G42" i="6"/>
  <c r="E8" i="6"/>
  <c r="B18" i="6" s="1"/>
  <c r="B14" i="6"/>
  <c r="C14" i="6" s="1"/>
  <c r="I51" i="6"/>
  <c r="J51" i="6" s="1"/>
  <c r="H51" i="6"/>
  <c r="A19" i="6"/>
  <c r="I53" i="6"/>
  <c r="J53" i="6" s="1"/>
  <c r="H53" i="6"/>
  <c r="I44" i="6"/>
  <c r="J44" i="6" s="1"/>
  <c r="H44" i="6"/>
  <c r="I47" i="6"/>
  <c r="J47" i="6" s="1"/>
  <c r="H47" i="6"/>
  <c r="H49" i="6"/>
  <c r="I49" i="6"/>
  <c r="J49" i="6" s="1"/>
  <c r="I43" i="6"/>
  <c r="J43" i="6" s="1"/>
  <c r="H43" i="6"/>
  <c r="I45" i="6"/>
  <c r="J45" i="6" s="1"/>
  <c r="H45" i="6"/>
  <c r="I64" i="6"/>
  <c r="J64" i="6" s="1"/>
  <c r="H64" i="6"/>
  <c r="I39" i="6"/>
  <c r="J39" i="6" s="1"/>
  <c r="H39" i="6"/>
  <c r="I60" i="6"/>
  <c r="J60" i="6" s="1"/>
  <c r="H60" i="6"/>
  <c r="I56" i="6"/>
  <c r="J56" i="6" s="1"/>
  <c r="H56" i="6"/>
  <c r="I66" i="6"/>
  <c r="J66" i="6" s="1"/>
  <c r="H66" i="6"/>
  <c r="I52" i="6"/>
  <c r="J52" i="6" s="1"/>
  <c r="H52" i="6"/>
  <c r="I41" i="6"/>
  <c r="J41" i="6" s="1"/>
  <c r="H41" i="6"/>
  <c r="I62" i="6"/>
  <c r="J62" i="6" s="1"/>
  <c r="H62" i="6"/>
  <c r="I58" i="6"/>
  <c r="J58" i="6" s="1"/>
  <c r="H58" i="6"/>
  <c r="I67" i="6"/>
  <c r="J67" i="6" s="1"/>
  <c r="H67" i="6"/>
  <c r="I50" i="6"/>
  <c r="J50" i="6" s="1"/>
  <c r="H50" i="6"/>
  <c r="I63" i="6"/>
  <c r="J63" i="6" s="1"/>
  <c r="H63" i="6"/>
  <c r="E40" i="5"/>
  <c r="G40" i="5" s="1"/>
  <c r="I40" i="5" s="1"/>
  <c r="J40" i="5" s="1"/>
  <c r="H58" i="5"/>
  <c r="H46" i="5"/>
  <c r="H38" i="5"/>
  <c r="I38" i="5"/>
  <c r="J38" i="5" s="1"/>
  <c r="G42" i="5"/>
  <c r="E8" i="5"/>
  <c r="B14" i="5"/>
  <c r="C14" i="5" s="1"/>
  <c r="I63" i="5"/>
  <c r="J63" i="5" s="1"/>
  <c r="H63" i="5"/>
  <c r="H48" i="5"/>
  <c r="I48" i="5"/>
  <c r="J48" i="5" s="1"/>
  <c r="I67" i="5"/>
  <c r="J67" i="5" s="1"/>
  <c r="H67" i="5"/>
  <c r="I66" i="5"/>
  <c r="J66" i="5" s="1"/>
  <c r="H66" i="5"/>
  <c r="H52" i="5"/>
  <c r="I52" i="5"/>
  <c r="J52" i="5" s="1"/>
  <c r="I41" i="5"/>
  <c r="J41" i="5" s="1"/>
  <c r="H41" i="5"/>
  <c r="H56" i="5"/>
  <c r="I56" i="5"/>
  <c r="J56" i="5" s="1"/>
  <c r="I44" i="5"/>
  <c r="J44" i="5" s="1"/>
  <c r="H44" i="5"/>
  <c r="I43" i="5"/>
  <c r="J43" i="5" s="1"/>
  <c r="H43" i="5"/>
  <c r="I61" i="5"/>
  <c r="J61" i="5" s="1"/>
  <c r="H61" i="5"/>
  <c r="I60" i="5"/>
  <c r="J60" i="5" s="1"/>
  <c r="H60" i="5"/>
  <c r="I64" i="5"/>
  <c r="J64" i="5" s="1"/>
  <c r="H64" i="5"/>
  <c r="I57" i="5"/>
  <c r="J57" i="5" s="1"/>
  <c r="H57" i="5"/>
  <c r="I47" i="5"/>
  <c r="J47" i="5" s="1"/>
  <c r="H47" i="5"/>
  <c r="I65" i="5"/>
  <c r="J65" i="5" s="1"/>
  <c r="H65" i="5"/>
  <c r="I45" i="5"/>
  <c r="J45" i="5" s="1"/>
  <c r="H45" i="5"/>
  <c r="I49" i="5"/>
  <c r="J49" i="5" s="1"/>
  <c r="H49" i="5"/>
  <c r="I53" i="5"/>
  <c r="J53" i="5" s="1"/>
  <c r="H53" i="5"/>
  <c r="I39" i="5"/>
  <c r="J39" i="5" s="1"/>
  <c r="H39" i="5"/>
  <c r="I51" i="5"/>
  <c r="J51" i="5" s="1"/>
  <c r="H51" i="5"/>
  <c r="I62" i="5"/>
  <c r="J62" i="5" s="1"/>
  <c r="H62" i="5"/>
  <c r="I55" i="5"/>
  <c r="J55" i="5" s="1"/>
  <c r="H55" i="5"/>
  <c r="A20" i="5"/>
  <c r="I59" i="5"/>
  <c r="J59" i="5" s="1"/>
  <c r="H59" i="5"/>
  <c r="I50" i="5"/>
  <c r="J50" i="5" s="1"/>
  <c r="H50" i="5"/>
  <c r="I54" i="5"/>
  <c r="J54" i="5" s="1"/>
  <c r="H54" i="5"/>
  <c r="C16" i="12" l="1"/>
  <c r="C17" i="12" s="1"/>
  <c r="C18" i="12" s="1"/>
  <c r="A20" i="12"/>
  <c r="B19" i="12"/>
  <c r="E6" i="12"/>
  <c r="E5" i="12"/>
  <c r="C17" i="11"/>
  <c r="C18" i="11" s="1"/>
  <c r="E7" i="11"/>
  <c r="C16" i="10"/>
  <c r="C17" i="10" s="1"/>
  <c r="C18" i="10" s="1"/>
  <c r="B19" i="11"/>
  <c r="A20" i="11"/>
  <c r="H41" i="9"/>
  <c r="E6" i="10"/>
  <c r="E7" i="10" s="1"/>
  <c r="E5" i="10"/>
  <c r="A20" i="10"/>
  <c r="B19" i="10"/>
  <c r="I39" i="9"/>
  <c r="J39" i="9" s="1"/>
  <c r="H39" i="9"/>
  <c r="E4" i="9"/>
  <c r="A19" i="9"/>
  <c r="B18" i="9"/>
  <c r="B16" i="9"/>
  <c r="B15" i="9"/>
  <c r="C15" i="9" s="1"/>
  <c r="C17" i="8"/>
  <c r="A19" i="8"/>
  <c r="B18" i="8"/>
  <c r="E6" i="8"/>
  <c r="E5" i="8"/>
  <c r="A20" i="6"/>
  <c r="B19" i="6"/>
  <c r="I42" i="6"/>
  <c r="J42" i="6" s="1"/>
  <c r="H42" i="6"/>
  <c r="E4" i="6"/>
  <c r="B15" i="6"/>
  <c r="C15" i="6" s="1"/>
  <c r="C16" i="6" s="1"/>
  <c r="C17" i="6" s="1"/>
  <c r="C18" i="6" s="1"/>
  <c r="B16" i="6"/>
  <c r="B17" i="6"/>
  <c r="H40" i="5"/>
  <c r="B20" i="5"/>
  <c r="A21" i="5"/>
  <c r="B15" i="5"/>
  <c r="C15" i="5" s="1"/>
  <c r="B18" i="5"/>
  <c r="B16" i="5"/>
  <c r="B17" i="5"/>
  <c r="B19" i="5"/>
  <c r="H42" i="5"/>
  <c r="I42" i="5"/>
  <c r="J42" i="5" s="1"/>
  <c r="E4" i="5"/>
  <c r="C19" i="12" l="1"/>
  <c r="E7" i="12"/>
  <c r="F13" i="12"/>
  <c r="G13" i="12" s="1"/>
  <c r="B20" i="12"/>
  <c r="A21" i="12"/>
  <c r="C19" i="11"/>
  <c r="C19" i="10"/>
  <c r="B20" i="11"/>
  <c r="C20" i="11" s="1"/>
  <c r="A21" i="11"/>
  <c r="C16" i="9"/>
  <c r="C17" i="9" s="1"/>
  <c r="C18" i="9" s="1"/>
  <c r="B20" i="10"/>
  <c r="A21" i="10"/>
  <c r="A20" i="9"/>
  <c r="B19" i="9"/>
  <c r="E6" i="9"/>
  <c r="E5" i="9"/>
  <c r="C18" i="8"/>
  <c r="C19" i="8" s="1"/>
  <c r="E7" i="8"/>
  <c r="A20" i="8"/>
  <c r="B19" i="8"/>
  <c r="C19" i="6"/>
  <c r="B20" i="6"/>
  <c r="C20" i="6" s="1"/>
  <c r="A21" i="6"/>
  <c r="E6" i="6"/>
  <c r="E5" i="6"/>
  <c r="C16" i="5"/>
  <c r="C17" i="5" s="1"/>
  <c r="C18" i="5" s="1"/>
  <c r="C19" i="5" s="1"/>
  <c r="C20" i="5" s="1"/>
  <c r="A22" i="5"/>
  <c r="B21" i="5"/>
  <c r="E6" i="5"/>
  <c r="E5" i="5"/>
  <c r="C20" i="12" l="1"/>
  <c r="A22" i="12"/>
  <c r="B21" i="12"/>
  <c r="C20" i="10"/>
  <c r="A22" i="11"/>
  <c r="B21" i="11"/>
  <c r="C21" i="11" s="1"/>
  <c r="C19" i="9"/>
  <c r="B21" i="10"/>
  <c r="C21" i="10" s="1"/>
  <c r="A22" i="10"/>
  <c r="E7" i="9"/>
  <c r="B20" i="9"/>
  <c r="A21" i="9"/>
  <c r="B20" i="8"/>
  <c r="C20" i="8" s="1"/>
  <c r="A21" i="8"/>
  <c r="E7" i="6"/>
  <c r="B21" i="6"/>
  <c r="C21" i="6" s="1"/>
  <c r="A22" i="6"/>
  <c r="C21" i="5"/>
  <c r="E7" i="5"/>
  <c r="G7" i="5" s="1"/>
  <c r="G6" i="5"/>
  <c r="B22" i="5"/>
  <c r="A23" i="5"/>
  <c r="C21" i="12" l="1"/>
  <c r="A23" i="12"/>
  <c r="B22" i="12"/>
  <c r="B22" i="11"/>
  <c r="C22" i="11" s="1"/>
  <c r="A23" i="11"/>
  <c r="C20" i="9"/>
  <c r="A23" i="10"/>
  <c r="B22" i="10"/>
  <c r="C22" i="10" s="1"/>
  <c r="A22" i="9"/>
  <c r="B21" i="9"/>
  <c r="A22" i="8"/>
  <c r="B21" i="8"/>
  <c r="C21" i="8" s="1"/>
  <c r="A23" i="6"/>
  <c r="B22" i="6"/>
  <c r="C22" i="6" s="1"/>
  <c r="C22" i="5"/>
  <c r="A24" i="5"/>
  <c r="B23" i="5"/>
  <c r="C22" i="12" l="1"/>
  <c r="A24" i="12"/>
  <c r="B23" i="12"/>
  <c r="B23" i="11"/>
  <c r="C23" i="11" s="1"/>
  <c r="A24" i="11"/>
  <c r="C21" i="9"/>
  <c r="A24" i="10"/>
  <c r="B23" i="10"/>
  <c r="C23" i="10" s="1"/>
  <c r="A23" i="9"/>
  <c r="B22" i="9"/>
  <c r="A23" i="8"/>
  <c r="B22" i="8"/>
  <c r="C22" i="8" s="1"/>
  <c r="A24" i="6"/>
  <c r="B23" i="6"/>
  <c r="C23" i="6" s="1"/>
  <c r="C23" i="5"/>
  <c r="B24" i="5"/>
  <c r="A25" i="5"/>
  <c r="C23" i="12" l="1"/>
  <c r="B24" i="12"/>
  <c r="A25" i="12"/>
  <c r="C22" i="9"/>
  <c r="B24" i="11"/>
  <c r="C24" i="11" s="1"/>
  <c r="A25" i="11"/>
  <c r="B24" i="10"/>
  <c r="C24" i="10" s="1"/>
  <c r="A25" i="10"/>
  <c r="A24" i="9"/>
  <c r="B23" i="9"/>
  <c r="A24" i="8"/>
  <c r="B23" i="8"/>
  <c r="C23" i="8" s="1"/>
  <c r="B24" i="6"/>
  <c r="C24" i="6" s="1"/>
  <c r="A25" i="6"/>
  <c r="C24" i="5"/>
  <c r="A26" i="5"/>
  <c r="B25" i="5"/>
  <c r="C24" i="12" l="1"/>
  <c r="B25" i="12"/>
  <c r="A26" i="12"/>
  <c r="C23" i="9"/>
  <c r="A26" i="11"/>
  <c r="B25" i="11"/>
  <c r="C25" i="11" s="1"/>
  <c r="B25" i="10"/>
  <c r="C25" i="10" s="1"/>
  <c r="A26" i="10"/>
  <c r="A25" i="9"/>
  <c r="B24" i="9"/>
  <c r="B24" i="8"/>
  <c r="C24" i="8" s="1"/>
  <c r="A25" i="8"/>
  <c r="B25" i="6"/>
  <c r="C25" i="6" s="1"/>
  <c r="A26" i="6"/>
  <c r="C25" i="5"/>
  <c r="B26" i="5"/>
  <c r="A27" i="5"/>
  <c r="C25" i="12" l="1"/>
  <c r="A27" i="12"/>
  <c r="B26" i="12"/>
  <c r="C24" i="9"/>
  <c r="A27" i="11"/>
  <c r="B26" i="11"/>
  <c r="C26" i="11" s="1"/>
  <c r="A27" i="10"/>
  <c r="B26" i="10"/>
  <c r="C26" i="10" s="1"/>
  <c r="A26" i="9"/>
  <c r="B25" i="9"/>
  <c r="A26" i="8"/>
  <c r="B25" i="8"/>
  <c r="C25" i="8" s="1"/>
  <c r="A27" i="6"/>
  <c r="B26" i="6"/>
  <c r="C26" i="6" s="1"/>
  <c r="C26" i="5"/>
  <c r="A28" i="5"/>
  <c r="B27" i="5"/>
  <c r="C26" i="12" l="1"/>
  <c r="A28" i="12"/>
  <c r="B27" i="12"/>
  <c r="C25" i="9"/>
  <c r="A28" i="11"/>
  <c r="B27" i="11"/>
  <c r="C27" i="11" s="1"/>
  <c r="A28" i="10"/>
  <c r="B27" i="10"/>
  <c r="C27" i="10" s="1"/>
  <c r="A27" i="9"/>
  <c r="B26" i="9"/>
  <c r="A27" i="8"/>
  <c r="B26" i="8"/>
  <c r="C26" i="8" s="1"/>
  <c r="A28" i="6"/>
  <c r="B27" i="6"/>
  <c r="C27" i="6" s="1"/>
  <c r="C27" i="5"/>
  <c r="B28" i="5"/>
  <c r="A29" i="5"/>
  <c r="C27" i="12" l="1"/>
  <c r="B28" i="12"/>
  <c r="A29" i="12"/>
  <c r="C26" i="9"/>
  <c r="B28" i="11"/>
  <c r="C28" i="11" s="1"/>
  <c r="A29" i="11"/>
  <c r="B28" i="10"/>
  <c r="C28" i="10" s="1"/>
  <c r="A29" i="10"/>
  <c r="A28" i="9"/>
  <c r="B27" i="9"/>
  <c r="A28" i="8"/>
  <c r="B27" i="8"/>
  <c r="C27" i="8" s="1"/>
  <c r="B28" i="6"/>
  <c r="C28" i="6" s="1"/>
  <c r="A29" i="6"/>
  <c r="C28" i="5"/>
  <c r="A30" i="5"/>
  <c r="B29" i="5"/>
  <c r="C28" i="12" l="1"/>
  <c r="A30" i="12"/>
  <c r="B29" i="12"/>
  <c r="C27" i="9"/>
  <c r="C29" i="11"/>
  <c r="A30" i="11"/>
  <c r="B29" i="11"/>
  <c r="A30" i="10"/>
  <c r="B29" i="10"/>
  <c r="C29" i="10" s="1"/>
  <c r="B28" i="9"/>
  <c r="A29" i="9"/>
  <c r="B28" i="8"/>
  <c r="C28" i="8" s="1"/>
  <c r="A29" i="8"/>
  <c r="B29" i="6"/>
  <c r="C29" i="6" s="1"/>
  <c r="A30" i="6"/>
  <c r="C29" i="5"/>
  <c r="B30" i="5"/>
  <c r="A31" i="5"/>
  <c r="C29" i="12" l="1"/>
  <c r="A31" i="12"/>
  <c r="B30" i="12"/>
  <c r="C28" i="9"/>
  <c r="B30" i="11"/>
  <c r="C30" i="11" s="1"/>
  <c r="A31" i="11"/>
  <c r="A31" i="10"/>
  <c r="B30" i="10"/>
  <c r="C30" i="10" s="1"/>
  <c r="A30" i="9"/>
  <c r="B29" i="9"/>
  <c r="A30" i="8"/>
  <c r="B29" i="8"/>
  <c r="C29" i="8" s="1"/>
  <c r="A31" i="6"/>
  <c r="B30" i="6"/>
  <c r="C30" i="6" s="1"/>
  <c r="C30" i="5"/>
  <c r="A32" i="5"/>
  <c r="B31" i="5"/>
  <c r="C30" i="12" l="1"/>
  <c r="A32" i="12"/>
  <c r="B31" i="12"/>
  <c r="C29" i="9"/>
  <c r="B31" i="11"/>
  <c r="C31" i="11" s="1"/>
  <c r="A32" i="11"/>
  <c r="A32" i="10"/>
  <c r="B31" i="10"/>
  <c r="C31" i="10" s="1"/>
  <c r="B30" i="9"/>
  <c r="A31" i="9"/>
  <c r="A31" i="8"/>
  <c r="B30" i="8"/>
  <c r="C30" i="8" s="1"/>
  <c r="A32" i="6"/>
  <c r="B31" i="6"/>
  <c r="C31" i="6" s="1"/>
  <c r="C31" i="5"/>
  <c r="B32" i="5"/>
  <c r="A33" i="5"/>
  <c r="C31" i="12" l="1"/>
  <c r="B32" i="12"/>
  <c r="A33" i="12"/>
  <c r="C30" i="9"/>
  <c r="B32" i="11"/>
  <c r="C32" i="11" s="1"/>
  <c r="A33" i="11"/>
  <c r="B32" i="10"/>
  <c r="C32" i="10" s="1"/>
  <c r="A33" i="10"/>
  <c r="A32" i="9"/>
  <c r="B31" i="9"/>
  <c r="C31" i="9" s="1"/>
  <c r="A32" i="8"/>
  <c r="B31" i="8"/>
  <c r="C31" i="8" s="1"/>
  <c r="B32" i="6"/>
  <c r="C32" i="6" s="1"/>
  <c r="A33" i="6"/>
  <c r="C32" i="5"/>
  <c r="A34" i="5"/>
  <c r="B34" i="5" s="1"/>
  <c r="B33" i="5"/>
  <c r="C32" i="12" l="1"/>
  <c r="A34" i="12"/>
  <c r="B34" i="12" s="1"/>
  <c r="B33" i="12"/>
  <c r="A34" i="11"/>
  <c r="B34" i="11" s="1"/>
  <c r="B33" i="11"/>
  <c r="C33" i="11" s="1"/>
  <c r="C34" i="11" s="1"/>
  <c r="A34" i="10"/>
  <c r="B34" i="10" s="1"/>
  <c r="B33" i="10"/>
  <c r="C33" i="10" s="1"/>
  <c r="B32" i="9"/>
  <c r="C32" i="9" s="1"/>
  <c r="A33" i="9"/>
  <c r="B32" i="8"/>
  <c r="C32" i="8" s="1"/>
  <c r="A33" i="8"/>
  <c r="B33" i="6"/>
  <c r="C33" i="6" s="1"/>
  <c r="A34" i="6"/>
  <c r="B34" i="6" s="1"/>
  <c r="C33" i="5"/>
  <c r="C34" i="5" s="1"/>
  <c r="C33" i="12" l="1"/>
  <c r="C34" i="12" s="1"/>
  <c r="C34" i="10"/>
  <c r="A34" i="9"/>
  <c r="B34" i="9" s="1"/>
  <c r="B33" i="9"/>
  <c r="C33" i="9" s="1"/>
  <c r="A34" i="8"/>
  <c r="B34" i="8" s="1"/>
  <c r="B33" i="8"/>
  <c r="C33" i="8" s="1"/>
  <c r="C34" i="6"/>
  <c r="C34" i="9" l="1"/>
  <c r="C34" i="8"/>
  <c r="F12" i="4" l="1"/>
  <c r="F7" i="4" l="1"/>
  <c r="F6" i="4"/>
  <c r="E3" i="4" l="1"/>
  <c r="B38" i="4"/>
  <c r="C39" i="4" s="1"/>
  <c r="B39" i="4"/>
  <c r="B40" i="4"/>
  <c r="D40" i="4" s="1"/>
  <c r="B41" i="4"/>
  <c r="D41" i="4" s="1"/>
  <c r="B42" i="4"/>
  <c r="D42" i="4" s="1"/>
  <c r="F42" i="4"/>
  <c r="F38" i="4"/>
  <c r="F41" i="4"/>
  <c r="B43" i="4"/>
  <c r="D43" i="4" s="1"/>
  <c r="B44" i="4"/>
  <c r="D44" i="4" s="1"/>
  <c r="B45" i="4"/>
  <c r="D45" i="4" s="1"/>
  <c r="B46" i="4"/>
  <c r="D46" i="4" s="1"/>
  <c r="B47" i="4"/>
  <c r="D47" i="4" s="1"/>
  <c r="F47" i="4"/>
  <c r="F40" i="4"/>
  <c r="F43" i="4"/>
  <c r="F39" i="4"/>
  <c r="C38" i="4"/>
  <c r="B48" i="4"/>
  <c r="D48" i="4" s="1"/>
  <c r="B49" i="4"/>
  <c r="D49" i="4" s="1"/>
  <c r="B50" i="4"/>
  <c r="D50" i="4" s="1"/>
  <c r="B51" i="4"/>
  <c r="D51" i="4" s="1"/>
  <c r="B52" i="4"/>
  <c r="D52" i="4" s="1"/>
  <c r="B53" i="4"/>
  <c r="D53" i="4" s="1"/>
  <c r="B54" i="4"/>
  <c r="D54" i="4" s="1"/>
  <c r="B55" i="4"/>
  <c r="D55" i="4" s="1"/>
  <c r="B56" i="4"/>
  <c r="D56" i="4" s="1"/>
  <c r="B57" i="4"/>
  <c r="D57" i="4" s="1"/>
  <c r="B58" i="4"/>
  <c r="D58" i="4" s="1"/>
  <c r="B59" i="4"/>
  <c r="D59" i="4" s="1"/>
  <c r="F59" i="4"/>
  <c r="A10" i="4"/>
  <c r="A15" i="4"/>
  <c r="A16" i="4" s="1"/>
  <c r="F44" i="4"/>
  <c r="F45" i="4"/>
  <c r="F46" i="4"/>
  <c r="F48" i="4"/>
  <c r="F49" i="4"/>
  <c r="F50" i="4"/>
  <c r="F51" i="4"/>
  <c r="F52" i="4"/>
  <c r="F53" i="4"/>
  <c r="F54" i="4"/>
  <c r="F55" i="4"/>
  <c r="F56" i="4"/>
  <c r="F57" i="4"/>
  <c r="F58" i="4"/>
  <c r="B60" i="4"/>
  <c r="D60" i="4" s="1"/>
  <c r="F60" i="4"/>
  <c r="B61" i="4"/>
  <c r="D61" i="4" s="1"/>
  <c r="F61" i="4"/>
  <c r="B62" i="4"/>
  <c r="D62" i="4" s="1"/>
  <c r="F62" i="4"/>
  <c r="B63" i="4"/>
  <c r="D63" i="4" s="1"/>
  <c r="F63" i="4"/>
  <c r="B64" i="4"/>
  <c r="D64" i="4" s="1"/>
  <c r="F64" i="4"/>
  <c r="B65" i="4"/>
  <c r="D65" i="4" s="1"/>
  <c r="F65" i="4"/>
  <c r="B66" i="4"/>
  <c r="D66" i="4" s="1"/>
  <c r="F66" i="4"/>
  <c r="B67" i="4"/>
  <c r="D67" i="4" s="1"/>
  <c r="F67" i="4"/>
  <c r="D38" i="4" l="1"/>
  <c r="E38" i="4" s="1"/>
  <c r="G38" i="4" s="1"/>
  <c r="C48" i="4"/>
  <c r="E48" i="4" s="1"/>
  <c r="G48" i="4" s="1"/>
  <c r="H48" i="4" s="1"/>
  <c r="C56" i="4"/>
  <c r="E56" i="4" s="1"/>
  <c r="G56" i="4" s="1"/>
  <c r="H56" i="4" s="1"/>
  <c r="A17" i="4"/>
  <c r="A18" i="4" s="1"/>
  <c r="C43" i="4"/>
  <c r="E43" i="4" s="1"/>
  <c r="G43" i="4" s="1"/>
  <c r="H43" i="4" s="1"/>
  <c r="C52" i="4"/>
  <c r="E52" i="4" s="1"/>
  <c r="G52" i="4" s="1"/>
  <c r="C64" i="4"/>
  <c r="E64" i="4" s="1"/>
  <c r="G64" i="4" s="1"/>
  <c r="H64" i="4" s="1"/>
  <c r="C57" i="4"/>
  <c r="E57" i="4" s="1"/>
  <c r="G57" i="4" s="1"/>
  <c r="I57" i="4" s="1"/>
  <c r="J57" i="4" s="1"/>
  <c r="C53" i="4"/>
  <c r="E53" i="4" s="1"/>
  <c r="G53" i="4" s="1"/>
  <c r="I53" i="4" s="1"/>
  <c r="J53" i="4" s="1"/>
  <c r="C49" i="4"/>
  <c r="E49" i="4" s="1"/>
  <c r="G49" i="4" s="1"/>
  <c r="I49" i="4" s="1"/>
  <c r="J49" i="4" s="1"/>
  <c r="C65" i="4"/>
  <c r="E65" i="4" s="1"/>
  <c r="G65" i="4" s="1"/>
  <c r="I65" i="4" s="1"/>
  <c r="J65" i="4" s="1"/>
  <c r="C59" i="4"/>
  <c r="E59" i="4" s="1"/>
  <c r="G59" i="4" s="1"/>
  <c r="C67" i="4"/>
  <c r="E67" i="4" s="1"/>
  <c r="G67" i="4" s="1"/>
  <c r="C63" i="4"/>
  <c r="E63" i="4" s="1"/>
  <c r="G63" i="4" s="1"/>
  <c r="C58" i="4"/>
  <c r="E58" i="4" s="1"/>
  <c r="G58" i="4" s="1"/>
  <c r="C55" i="4"/>
  <c r="E55" i="4" s="1"/>
  <c r="G55" i="4" s="1"/>
  <c r="C54" i="4"/>
  <c r="E54" i="4" s="1"/>
  <c r="G54" i="4" s="1"/>
  <c r="C51" i="4"/>
  <c r="E51" i="4" s="1"/>
  <c r="G51" i="4" s="1"/>
  <c r="C50" i="4"/>
  <c r="E50" i="4" s="1"/>
  <c r="G50" i="4" s="1"/>
  <c r="C45" i="4"/>
  <c r="E45" i="4" s="1"/>
  <c r="G45" i="4" s="1"/>
  <c r="C42" i="4"/>
  <c r="E42" i="4" s="1"/>
  <c r="G42" i="4" s="1"/>
  <c r="C41" i="4"/>
  <c r="E41" i="4" s="1"/>
  <c r="G41" i="4" s="1"/>
  <c r="C47" i="4"/>
  <c r="E47" i="4" s="1"/>
  <c r="G47" i="4" s="1"/>
  <c r="C40" i="4"/>
  <c r="E40" i="4" s="1"/>
  <c r="D39" i="4"/>
  <c r="E39" i="4" s="1"/>
  <c r="G39" i="4" s="1"/>
  <c r="C44" i="4"/>
  <c r="E44" i="4" s="1"/>
  <c r="G44" i="4" s="1"/>
  <c r="C46" i="4"/>
  <c r="E46" i="4" s="1"/>
  <c r="G46" i="4" s="1"/>
  <c r="C60" i="4"/>
  <c r="E60" i="4" s="1"/>
  <c r="G60" i="4" s="1"/>
  <c r="C61" i="4"/>
  <c r="E61" i="4" s="1"/>
  <c r="G61" i="4" s="1"/>
  <c r="C62" i="4"/>
  <c r="E62" i="4" s="1"/>
  <c r="G62" i="4" s="1"/>
  <c r="C66" i="4"/>
  <c r="E66" i="4" s="1"/>
  <c r="G66" i="4" s="1"/>
  <c r="G40" i="4" l="1"/>
  <c r="E4" i="4" s="1"/>
  <c r="E8" i="4"/>
  <c r="B15" i="4" s="1"/>
  <c r="I43" i="4"/>
  <c r="J43" i="4" s="1"/>
  <c r="H53" i="4"/>
  <c r="H49" i="4"/>
  <c r="H57" i="4"/>
  <c r="H52" i="4"/>
  <c r="I52" i="4"/>
  <c r="J52" i="4" s="1"/>
  <c r="B14" i="4"/>
  <c r="C14" i="4" s="1"/>
  <c r="I64" i="4"/>
  <c r="J64" i="4" s="1"/>
  <c r="I48" i="4"/>
  <c r="J48" i="4" s="1"/>
  <c r="I56" i="4"/>
  <c r="J56" i="4" s="1"/>
  <c r="H65" i="4"/>
  <c r="A19" i="4"/>
  <c r="I62" i="4"/>
  <c r="J62" i="4" s="1"/>
  <c r="H62" i="4"/>
  <c r="I60" i="4"/>
  <c r="J60" i="4" s="1"/>
  <c r="H60" i="4"/>
  <c r="I44" i="4"/>
  <c r="J44" i="4" s="1"/>
  <c r="H44" i="4"/>
  <c r="I41" i="4"/>
  <c r="J41" i="4" s="1"/>
  <c r="H41" i="4"/>
  <c r="H38" i="4"/>
  <c r="I38" i="4"/>
  <c r="J38" i="4" s="1"/>
  <c r="H51" i="4"/>
  <c r="I51" i="4"/>
  <c r="J51" i="4" s="1"/>
  <c r="H54" i="4"/>
  <c r="I54" i="4"/>
  <c r="J54" i="4" s="1"/>
  <c r="H63" i="4"/>
  <c r="I63" i="4"/>
  <c r="J63" i="4" s="1"/>
  <c r="H59" i="4"/>
  <c r="I59" i="4"/>
  <c r="J59" i="4" s="1"/>
  <c r="I66" i="4"/>
  <c r="J66" i="4" s="1"/>
  <c r="H66" i="4"/>
  <c r="I61" i="4"/>
  <c r="J61" i="4" s="1"/>
  <c r="H61" i="4"/>
  <c r="H46" i="4"/>
  <c r="I46" i="4"/>
  <c r="J46" i="4" s="1"/>
  <c r="H39" i="4"/>
  <c r="I39" i="4"/>
  <c r="J39" i="4" s="1"/>
  <c r="H47" i="4"/>
  <c r="I47" i="4"/>
  <c r="J47" i="4" s="1"/>
  <c r="I42" i="4"/>
  <c r="J42" i="4" s="1"/>
  <c r="H42" i="4"/>
  <c r="I45" i="4"/>
  <c r="J45" i="4" s="1"/>
  <c r="H45" i="4"/>
  <c r="H50" i="4"/>
  <c r="I50" i="4"/>
  <c r="J50" i="4" s="1"/>
  <c r="H55" i="4"/>
  <c r="I55" i="4"/>
  <c r="J55" i="4" s="1"/>
  <c r="H58" i="4"/>
  <c r="I58" i="4"/>
  <c r="J58" i="4" s="1"/>
  <c r="I67" i="4"/>
  <c r="J67" i="4" s="1"/>
  <c r="H67" i="4"/>
  <c r="I40" i="4" l="1"/>
  <c r="J40" i="4" s="1"/>
  <c r="H40" i="4"/>
  <c r="E5" i="4"/>
  <c r="E6" i="4"/>
  <c r="B17" i="4"/>
  <c r="B16" i="4"/>
  <c r="B18" i="4"/>
  <c r="B19" i="4"/>
  <c r="C15" i="4"/>
  <c r="A20" i="4"/>
  <c r="G12" i="4" l="1"/>
  <c r="E12" i="4" s="1"/>
  <c r="E18" i="4" s="1"/>
  <c r="E7" i="4"/>
  <c r="C16" i="4"/>
  <c r="C17" i="4" s="1"/>
  <c r="C18" i="4" s="1"/>
  <c r="C19" i="4" s="1"/>
  <c r="A21" i="4"/>
  <c r="B20" i="4"/>
  <c r="C20" i="4" l="1"/>
  <c r="A22" i="4"/>
  <c r="B21" i="4"/>
  <c r="C21" i="4" l="1"/>
  <c r="A23" i="4"/>
  <c r="B22" i="4"/>
  <c r="C22" i="4" l="1"/>
  <c r="A24" i="4"/>
  <c r="B23" i="4"/>
  <c r="C23" i="4" l="1"/>
  <c r="A25" i="4"/>
  <c r="B24" i="4"/>
  <c r="C24" i="4" l="1"/>
  <c r="A26" i="4"/>
  <c r="B25" i="4"/>
  <c r="C25" i="4" l="1"/>
  <c r="A27" i="4"/>
  <c r="B26" i="4"/>
  <c r="C26" i="4" l="1"/>
  <c r="A28" i="4"/>
  <c r="B27" i="4"/>
  <c r="C27" i="4" l="1"/>
  <c r="A29" i="4"/>
  <c r="B28" i="4"/>
  <c r="C28" i="4" l="1"/>
  <c r="A30" i="4"/>
  <c r="B29" i="4"/>
  <c r="C29" i="4" l="1"/>
  <c r="A31" i="4"/>
  <c r="B30" i="4"/>
  <c r="C30" i="4" l="1"/>
  <c r="A32" i="4"/>
  <c r="B31" i="4"/>
  <c r="C31" i="4" l="1"/>
  <c r="A33" i="4"/>
  <c r="B32" i="4"/>
  <c r="C32" i="4" l="1"/>
  <c r="A34" i="4"/>
  <c r="B33" i="4"/>
  <c r="C33" i="4" l="1"/>
  <c r="B34" i="4"/>
  <c r="C34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3" authorId="0" shapeId="0" xr:uid="{5D90A065-1400-4734-BBA3-19E4B719B3A6}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34594D05-1343-409E-B79C-9495078EF576}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3" authorId="0" shapeId="0" xr:uid="{7829689E-F5AC-4630-9558-82105CE0464E}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B4F62D04-11E1-488C-9EFA-D4EB45A10F36}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3" authorId="0" shapeId="0" xr:uid="{ADD80300-27F8-4FE0-A2DC-DA44717381D8}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7C9FFB2D-62CF-46B1-AC78-5D490CA4022C}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3" authorId="0" shapeId="0" xr:uid="{DFB3AD55-83DC-49FD-8E44-4629D5466DA3}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5A5DA776-DF2E-4182-ABD0-2DEF0C7C1C92}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3" authorId="0" shapeId="0" xr:uid="{A1A5D56E-6B11-4F28-9888-CCD6989864B2}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31754CEE-5B29-4901-BBD8-6FE526C6C4BB}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3" authorId="0" shapeId="0" xr:uid="{2FEDF348-A6A2-4FAD-9A9D-C636A4D58E48}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E7126AB3-4456-4131-B677-93D6D028AE0E}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3" authorId="0" shapeId="0" xr:uid="{8537E8E3-9FC2-4D52-B24F-C900E5D9C010}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082EE4BC-696E-4AB4-8367-D9F5FBF55D2E}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sharedStrings.xml><?xml version="1.0" encoding="utf-8"?>
<sst xmlns="http://schemas.openxmlformats.org/spreadsheetml/2006/main" count="339" uniqueCount="57">
  <si>
    <t>Input Data</t>
  </si>
  <si>
    <t>Operating Characteristics</t>
  </si>
  <si>
    <t>Number of servers (s)</t>
  </si>
  <si>
    <t>Average number of customers in the system (L)</t>
  </si>
  <si>
    <t>Average time in the system (W)</t>
  </si>
  <si>
    <t>Probabilities</t>
  </si>
  <si>
    <t>Computations</t>
  </si>
  <si>
    <t>n or s</t>
  </si>
  <si>
    <t>(lam/mu)^n/n!</t>
  </si>
  <si>
    <t>Cumsum(n-1)</t>
  </si>
  <si>
    <t>term2</t>
  </si>
  <si>
    <t>P0(s)</t>
  </si>
  <si>
    <t>Rho(s)</t>
  </si>
  <si>
    <t>Lq(s)</t>
  </si>
  <si>
    <t>L(s)</t>
  </si>
  <si>
    <t>Wq(s)</t>
  </si>
  <si>
    <t>W(S)</t>
  </si>
  <si>
    <r>
      <t>Arrival rate (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>)</t>
    </r>
  </si>
  <si>
    <r>
      <t>Average server utilization (</t>
    </r>
    <r>
      <rPr>
        <sz val="10"/>
        <rFont val="Symbol"/>
        <family val="1"/>
        <charset val="2"/>
      </rPr>
      <t>r</t>
    </r>
    <r>
      <rPr>
        <sz val="10"/>
        <rFont val="Arial"/>
        <family val="2"/>
      </rPr>
      <t>)</t>
    </r>
  </si>
  <si>
    <r>
      <t>Service rate (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)</t>
    </r>
  </si>
  <si>
    <r>
      <t>Average number of customers in the queue (L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>)</t>
    </r>
  </si>
  <si>
    <r>
      <t>Average waiting time in the queue (W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>)</t>
    </r>
  </si>
  <si>
    <r>
      <t>Probability (% of time) system is empty (P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)</t>
    </r>
  </si>
  <si>
    <t>Cum. Prob</t>
  </si>
  <si>
    <t>Prob</t>
  </si>
  <si>
    <t>per time</t>
  </si>
  <si>
    <t>nmbr</t>
  </si>
  <si>
    <t>Cost of Service</t>
  </si>
  <si>
    <t>Cost of Waiting</t>
  </si>
  <si>
    <t>%</t>
  </si>
  <si>
    <t>in queue</t>
  </si>
  <si>
    <t>in system</t>
  </si>
  <si>
    <t>empty</t>
  </si>
  <si>
    <t>per</t>
  </si>
  <si>
    <t>Hour</t>
  </si>
  <si>
    <t>Template MMs</t>
  </si>
  <si>
    <t>Number In System</t>
  </si>
  <si>
    <t>Servers, s</t>
  </si>
  <si>
    <t>Total Cost</t>
  </si>
  <si>
    <t>Cs = $20/hr*s</t>
  </si>
  <si>
    <t>Cw=$25/hr*L</t>
  </si>
  <si>
    <t xml:space="preserve"> Cheapest</t>
  </si>
  <si>
    <t>Difference</t>
  </si>
  <si>
    <t>&lt;- skipped to set it to zero. Not asked in this assignment.</t>
  </si>
  <si>
    <t>minutes</t>
  </si>
  <si>
    <t>Previous service</t>
  </si>
  <si>
    <t>New service</t>
  </si>
  <si>
    <t>Change %</t>
  </si>
  <si>
    <t>Minute</t>
  </si>
  <si>
    <t>&lt;- question d</t>
  </si>
  <si>
    <t>&lt;- question e</t>
  </si>
  <si>
    <t>1 - 5% = 0.95 with 3 cars; goal is to change the service rate</t>
  </si>
  <si>
    <t>1 - 5% = 0.95 with 3 cars; goal is to change the arrival rate</t>
  </si>
  <si>
    <t>Servers s</t>
  </si>
  <si>
    <t>Server Cost</t>
  </si>
  <si>
    <t>Wait in System Cost</t>
  </si>
  <si>
    <t>10 sec = 0.167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</si>
</sst>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"/>
    <numFmt numFmtId="165" formatCode="0.0000"/>
    <numFmt numFmtId="166" formatCode="0.000"/>
    <numFmt numFmtId="167" formatCode="0.0%"/>
  </numFmts>
  <fonts count="18" x14ac:knownFonts="1">
    <font>
      <sz val="10"/>
      <name val="Arial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4"/>
      <color indexed="16"/>
      <name val="Arial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b/>
      <sz val="10"/>
      <color indexed="2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21"/>
      </left>
      <right/>
      <top style="medium">
        <color indexed="21"/>
      </top>
      <bottom/>
      <diagonal/>
    </border>
    <border>
      <left style="thin">
        <color indexed="64"/>
      </left>
      <right style="medium">
        <color indexed="21"/>
      </right>
      <top style="medium">
        <color indexed="21"/>
      </top>
      <bottom style="thin">
        <color indexed="64"/>
      </bottom>
      <diagonal/>
    </border>
    <border>
      <left style="medium">
        <color indexed="20"/>
      </left>
      <right/>
      <top style="medium">
        <color indexed="20"/>
      </top>
      <bottom/>
      <diagonal/>
    </border>
    <border>
      <left style="medium">
        <color indexed="21"/>
      </left>
      <right/>
      <top/>
      <bottom/>
      <diagonal/>
    </border>
    <border>
      <left style="thin">
        <color indexed="64"/>
      </left>
      <right style="medium">
        <color indexed="21"/>
      </right>
      <top style="thin">
        <color indexed="64"/>
      </top>
      <bottom style="thin">
        <color indexed="64"/>
      </bottom>
      <diagonal/>
    </border>
    <border>
      <left style="medium">
        <color indexed="20"/>
      </left>
      <right/>
      <top/>
      <bottom/>
      <diagonal/>
    </border>
    <border>
      <left/>
      <right style="medium">
        <color indexed="20"/>
      </right>
      <top/>
      <bottom/>
      <diagonal/>
    </border>
    <border>
      <left style="medium">
        <color indexed="21"/>
      </left>
      <right/>
      <top/>
      <bottom style="medium">
        <color indexed="21"/>
      </bottom>
      <diagonal/>
    </border>
    <border>
      <left style="medium">
        <color indexed="20"/>
      </left>
      <right/>
      <top/>
      <bottom style="medium">
        <color indexed="20"/>
      </bottom>
      <diagonal/>
    </border>
    <border>
      <left/>
      <right style="medium">
        <color indexed="20"/>
      </right>
      <top/>
      <bottom style="medium">
        <color indexed="20"/>
      </bottom>
      <diagonal/>
    </border>
    <border>
      <left/>
      <right/>
      <top style="medium">
        <color indexed="20"/>
      </top>
      <bottom/>
      <diagonal/>
    </border>
    <border>
      <left/>
      <right style="medium">
        <color indexed="20"/>
      </right>
      <top style="medium">
        <color indexed="20"/>
      </top>
      <bottom/>
      <diagonal/>
    </border>
    <border>
      <left/>
      <right/>
      <top/>
      <bottom style="medium">
        <color indexed="20"/>
      </bottom>
      <diagonal/>
    </border>
    <border>
      <left style="thin">
        <color indexed="64"/>
      </left>
      <right style="medium">
        <color indexed="2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>
      <protection locked="0"/>
    </xf>
    <xf numFmtId="0" fontId="1" fillId="0" borderId="0">
      <protection locked="0"/>
    </xf>
    <xf numFmtId="0" fontId="2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2" fillId="0" borderId="0">
      <protection locked="0"/>
    </xf>
    <xf numFmtId="9" fontId="10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16" fillId="0" borderId="0" applyFont="0" applyFill="0" applyBorder="0" applyAlignment="0" applyProtection="0"/>
  </cellStyleXfs>
  <cellXfs count="5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9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165" fontId="4" fillId="2" borderId="0" xfId="0" applyNumberFormat="1" applyFont="1" applyFill="1" applyBorder="1" applyAlignment="1">
      <alignment horizontal="right"/>
    </xf>
    <xf numFmtId="0" fontId="4" fillId="0" borderId="9" xfId="0" applyFont="1" applyBorder="1" applyAlignment="1">
      <alignment horizontal="center"/>
    </xf>
    <xf numFmtId="165" fontId="4" fillId="2" borderId="13" xfId="0" applyNumberFormat="1" applyFont="1" applyFill="1" applyBorder="1" applyAlignment="1">
      <alignment horizontal="right"/>
    </xf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4" fillId="0" borderId="0" xfId="0" applyFont="1" applyFill="1" applyBorder="1"/>
    <xf numFmtId="0" fontId="11" fillId="3" borderId="2" xfId="0" applyNumberFormat="1" applyFont="1" applyFill="1" applyBorder="1" applyAlignment="1">
      <alignment horizontal="center"/>
    </xf>
    <xf numFmtId="0" fontId="11" fillId="3" borderId="5" xfId="0" applyNumberFormat="1" applyFont="1" applyFill="1" applyBorder="1" applyAlignment="1">
      <alignment horizontal="center"/>
    </xf>
    <xf numFmtId="165" fontId="4" fillId="2" borderId="7" xfId="0" applyNumberFormat="1" applyFont="1" applyFill="1" applyBorder="1" applyAlignment="1">
      <alignment horizontal="center"/>
    </xf>
    <xf numFmtId="165" fontId="4" fillId="2" borderId="10" xfId="0" applyNumberFormat="1" applyFont="1" applyFill="1" applyBorder="1" applyAlignment="1">
      <alignment horizontal="center"/>
    </xf>
    <xf numFmtId="0" fontId="11" fillId="3" borderId="14" xfId="0" applyNumberFormat="1" applyFont="1" applyFill="1" applyBorder="1" applyAlignment="1">
      <alignment horizontal="center"/>
    </xf>
    <xf numFmtId="0" fontId="3" fillId="5" borderId="0" xfId="0" applyFont="1" applyFill="1" applyAlignment="1"/>
    <xf numFmtId="0" fontId="4" fillId="5" borderId="0" xfId="0" applyFont="1" applyFill="1"/>
    <xf numFmtId="0" fontId="14" fillId="0" borderId="0" xfId="0" applyFont="1"/>
    <xf numFmtId="0" fontId="14" fillId="4" borderId="15" xfId="0" applyFont="1" applyFill="1" applyBorder="1" applyAlignment="1">
      <alignment horizontal="center"/>
    </xf>
    <xf numFmtId="166" fontId="11" fillId="2" borderId="7" xfId="0" applyNumberFormat="1" applyFont="1" applyFill="1" applyBorder="1" applyAlignment="1">
      <alignment horizontal="center"/>
    </xf>
    <xf numFmtId="166" fontId="11" fillId="2" borderId="10" xfId="0" applyNumberFormat="1" applyFont="1" applyFill="1" applyBorder="1" applyAlignment="1">
      <alignment horizontal="center"/>
    </xf>
    <xf numFmtId="167" fontId="11" fillId="2" borderId="12" xfId="8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6" fontId="1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3" applyFont="1"/>
    <xf numFmtId="0" fontId="14" fillId="0" borderId="16" xfId="0" applyFont="1" applyFill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0" xfId="0" applyFont="1" applyFill="1"/>
    <xf numFmtId="0" fontId="4" fillId="7" borderId="0" xfId="0" applyFont="1" applyFill="1" applyAlignment="1">
      <alignment horizontal="center"/>
    </xf>
    <xf numFmtId="43" fontId="4" fillId="7" borderId="0" xfId="13" applyFont="1" applyFill="1" applyAlignment="1">
      <alignment horizontal="center"/>
    </xf>
    <xf numFmtId="44" fontId="4" fillId="0" borderId="0" xfId="14" applyFont="1" applyAlignment="1">
      <alignment horizontal="center" wrapText="1"/>
    </xf>
    <xf numFmtId="44" fontId="4" fillId="6" borderId="0" xfId="14" applyFont="1" applyFill="1" applyAlignment="1">
      <alignment horizontal="center"/>
    </xf>
    <xf numFmtId="44" fontId="4" fillId="0" borderId="0" xfId="14" applyFont="1" applyAlignment="1">
      <alignment horizontal="center"/>
    </xf>
    <xf numFmtId="166" fontId="15" fillId="6" borderId="0" xfId="0" applyNumberFormat="1" applyFont="1" applyFill="1" applyAlignment="1">
      <alignment horizontal="center"/>
    </xf>
    <xf numFmtId="43" fontId="4" fillId="0" borderId="0" xfId="13" applyFont="1" applyAlignment="1">
      <alignment horizontal="right"/>
    </xf>
    <xf numFmtId="9" fontId="4" fillId="6" borderId="0" xfId="8" applyFont="1" applyFill="1" applyAlignment="1">
      <alignment horizontal="right"/>
    </xf>
    <xf numFmtId="10" fontId="4" fillId="0" borderId="0" xfId="8" applyNumberFormat="1" applyFont="1"/>
    <xf numFmtId="0" fontId="17" fillId="0" borderId="0" xfId="0" applyFont="1" applyAlignment="1">
      <alignment horizontal="center" vertical="center"/>
    </xf>
    <xf numFmtId="166" fontId="15" fillId="0" borderId="0" xfId="0" applyNumberFormat="1" applyFont="1" applyAlignment="1">
      <alignment horizontal="left"/>
    </xf>
  </cellXfs>
  <cellStyles count="15">
    <cellStyle name="Comma" xfId="13" builtinId="3"/>
    <cellStyle name="Comma 2" xfId="11" xr:uid="{00000000-0005-0000-0000-000000000000}"/>
    <cellStyle name="Currency" xfId="14" builtinId="4"/>
    <cellStyle name="Currency 2" xfId="12" xr:uid="{00000000-0005-0000-0000-000001000000}"/>
    <cellStyle name="F2" xfId="1" xr:uid="{00000000-0005-0000-0000-000002000000}"/>
    <cellStyle name="F3" xfId="2" xr:uid="{00000000-0005-0000-0000-000003000000}"/>
    <cellStyle name="F4" xfId="3" xr:uid="{00000000-0005-0000-0000-000004000000}"/>
    <cellStyle name="F5" xfId="4" xr:uid="{00000000-0005-0000-0000-000005000000}"/>
    <cellStyle name="F6" xfId="5" xr:uid="{00000000-0005-0000-0000-000006000000}"/>
    <cellStyle name="F7" xfId="6" xr:uid="{00000000-0005-0000-0000-000007000000}"/>
    <cellStyle name="F8" xfId="7" xr:uid="{00000000-0005-0000-0000-000008000000}"/>
    <cellStyle name="Normal" xfId="0" builtinId="0"/>
    <cellStyle name="Normal 2" xfId="9" xr:uid="{00000000-0005-0000-0000-00000A000000}"/>
    <cellStyle name="Percent" xfId="8" builtinId="5"/>
    <cellStyle name="Percent 2" xfId="10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'MMs_1.1-2'!$E$11</c:f>
              <c:strCache>
                <c:ptCount val="1"/>
                <c:pt idx="0">
                  <c:v>Total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'MMs_1.1-2'!$D$12:$D$17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'MMs_1.1-2'!$E$12:$E$17</c:f>
              <c:numCache>
                <c:formatCode>_("$"* #,##0.00_);_("$"* \(#,##0.00\);_("$"* "-"??_);_(@_)</c:formatCode>
                <c:ptCount val="6"/>
                <c:pt idx="0">
                  <c:v>255.41125541125544</c:v>
                </c:pt>
                <c:pt idx="1">
                  <c:v>234.23804226918799</c:v>
                </c:pt>
                <c:pt idx="2">
                  <c:v>244.50367242820073</c:v>
                </c:pt>
                <c:pt idx="3">
                  <c:v>261.47609986738166</c:v>
                </c:pt>
                <c:pt idx="4">
                  <c:v>280.47515747711799</c:v>
                </c:pt>
                <c:pt idx="5">
                  <c:v>300.14691208445151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F5-48D8-B4FD-55604B4A83B2}"/>
            </c:ext>
          </c:extLst>
        </c:ser>
        <c:ser>
          <c:idx val="1"/>
          <c:order val="1"/>
          <c:tx>
            <c:strRef>
              <c:f>'MMs_1.1-2'!$F$11</c:f>
              <c:strCache>
                <c:ptCount val="1"/>
                <c:pt idx="0">
                  <c:v>Cs = $20/hr*s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'MMs_1.1-2'!$D$12:$D$17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'MMs_1.1-2'!$F$12:$F$17</c:f>
              <c:numCache>
                <c:formatCode>_("$"* #,##0.00_);_("$"* \(#,##0.00\);_("$"* "-"??_);_(@_)</c:formatCode>
                <c:ptCount val="6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F5-48D8-B4FD-55604B4A83B2}"/>
            </c:ext>
          </c:extLst>
        </c:ser>
        <c:ser>
          <c:idx val="2"/>
          <c:order val="2"/>
          <c:tx>
            <c:strRef>
              <c:f>'MMs_1.1-2'!$G$11</c:f>
              <c:strCache>
                <c:ptCount val="1"/>
                <c:pt idx="0">
                  <c:v>Cw=$25/hr*L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'MMs_1.1-2'!$D$12:$D$17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'MMs_1.1-2'!$G$12:$G$17</c:f>
              <c:numCache>
                <c:formatCode>_("$"* #,##0.00_);_("$"* \(#,##0.00\);_("$"* "-"??_);_(@_)</c:formatCode>
                <c:ptCount val="6"/>
                <c:pt idx="0">
                  <c:v>155.41125541125544</c:v>
                </c:pt>
                <c:pt idx="1">
                  <c:v>114.23804226918799</c:v>
                </c:pt>
                <c:pt idx="2">
                  <c:v>104.50367242820073</c:v>
                </c:pt>
                <c:pt idx="3">
                  <c:v>101.47609986738163</c:v>
                </c:pt>
                <c:pt idx="4">
                  <c:v>100.47515747711797</c:v>
                </c:pt>
                <c:pt idx="5">
                  <c:v>100.1469120844515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F5-48D8-B4FD-55604B4A8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261072"/>
        <c:axId val="417263040"/>
      </c:lineChart>
      <c:catAx>
        <c:axId val="41726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63040"/>
        <c:crosses val="autoZero"/>
        <c:auto val="1"/>
        <c:lblAlgn val="ctr"/>
        <c:lblOffset val="100"/>
        <c:noMultiLvlLbl val="0"/>
      </c:catAx>
      <c:valAx>
        <c:axId val="41726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6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532535</xdr:colOff>
      <xdr:row>18</xdr:row>
      <xdr:rowOff>39832</xdr:rowOff>
    </xdr:from>
    <xdr:to>
      <xdr:col>6</xdr:col>
      <xdr:colOff>342035</xdr:colOff>
      <xdr:row>34</xdr:row>
      <xdr:rowOff>142010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66D29E-BBA5-4DD2-9967-2ABE128A6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2866158</xdr:colOff>
      <xdr:row>8</xdr:row>
      <xdr:rowOff>138546</xdr:rowOff>
    </xdr:from>
    <xdr:to>
      <xdr:col>8</xdr:col>
      <xdr:colOff>310361</xdr:colOff>
      <xdr:row>18</xdr:row>
      <xdr:rowOff>122754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C7D831-DAC1-4A39-8DF1-32F2A9B28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7794" y="1974273"/>
          <a:ext cx="3990476" cy="16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3</xdr:col>
      <xdr:colOff>2000000</xdr:colOff>
      <xdr:row>21</xdr:row>
      <xdr:rowOff>82381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BA7711-B58C-49FA-865B-8AB1C2C71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645833"/>
          <a:ext cx="2000000" cy="13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21167</xdr:colOff>
      <xdr:row>13</xdr:row>
      <xdr:rowOff>74083</xdr:rowOff>
    </xdr:from>
    <xdr:to>
      <xdr:col>3</xdr:col>
      <xdr:colOff>1973548</xdr:colOff>
      <xdr:row>21</xdr:row>
      <xdr:rowOff>70750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4DD8CD-3E04-4C69-8B52-20E51F8C1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0500" y="2719916"/>
          <a:ext cx="1952381" cy="12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0</xdr:rowOff>
    </xdr:from>
    <xdr:to>
      <xdr:col>3</xdr:col>
      <xdr:colOff>1971429</xdr:colOff>
      <xdr:row>28</xdr:row>
      <xdr:rowOff>82381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D89D2-D2AA-44DA-B895-DF9056F7F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5750" y="3788833"/>
          <a:ext cx="1971429" cy="135238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69"/>
  <sheetViews>
    <sheetView zoomScale="90" zoomScaleNormal="90" workbookViewId="0">
      <selection activeCell="B7" sqref="B7"/>
    </sheetView>
  </sheetViews>
  <sheetFormatPr defaultColWidth="9.140625" defaultRowHeight="12.75" x14ac:dyDescent="0.2"/>
  <cols>
    <col min="1" max="1" width="20.42578125" style="1" customWidth="1"/>
    <col min="2" max="2" width="7.42578125" style="1" customWidth="1"/>
    <col min="3" max="3" width="12.7109375" style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3" style="1" bestFit="1" customWidth="1"/>
    <col min="8" max="9" width="13.7109375" style="1" bestFit="1" customWidth="1"/>
    <col min="10" max="16384" width="9.140625" style="1"/>
  </cols>
  <sheetData>
    <row r="1" spans="1:8" ht="18" x14ac:dyDescent="0.25">
      <c r="A1" s="29" t="s">
        <v>35</v>
      </c>
      <c r="B1" s="29"/>
      <c r="C1" s="29"/>
      <c r="D1" s="30"/>
    </row>
    <row r="2" spans="1:8" ht="13.5" thickBot="1" x14ac:dyDescent="0.25">
      <c r="A2" s="2" t="s">
        <v>0</v>
      </c>
      <c r="C2" s="31" t="s">
        <v>33</v>
      </c>
      <c r="D2" s="3" t="s">
        <v>1</v>
      </c>
    </row>
    <row r="3" spans="1:8" ht="18" x14ac:dyDescent="0.25">
      <c r="A3" s="4" t="s">
        <v>17</v>
      </c>
      <c r="B3" s="24">
        <v>20</v>
      </c>
      <c r="C3" s="1" t="s">
        <v>34</v>
      </c>
      <c r="D3" s="5" t="s">
        <v>18</v>
      </c>
      <c r="E3" s="35">
        <f>B3/(B4*B5)</f>
        <v>0.8</v>
      </c>
      <c r="F3" s="23" t="s">
        <v>29</v>
      </c>
    </row>
    <row r="4" spans="1:8" ht="18.75" x14ac:dyDescent="0.3">
      <c r="A4" s="6" t="s">
        <v>19</v>
      </c>
      <c r="B4" s="25">
        <v>5</v>
      </c>
      <c r="C4" s="1" t="s">
        <v>34</v>
      </c>
      <c r="D4" s="7" t="s">
        <v>20</v>
      </c>
      <c r="E4" s="33">
        <f>VLOOKUP($B$5,$A$38:$G$67,7,)</f>
        <v>2.2164502164502173</v>
      </c>
      <c r="F4" s="23" t="s">
        <v>30</v>
      </c>
    </row>
    <row r="5" spans="1:8" ht="18.75" thickBot="1" x14ac:dyDescent="0.3">
      <c r="A5" s="8" t="s">
        <v>2</v>
      </c>
      <c r="B5" s="28">
        <v>5</v>
      </c>
      <c r="C5" s="1" t="s">
        <v>26</v>
      </c>
      <c r="D5" s="7" t="s">
        <v>3</v>
      </c>
      <c r="E5" s="33">
        <f>E4+B3/B4</f>
        <v>6.2164502164502178</v>
      </c>
      <c r="F5" s="23" t="s">
        <v>31</v>
      </c>
      <c r="G5" s="36"/>
      <c r="H5" s="36"/>
    </row>
    <row r="6" spans="1:8" ht="19.5" thickBot="1" x14ac:dyDescent="0.35">
      <c r="A6" s="23" t="s">
        <v>27</v>
      </c>
      <c r="B6" s="32">
        <v>20</v>
      </c>
      <c r="C6" s="23" t="s">
        <v>25</v>
      </c>
      <c r="D6" s="7" t="s">
        <v>21</v>
      </c>
      <c r="E6" s="33">
        <f>E4/B3</f>
        <v>0.11082251082251086</v>
      </c>
      <c r="F6" s="23" t="str">
        <f>C3</f>
        <v>Hour</v>
      </c>
      <c r="G6" s="37">
        <f>E6*60</f>
        <v>6.6493506493506516</v>
      </c>
      <c r="H6" s="37" t="s">
        <v>44</v>
      </c>
    </row>
    <row r="7" spans="1:8" ht="18" x14ac:dyDescent="0.25">
      <c r="A7" s="23" t="s">
        <v>28</v>
      </c>
      <c r="B7" s="32">
        <v>25</v>
      </c>
      <c r="C7" s="23" t="s">
        <v>25</v>
      </c>
      <c r="D7" s="7" t="s">
        <v>4</v>
      </c>
      <c r="E7" s="33">
        <f>E6+1/B4</f>
        <v>0.31082251082251089</v>
      </c>
      <c r="F7" s="23" t="str">
        <f>C3</f>
        <v>Hour</v>
      </c>
      <c r="G7" s="37">
        <f>E7*60</f>
        <v>18.649350649350652</v>
      </c>
      <c r="H7" s="37" t="s">
        <v>44</v>
      </c>
    </row>
    <row r="8" spans="1:8" ht="19.5" thickBot="1" x14ac:dyDescent="0.35">
      <c r="D8" s="9" t="s">
        <v>22</v>
      </c>
      <c r="E8" s="34">
        <f>VLOOKUP($B$5,$A$38:$G$67,5)</f>
        <v>1.2987012987012988E-2</v>
      </c>
      <c r="F8" s="23" t="s">
        <v>32</v>
      </c>
    </row>
    <row r="10" spans="1:8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</row>
    <row r="11" spans="1:8" ht="13.5" thickBot="1" x14ac:dyDescent="0.25">
      <c r="A11" s="10"/>
      <c r="D11" s="40" t="s">
        <v>37</v>
      </c>
      <c r="E11" s="41" t="s">
        <v>38</v>
      </c>
      <c r="F11" s="41" t="s">
        <v>39</v>
      </c>
      <c r="G11" s="41" t="s">
        <v>40</v>
      </c>
    </row>
    <row r="12" spans="1:8" s="12" customFormat="1" ht="13.5" thickBot="1" x14ac:dyDescent="0.25">
      <c r="A12" s="11" t="s">
        <v>5</v>
      </c>
      <c r="C12" s="22"/>
      <c r="D12" s="22">
        <v>5</v>
      </c>
      <c r="E12" s="46">
        <f>F12+G12</f>
        <v>255.41125541125544</v>
      </c>
      <c r="F12" s="46">
        <f>B6*B5</f>
        <v>100</v>
      </c>
      <c r="G12" s="46">
        <f>B7*E5</f>
        <v>155.41125541125544</v>
      </c>
    </row>
    <row r="13" spans="1:8" x14ac:dyDescent="0.2">
      <c r="A13" s="13" t="s">
        <v>36</v>
      </c>
      <c r="B13" s="14" t="s">
        <v>24</v>
      </c>
      <c r="C13" s="15" t="s">
        <v>23</v>
      </c>
      <c r="D13" s="42">
        <v>6</v>
      </c>
      <c r="E13" s="47">
        <f t="dataTable" ref="E13:G17" dt2D="0" dtr="0" r1="B5"/>
        <v>234.23804226918799</v>
      </c>
      <c r="F13" s="47">
        <v>120</v>
      </c>
      <c r="G13" s="47">
        <v>114.23804226918799</v>
      </c>
      <c r="H13" s="43" t="s">
        <v>41</v>
      </c>
    </row>
    <row r="14" spans="1:8" x14ac:dyDescent="0.2">
      <c r="A14" s="16">
        <v>0</v>
      </c>
      <c r="B14" s="17">
        <f>VLOOKUP(B5,A37:E67,5)</f>
        <v>1.2987012987012988E-2</v>
      </c>
      <c r="C14" s="26">
        <f>B14</f>
        <v>1.2987012987012988E-2</v>
      </c>
      <c r="D14" s="38">
        <v>7</v>
      </c>
      <c r="E14" s="48">
        <v>244.50367242820073</v>
      </c>
      <c r="F14" s="48">
        <v>140</v>
      </c>
      <c r="G14" s="48">
        <v>104.50367242820073</v>
      </c>
    </row>
    <row r="15" spans="1:8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5.1948051948051951E-2</v>
      </c>
      <c r="C15" s="26">
        <f t="shared" ref="C15:C34" si="2">C14+B15</f>
        <v>6.4935064935064943E-2</v>
      </c>
      <c r="D15" s="36">
        <v>8</v>
      </c>
      <c r="E15" s="48">
        <v>261.47609986738166</v>
      </c>
      <c r="F15" s="48">
        <v>160</v>
      </c>
      <c r="G15" s="48">
        <v>101.47609986738163</v>
      </c>
    </row>
    <row r="16" spans="1:8" x14ac:dyDescent="0.2">
      <c r="A16" s="16">
        <f t="shared" si="0"/>
        <v>2</v>
      </c>
      <c r="B16" s="17">
        <f t="shared" si="1"/>
        <v>0.1038961038961039</v>
      </c>
      <c r="C16" s="26">
        <f t="shared" si="2"/>
        <v>0.16883116883116883</v>
      </c>
      <c r="D16" s="36">
        <v>9</v>
      </c>
      <c r="E16" s="48">
        <v>280.47515747711799</v>
      </c>
      <c r="F16" s="48">
        <v>180</v>
      </c>
      <c r="G16" s="48">
        <v>100.47515747711797</v>
      </c>
    </row>
    <row r="17" spans="1:7" x14ac:dyDescent="0.2">
      <c r="A17" s="16">
        <f t="shared" si="0"/>
        <v>3</v>
      </c>
      <c r="B17" s="17">
        <f t="shared" si="1"/>
        <v>0.13852813852813853</v>
      </c>
      <c r="C17" s="26">
        <f t="shared" si="2"/>
        <v>0.30735930735930739</v>
      </c>
      <c r="D17" s="36">
        <v>10</v>
      </c>
      <c r="E17" s="48">
        <v>300.14691208445151</v>
      </c>
      <c r="F17" s="48">
        <v>200</v>
      </c>
      <c r="G17" s="48">
        <v>100.1469120844515</v>
      </c>
    </row>
    <row r="18" spans="1:7" x14ac:dyDescent="0.2">
      <c r="A18" s="16">
        <f t="shared" si="0"/>
        <v>4</v>
      </c>
      <c r="B18" s="17">
        <f t="shared" si="1"/>
        <v>0.13852813852813853</v>
      </c>
      <c r="C18" s="26">
        <f t="shared" si="2"/>
        <v>0.44588744588744589</v>
      </c>
      <c r="D18" s="44" t="s">
        <v>42</v>
      </c>
      <c r="E18" s="45">
        <f>E13-E12</f>
        <v>-21.173213142067453</v>
      </c>
      <c r="F18" s="39" t="s">
        <v>43</v>
      </c>
      <c r="G18" s="39"/>
    </row>
    <row r="19" spans="1:7" x14ac:dyDescent="0.2">
      <c r="A19" s="16">
        <f t="shared" si="0"/>
        <v>5</v>
      </c>
      <c r="B19" s="17">
        <f t="shared" si="1"/>
        <v>0.11082251082251084</v>
      </c>
      <c r="C19" s="26">
        <f t="shared" si="2"/>
        <v>0.55670995670995671</v>
      </c>
    </row>
    <row r="20" spans="1:7" x14ac:dyDescent="0.2">
      <c r="A20" s="16">
        <f t="shared" si="0"/>
        <v>6</v>
      </c>
      <c r="B20" s="17">
        <f t="shared" si="1"/>
        <v>8.8658008658008658E-2</v>
      </c>
      <c r="C20" s="26">
        <f t="shared" si="2"/>
        <v>0.64536796536796537</v>
      </c>
    </row>
    <row r="21" spans="1:7" x14ac:dyDescent="0.2">
      <c r="A21" s="16">
        <f t="shared" si="0"/>
        <v>7</v>
      </c>
      <c r="B21" s="17">
        <f t="shared" si="1"/>
        <v>7.0926406926406935E-2</v>
      </c>
      <c r="C21" s="26">
        <f t="shared" si="2"/>
        <v>0.71629437229437232</v>
      </c>
    </row>
    <row r="22" spans="1:7" x14ac:dyDescent="0.2">
      <c r="A22" s="16">
        <f t="shared" si="0"/>
        <v>8</v>
      </c>
      <c r="B22" s="17">
        <f t="shared" si="1"/>
        <v>5.6741125541125544E-2</v>
      </c>
      <c r="C22" s="26">
        <f t="shared" si="2"/>
        <v>0.77303549783549785</v>
      </c>
    </row>
    <row r="23" spans="1:7" x14ac:dyDescent="0.2">
      <c r="A23" s="16">
        <f t="shared" si="0"/>
        <v>9</v>
      </c>
      <c r="B23" s="17">
        <f t="shared" si="1"/>
        <v>4.5392900432900438E-2</v>
      </c>
      <c r="C23" s="26">
        <f t="shared" si="2"/>
        <v>0.8184283982683983</v>
      </c>
    </row>
    <row r="24" spans="1:7" x14ac:dyDescent="0.2">
      <c r="A24" s="16">
        <f t="shared" si="0"/>
        <v>10</v>
      </c>
      <c r="B24" s="17">
        <f t="shared" si="1"/>
        <v>3.6314320346320351E-2</v>
      </c>
      <c r="C24" s="26">
        <f t="shared" si="2"/>
        <v>0.85474271861471862</v>
      </c>
    </row>
    <row r="25" spans="1:7" x14ac:dyDescent="0.2">
      <c r="A25" s="16">
        <f t="shared" si="0"/>
        <v>11</v>
      </c>
      <c r="B25" s="17">
        <f t="shared" si="1"/>
        <v>2.9051456277056281E-2</v>
      </c>
      <c r="C25" s="26">
        <f t="shared" si="2"/>
        <v>0.88379417489177492</v>
      </c>
    </row>
    <row r="26" spans="1:7" x14ac:dyDescent="0.2">
      <c r="A26" s="16">
        <f t="shared" si="0"/>
        <v>12</v>
      </c>
      <c r="B26" s="17">
        <f t="shared" si="1"/>
        <v>2.3241165021645024E-2</v>
      </c>
      <c r="C26" s="26">
        <f t="shared" si="2"/>
        <v>0.90703533991341989</v>
      </c>
    </row>
    <row r="27" spans="1:7" x14ac:dyDescent="0.2">
      <c r="A27" s="16">
        <f t="shared" si="0"/>
        <v>13</v>
      </c>
      <c r="B27" s="17">
        <f t="shared" si="1"/>
        <v>1.859293201731602E-2</v>
      </c>
      <c r="C27" s="26">
        <f t="shared" si="2"/>
        <v>0.92562827193073594</v>
      </c>
    </row>
    <row r="28" spans="1:7" x14ac:dyDescent="0.2">
      <c r="A28" s="16">
        <f t="shared" si="0"/>
        <v>14</v>
      </c>
      <c r="B28" s="17">
        <f t="shared" si="1"/>
        <v>1.4874345613852815E-2</v>
      </c>
      <c r="C28" s="26">
        <f t="shared" si="2"/>
        <v>0.94050261754458875</v>
      </c>
    </row>
    <row r="29" spans="1:7" x14ac:dyDescent="0.2">
      <c r="A29" s="16">
        <f t="shared" si="0"/>
        <v>15</v>
      </c>
      <c r="B29" s="17">
        <f t="shared" si="1"/>
        <v>1.1899476491082252E-2</v>
      </c>
      <c r="C29" s="26">
        <f t="shared" si="2"/>
        <v>0.952402094035671</v>
      </c>
    </row>
    <row r="30" spans="1:7" x14ac:dyDescent="0.2">
      <c r="A30" s="16">
        <f t="shared" si="0"/>
        <v>16</v>
      </c>
      <c r="B30" s="17">
        <f t="shared" si="1"/>
        <v>9.5195811928658006E-3</v>
      </c>
      <c r="C30" s="26">
        <f t="shared" si="2"/>
        <v>0.96192167522853678</v>
      </c>
    </row>
    <row r="31" spans="1:7" x14ac:dyDescent="0.2">
      <c r="A31" s="16">
        <f t="shared" si="0"/>
        <v>17</v>
      </c>
      <c r="B31" s="17">
        <f t="shared" si="1"/>
        <v>7.6156649542926409E-3</v>
      </c>
      <c r="C31" s="26">
        <f t="shared" si="2"/>
        <v>0.96953734018282944</v>
      </c>
    </row>
    <row r="32" spans="1:7" x14ac:dyDescent="0.2">
      <c r="A32" s="16">
        <f t="shared" si="0"/>
        <v>18</v>
      </c>
      <c r="B32" s="17">
        <f t="shared" si="1"/>
        <v>6.0925319634341129E-3</v>
      </c>
      <c r="C32" s="26">
        <f t="shared" si="2"/>
        <v>0.97562987214626351</v>
      </c>
    </row>
    <row r="33" spans="1:10" x14ac:dyDescent="0.2">
      <c r="A33" s="16">
        <f t="shared" si="0"/>
        <v>19</v>
      </c>
      <c r="B33" s="17">
        <f t="shared" si="1"/>
        <v>4.8740255707472903E-3</v>
      </c>
      <c r="C33" s="26">
        <f t="shared" si="2"/>
        <v>0.98050389771701085</v>
      </c>
    </row>
    <row r="34" spans="1:10" ht="13.5" thickBot="1" x14ac:dyDescent="0.25">
      <c r="A34" s="18">
        <f t="shared" si="0"/>
        <v>20</v>
      </c>
      <c r="B34" s="19">
        <f t="shared" si="1"/>
        <v>3.8992204565978321E-3</v>
      </c>
      <c r="C34" s="27">
        <f t="shared" si="2"/>
        <v>0.9844031181736087</v>
      </c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3">($B$3/$B$4)^A38/FACT(A38)</f>
        <v>4</v>
      </c>
      <c r="C38" s="21">
        <f>SUM(B37:$B$37)</f>
        <v>1</v>
      </c>
      <c r="D38" s="21">
        <f t="shared" ref="D38:D67" si="4">+B38/(1-$B$3/(A38*$B$4))</f>
        <v>-1.3333333333333333</v>
      </c>
      <c r="E38" s="21">
        <f t="shared" ref="E38:E67" si="5">1/(C38+D38)</f>
        <v>-3.0000000000000009</v>
      </c>
      <c r="F38" s="21">
        <f t="shared" ref="F38:F67" si="6">$B$3/($B$4*A38)</f>
        <v>4</v>
      </c>
      <c r="G38" s="21">
        <f t="shared" ref="G38:G67" si="7">+E38*B38*F38/(1-F38)^2</f>
        <v>-5.3333333333333348</v>
      </c>
      <c r="H38" s="21">
        <f t="shared" ref="H38:H67" si="8">G38+$B$3/$B$4</f>
        <v>-1.3333333333333348</v>
      </c>
      <c r="I38" s="21">
        <f t="shared" ref="I38:I67" si="9">G38/$B$3</f>
        <v>-0.26666666666666672</v>
      </c>
      <c r="J38" s="21">
        <f t="shared" ref="J38:J67" si="10">I38+1/$B$4</f>
        <v>-6.6666666666666707E-2</v>
      </c>
    </row>
    <row r="39" spans="1:10" x14ac:dyDescent="0.2">
      <c r="A39" s="1">
        <v>2</v>
      </c>
      <c r="B39" s="21">
        <f t="shared" si="3"/>
        <v>8</v>
      </c>
      <c r="C39" s="21">
        <f>SUM(B$37:$B38)</f>
        <v>5</v>
      </c>
      <c r="D39" s="21">
        <f t="shared" si="4"/>
        <v>-8</v>
      </c>
      <c r="E39" s="21">
        <f t="shared" si="5"/>
        <v>-0.33333333333333331</v>
      </c>
      <c r="F39" s="21">
        <f t="shared" si="6"/>
        <v>2</v>
      </c>
      <c r="G39" s="21">
        <f t="shared" si="7"/>
        <v>-5.333333333333333</v>
      </c>
      <c r="H39" s="21">
        <f t="shared" si="8"/>
        <v>-1.333333333333333</v>
      </c>
      <c r="I39" s="21">
        <f t="shared" si="9"/>
        <v>-0.26666666666666666</v>
      </c>
      <c r="J39" s="21">
        <f t="shared" si="10"/>
        <v>-6.6666666666666652E-2</v>
      </c>
    </row>
    <row r="40" spans="1:10" x14ac:dyDescent="0.2">
      <c r="A40" s="1">
        <v>3</v>
      </c>
      <c r="B40" s="21">
        <f t="shared" si="3"/>
        <v>10.666666666666666</v>
      </c>
      <c r="C40" s="21">
        <f>SUM(B$37:$B39)</f>
        <v>13</v>
      </c>
      <c r="D40" s="21">
        <f t="shared" si="4"/>
        <v>-32.000000000000007</v>
      </c>
      <c r="E40" s="21">
        <f t="shared" si="5"/>
        <v>-5.2631578947368404E-2</v>
      </c>
      <c r="F40" s="21">
        <f t="shared" si="6"/>
        <v>1.3333333333333333</v>
      </c>
      <c r="G40" s="21">
        <f t="shared" si="7"/>
        <v>-6.7368421052631575</v>
      </c>
      <c r="H40" s="21">
        <f t="shared" si="8"/>
        <v>-2.7368421052631575</v>
      </c>
      <c r="I40" s="21">
        <f t="shared" si="9"/>
        <v>-0.33684210526315789</v>
      </c>
      <c r="J40" s="21">
        <f t="shared" si="10"/>
        <v>-0.13684210526315788</v>
      </c>
    </row>
    <row r="41" spans="1:10" x14ac:dyDescent="0.2">
      <c r="A41" s="1">
        <v>4</v>
      </c>
      <c r="B41" s="21">
        <f t="shared" si="3"/>
        <v>10.666666666666666</v>
      </c>
      <c r="C41" s="21">
        <f>SUM(B$37:$B40)</f>
        <v>23.666666666666664</v>
      </c>
      <c r="D41" s="21" t="e">
        <f t="shared" si="4"/>
        <v>#DIV/0!</v>
      </c>
      <c r="E41" s="21" t="e">
        <f t="shared" si="5"/>
        <v>#DIV/0!</v>
      </c>
      <c r="F41" s="21">
        <f t="shared" si="6"/>
        <v>1</v>
      </c>
      <c r="G41" s="21" t="e">
        <f t="shared" si="7"/>
        <v>#DIV/0!</v>
      </c>
      <c r="H41" s="21" t="e">
        <f t="shared" si="8"/>
        <v>#DIV/0!</v>
      </c>
      <c r="I41" s="21" t="e">
        <f t="shared" si="9"/>
        <v>#DIV/0!</v>
      </c>
      <c r="J41" s="21" t="e">
        <f t="shared" si="10"/>
        <v>#DIV/0!</v>
      </c>
    </row>
    <row r="42" spans="1:10" x14ac:dyDescent="0.2">
      <c r="A42" s="1">
        <v>5</v>
      </c>
      <c r="B42" s="21">
        <f t="shared" si="3"/>
        <v>8.5333333333333332</v>
      </c>
      <c r="C42" s="21">
        <f>SUM(B$37:$B41)</f>
        <v>34.333333333333329</v>
      </c>
      <c r="D42" s="21">
        <f t="shared" si="4"/>
        <v>42.666666666666679</v>
      </c>
      <c r="E42" s="21">
        <f t="shared" si="5"/>
        <v>1.2987012987012988E-2</v>
      </c>
      <c r="F42" s="21">
        <f t="shared" si="6"/>
        <v>0.8</v>
      </c>
      <c r="G42" s="21">
        <f t="shared" si="7"/>
        <v>2.2164502164502173</v>
      </c>
      <c r="H42" s="21">
        <f t="shared" si="8"/>
        <v>6.2164502164502178</v>
      </c>
      <c r="I42" s="21">
        <f t="shared" si="9"/>
        <v>0.11082251082251086</v>
      </c>
      <c r="J42" s="21">
        <f t="shared" si="10"/>
        <v>0.31082251082251089</v>
      </c>
    </row>
    <row r="43" spans="1:10" x14ac:dyDescent="0.2">
      <c r="A43" s="1">
        <v>6</v>
      </c>
      <c r="B43" s="21">
        <f t="shared" si="3"/>
        <v>5.6888888888888891</v>
      </c>
      <c r="C43" s="21">
        <f>SUM(B$37:$B42)</f>
        <v>42.86666666666666</v>
      </c>
      <c r="D43" s="21">
        <f t="shared" si="4"/>
        <v>17.066666666666666</v>
      </c>
      <c r="E43" s="21">
        <f t="shared" si="5"/>
        <v>1.6685205784204675E-2</v>
      </c>
      <c r="F43" s="21">
        <f t="shared" si="6"/>
        <v>0.66666666666666663</v>
      </c>
      <c r="G43" s="21">
        <f t="shared" si="7"/>
        <v>0.56952169076751946</v>
      </c>
      <c r="H43" s="21">
        <f t="shared" si="8"/>
        <v>4.5695216907675196</v>
      </c>
      <c r="I43" s="21">
        <f t="shared" si="9"/>
        <v>2.8476084538375974E-2</v>
      </c>
      <c r="J43" s="21">
        <f t="shared" si="10"/>
        <v>0.22847608453837598</v>
      </c>
    </row>
    <row r="44" spans="1:10" x14ac:dyDescent="0.2">
      <c r="A44" s="1">
        <v>7</v>
      </c>
      <c r="B44" s="21">
        <f t="shared" si="3"/>
        <v>3.2507936507936508</v>
      </c>
      <c r="C44" s="21">
        <f>SUM(B$37:$B43)</f>
        <v>48.55555555555555</v>
      </c>
      <c r="D44" s="21">
        <f t="shared" si="4"/>
        <v>7.5851851851851846</v>
      </c>
      <c r="E44" s="21">
        <f t="shared" si="5"/>
        <v>1.7812376302942343E-2</v>
      </c>
      <c r="F44" s="21">
        <f t="shared" si="6"/>
        <v>0.5714285714285714</v>
      </c>
      <c r="G44" s="21">
        <f t="shared" si="7"/>
        <v>0.18014689712802917</v>
      </c>
      <c r="H44" s="21">
        <f t="shared" si="8"/>
        <v>4.1801468971280293</v>
      </c>
      <c r="I44" s="21">
        <f t="shared" si="9"/>
        <v>9.0073448564014589E-3</v>
      </c>
      <c r="J44" s="21">
        <f t="shared" si="10"/>
        <v>0.20900734485640146</v>
      </c>
    </row>
    <row r="45" spans="1:10" x14ac:dyDescent="0.2">
      <c r="A45" s="1">
        <v>8</v>
      </c>
      <c r="B45" s="21">
        <f t="shared" si="3"/>
        <v>1.6253968253968254</v>
      </c>
      <c r="C45" s="21">
        <f>SUM(B$37:$B44)</f>
        <v>51.806349206349203</v>
      </c>
      <c r="D45" s="21">
        <f t="shared" si="4"/>
        <v>3.2507936507936508</v>
      </c>
      <c r="E45" s="21">
        <f t="shared" si="5"/>
        <v>1.8162947586922679E-2</v>
      </c>
      <c r="F45" s="21">
        <f t="shared" si="6"/>
        <v>0.5</v>
      </c>
      <c r="G45" s="21">
        <f t="shared" si="7"/>
        <v>5.9043994695266104E-2</v>
      </c>
      <c r="H45" s="21">
        <f t="shared" si="8"/>
        <v>4.0590439946952657</v>
      </c>
      <c r="I45" s="21">
        <f t="shared" si="9"/>
        <v>2.9521997347633053E-3</v>
      </c>
      <c r="J45" s="21">
        <f t="shared" si="10"/>
        <v>0.20295219973476331</v>
      </c>
    </row>
    <row r="46" spans="1:10" x14ac:dyDescent="0.2">
      <c r="A46" s="1">
        <v>9</v>
      </c>
      <c r="B46" s="21">
        <f t="shared" si="3"/>
        <v>0.72239858906525578</v>
      </c>
      <c r="C46" s="21">
        <f>SUM(B$37:$B45)</f>
        <v>53.43174603174603</v>
      </c>
      <c r="D46" s="21">
        <f t="shared" si="4"/>
        <v>1.3003174603174603</v>
      </c>
      <c r="E46" s="21">
        <f t="shared" si="5"/>
        <v>1.8270825841328029E-2</v>
      </c>
      <c r="F46" s="21">
        <f t="shared" si="6"/>
        <v>0.44444444444444442</v>
      </c>
      <c r="G46" s="21">
        <f t="shared" si="7"/>
        <v>1.9006299084718629E-2</v>
      </c>
      <c r="H46" s="21">
        <f t="shared" si="8"/>
        <v>4.0190062990847188</v>
      </c>
      <c r="I46" s="21">
        <f t="shared" si="9"/>
        <v>9.5031495423593144E-4</v>
      </c>
      <c r="J46" s="21">
        <f t="shared" si="10"/>
        <v>0.20095031495423593</v>
      </c>
    </row>
    <row r="47" spans="1:10" x14ac:dyDescent="0.2">
      <c r="A47" s="1">
        <v>10</v>
      </c>
      <c r="B47" s="21">
        <f t="shared" si="3"/>
        <v>0.28895943562610227</v>
      </c>
      <c r="C47" s="21">
        <f>SUM(B$37:$B46)</f>
        <v>54.154144620811287</v>
      </c>
      <c r="D47" s="21">
        <f t="shared" si="4"/>
        <v>0.48159905937683711</v>
      </c>
      <c r="E47" s="21">
        <f t="shared" si="5"/>
        <v>1.8303036302636022E-2</v>
      </c>
      <c r="F47" s="21">
        <f t="shared" si="6"/>
        <v>0.4</v>
      </c>
      <c r="G47" s="21">
        <f t="shared" si="7"/>
        <v>5.8764833780597416E-3</v>
      </c>
      <c r="H47" s="21">
        <f t="shared" si="8"/>
        <v>4.00587648337806</v>
      </c>
      <c r="I47" s="21">
        <f t="shared" si="9"/>
        <v>2.9382416890298707E-4</v>
      </c>
      <c r="J47" s="21">
        <f t="shared" si="10"/>
        <v>0.20029382416890301</v>
      </c>
    </row>
    <row r="48" spans="1:10" x14ac:dyDescent="0.2">
      <c r="A48" s="1">
        <v>11</v>
      </c>
      <c r="B48" s="21">
        <f t="shared" si="3"/>
        <v>0.10507615840949175</v>
      </c>
      <c r="C48" s="21">
        <f>SUM(B$37:$B47)</f>
        <v>54.443104056437392</v>
      </c>
      <c r="D48" s="21">
        <f t="shared" si="4"/>
        <v>0.16511967750062989</v>
      </c>
      <c r="E48" s="21">
        <f t="shared" si="5"/>
        <v>1.831226016198945E-2</v>
      </c>
      <c r="F48" s="21">
        <f t="shared" si="6"/>
        <v>0.36363636363636365</v>
      </c>
      <c r="G48" s="21">
        <f t="shared" si="7"/>
        <v>1.727836852717332E-3</v>
      </c>
      <c r="H48" s="21">
        <f t="shared" si="8"/>
        <v>4.0017278368527176</v>
      </c>
      <c r="I48" s="21">
        <f t="shared" si="9"/>
        <v>8.6391842635866607E-5</v>
      </c>
      <c r="J48" s="21">
        <f t="shared" si="10"/>
        <v>0.20008639184263588</v>
      </c>
    </row>
    <row r="49" spans="1:10" x14ac:dyDescent="0.2">
      <c r="A49" s="1">
        <v>12</v>
      </c>
      <c r="B49" s="21">
        <f t="shared" si="3"/>
        <v>3.502538613649725E-2</v>
      </c>
      <c r="C49" s="21">
        <f>SUM(B$37:$B48)</f>
        <v>54.54818021484688</v>
      </c>
      <c r="D49" s="21">
        <f t="shared" si="4"/>
        <v>5.2538079204745868E-2</v>
      </c>
      <c r="E49" s="21">
        <f t="shared" si="5"/>
        <v>1.8314777373706147E-2</v>
      </c>
      <c r="F49" s="21">
        <f t="shared" si="6"/>
        <v>0.33333333333333331</v>
      </c>
      <c r="G49" s="21">
        <f t="shared" si="7"/>
        <v>4.8111161213853051E-4</v>
      </c>
      <c r="H49" s="21">
        <f t="shared" si="8"/>
        <v>4.0004811116121388</v>
      </c>
      <c r="I49" s="21">
        <f t="shared" si="9"/>
        <v>2.4055580606926526E-5</v>
      </c>
      <c r="J49" s="21">
        <f t="shared" si="10"/>
        <v>0.20002405558060693</v>
      </c>
    </row>
    <row r="50" spans="1:10" x14ac:dyDescent="0.2">
      <c r="A50" s="1">
        <v>13</v>
      </c>
      <c r="B50" s="21">
        <f t="shared" si="3"/>
        <v>1.0777041888152998E-2</v>
      </c>
      <c r="C50" s="21">
        <f>SUM(B$37:$B49)</f>
        <v>54.583205600983376</v>
      </c>
      <c r="D50" s="21">
        <f t="shared" si="4"/>
        <v>1.5566838282887664E-2</v>
      </c>
      <c r="E50" s="21">
        <f t="shared" si="5"/>
        <v>1.8315430097121038E-2</v>
      </c>
      <c r="F50" s="21">
        <f t="shared" si="6"/>
        <v>0.30769230769230771</v>
      </c>
      <c r="G50" s="21">
        <f t="shared" si="7"/>
        <v>1.2671703929040745E-4</v>
      </c>
      <c r="H50" s="21">
        <f t="shared" si="8"/>
        <v>4.00012671703929</v>
      </c>
      <c r="I50" s="21">
        <f t="shared" si="9"/>
        <v>6.3358519645203726E-6</v>
      </c>
      <c r="J50" s="21">
        <f t="shared" si="10"/>
        <v>0.20000633585196453</v>
      </c>
    </row>
    <row r="51" spans="1:10" x14ac:dyDescent="0.2">
      <c r="A51" s="1">
        <v>14</v>
      </c>
      <c r="B51" s="21">
        <f t="shared" si="3"/>
        <v>3.0791548251865712E-3</v>
      </c>
      <c r="C51" s="21">
        <f>SUM(B$37:$B50)</f>
        <v>54.593982642871531</v>
      </c>
      <c r="D51" s="21">
        <f t="shared" si="4"/>
        <v>4.3108167552611994E-3</v>
      </c>
      <c r="E51" s="21">
        <f t="shared" si="5"/>
        <v>1.8315590774635824E-2</v>
      </c>
      <c r="F51" s="21">
        <f t="shared" si="6"/>
        <v>0.2857142857142857</v>
      </c>
      <c r="G51" s="21">
        <f t="shared" si="7"/>
        <v>3.1582062237523021E-5</v>
      </c>
      <c r="H51" s="21">
        <f t="shared" si="8"/>
        <v>4.0000315820622374</v>
      </c>
      <c r="I51" s="21">
        <f t="shared" si="9"/>
        <v>1.579103111876151E-6</v>
      </c>
      <c r="J51" s="21">
        <f t="shared" si="10"/>
        <v>0.20000157910311189</v>
      </c>
    </row>
    <row r="52" spans="1:10" x14ac:dyDescent="0.2">
      <c r="A52" s="1">
        <v>15</v>
      </c>
      <c r="B52" s="21">
        <f t="shared" si="3"/>
        <v>8.2110795338308565E-4</v>
      </c>
      <c r="C52" s="21">
        <f>SUM(B$37:$B51)</f>
        <v>54.597061797696718</v>
      </c>
      <c r="D52" s="21">
        <f t="shared" si="4"/>
        <v>1.1196926637042075E-3</v>
      </c>
      <c r="E52" s="21">
        <f t="shared" si="5"/>
        <v>1.8315628336019851E-2</v>
      </c>
      <c r="F52" s="21">
        <f t="shared" si="6"/>
        <v>0.26666666666666666</v>
      </c>
      <c r="G52" s="21">
        <f t="shared" si="7"/>
        <v>7.4574089741724827E-6</v>
      </c>
      <c r="H52" s="21">
        <f t="shared" si="8"/>
        <v>4.0000074574089739</v>
      </c>
      <c r="I52" s="21">
        <f t="shared" si="9"/>
        <v>3.7287044870862412E-7</v>
      </c>
      <c r="J52" s="21">
        <f t="shared" si="10"/>
        <v>0.20000037287044872</v>
      </c>
    </row>
    <row r="53" spans="1:10" x14ac:dyDescent="0.2">
      <c r="A53" s="1">
        <v>16</v>
      </c>
      <c r="B53" s="21">
        <f t="shared" si="3"/>
        <v>2.0527698834577141E-4</v>
      </c>
      <c r="C53" s="21">
        <f>SUM(B$37:$B52)</f>
        <v>54.597882905650103</v>
      </c>
      <c r="D53" s="21">
        <f t="shared" si="4"/>
        <v>2.7370265112769523E-4</v>
      </c>
      <c r="E53" s="21">
        <f t="shared" si="5"/>
        <v>1.8315636683015002E-2</v>
      </c>
      <c r="F53" s="21">
        <f t="shared" si="6"/>
        <v>0.25</v>
      </c>
      <c r="G53" s="21">
        <f t="shared" si="7"/>
        <v>1.6710127724109574E-6</v>
      </c>
      <c r="H53" s="21">
        <f t="shared" si="8"/>
        <v>4.0000016710127726</v>
      </c>
      <c r="I53" s="21">
        <f t="shared" si="9"/>
        <v>8.3550638620547867E-8</v>
      </c>
      <c r="J53" s="21">
        <f t="shared" si="10"/>
        <v>0.20000008355063864</v>
      </c>
    </row>
    <row r="54" spans="1:10" x14ac:dyDescent="0.2">
      <c r="A54" s="1">
        <v>17</v>
      </c>
      <c r="B54" s="21">
        <f t="shared" si="3"/>
        <v>4.8300467846063859E-5</v>
      </c>
      <c r="C54" s="21">
        <f>SUM(B$37:$B53)</f>
        <v>54.598088182638449</v>
      </c>
      <c r="D54" s="21">
        <f t="shared" si="4"/>
        <v>6.3162150260237361E-5</v>
      </c>
      <c r="E54" s="21">
        <f t="shared" si="5"/>
        <v>1.8315638448726489E-2</v>
      </c>
      <c r="F54" s="21">
        <f t="shared" si="6"/>
        <v>0.23529411764705882</v>
      </c>
      <c r="G54" s="21">
        <f t="shared" si="7"/>
        <v>3.5595541778789021E-7</v>
      </c>
      <c r="H54" s="21">
        <f t="shared" si="8"/>
        <v>4.000000355955418</v>
      </c>
      <c r="I54" s="21">
        <f t="shared" si="9"/>
        <v>1.7797770889394512E-8</v>
      </c>
      <c r="J54" s="21">
        <f t="shared" si="10"/>
        <v>0.20000001779777091</v>
      </c>
    </row>
    <row r="55" spans="1:10" x14ac:dyDescent="0.2">
      <c r="A55" s="1">
        <v>18</v>
      </c>
      <c r="B55" s="21">
        <f t="shared" si="3"/>
        <v>1.0733437299125302E-5</v>
      </c>
      <c r="C55" s="21">
        <f>SUM(B$37:$B54)</f>
        <v>54.598136483106295</v>
      </c>
      <c r="D55" s="21">
        <f t="shared" si="4"/>
        <v>1.380013367030396E-5</v>
      </c>
      <c r="E55" s="21">
        <f t="shared" si="5"/>
        <v>1.8315638804836411E-2</v>
      </c>
      <c r="F55" s="21">
        <f t="shared" si="6"/>
        <v>0.22222222222222221</v>
      </c>
      <c r="G55" s="21">
        <f t="shared" si="7"/>
        <v>7.2216646789642485E-8</v>
      </c>
      <c r="H55" s="21">
        <f t="shared" si="8"/>
        <v>4.0000000722166469</v>
      </c>
      <c r="I55" s="21">
        <f t="shared" si="9"/>
        <v>3.6108323394821243E-9</v>
      </c>
      <c r="J55" s="21">
        <f t="shared" si="10"/>
        <v>0.20000000361083234</v>
      </c>
    </row>
    <row r="56" spans="1:10" x14ac:dyDescent="0.2">
      <c r="A56" s="1">
        <v>19</v>
      </c>
      <c r="B56" s="21">
        <f t="shared" si="3"/>
        <v>2.2596710103421689E-6</v>
      </c>
      <c r="C56" s="21">
        <f>SUM(B$37:$B55)</f>
        <v>54.598147216543595</v>
      </c>
      <c r="D56" s="21">
        <f t="shared" si="4"/>
        <v>2.8622499464334141E-6</v>
      </c>
      <c r="E56" s="21">
        <f t="shared" si="5"/>
        <v>1.8315638873420543E-2</v>
      </c>
      <c r="F56" s="21">
        <f t="shared" si="6"/>
        <v>0.21052631578947367</v>
      </c>
      <c r="G56" s="21">
        <f t="shared" si="7"/>
        <v>1.3979716369157786E-8</v>
      </c>
      <c r="H56" s="21">
        <f t="shared" si="8"/>
        <v>4.0000000139797161</v>
      </c>
      <c r="I56" s="21">
        <f t="shared" si="9"/>
        <v>6.9898581845788933E-10</v>
      </c>
      <c r="J56" s="21">
        <f t="shared" si="10"/>
        <v>0.20000000069898582</v>
      </c>
    </row>
    <row r="57" spans="1:10" x14ac:dyDescent="0.2">
      <c r="A57" s="1">
        <v>20</v>
      </c>
      <c r="B57" s="21">
        <f t="shared" si="3"/>
        <v>4.519342020684338E-7</v>
      </c>
      <c r="C57" s="21">
        <f>SUM(B$37:$B56)</f>
        <v>54.598149476214608</v>
      </c>
      <c r="D57" s="21">
        <f t="shared" si="4"/>
        <v>5.6491775258554223E-7</v>
      </c>
      <c r="E57" s="21">
        <f t="shared" si="5"/>
        <v>1.8315638886054465E-2</v>
      </c>
      <c r="F57" s="21">
        <f t="shared" si="6"/>
        <v>0.2</v>
      </c>
      <c r="G57" s="21">
        <f t="shared" si="7"/>
        <v>2.586707389169563E-9</v>
      </c>
      <c r="H57" s="21">
        <f t="shared" si="8"/>
        <v>4.0000000025867077</v>
      </c>
      <c r="I57" s="21">
        <f t="shared" si="9"/>
        <v>1.2933536945847814E-10</v>
      </c>
      <c r="J57" s="21">
        <f t="shared" si="10"/>
        <v>0.20000000012933539</v>
      </c>
    </row>
    <row r="58" spans="1:10" x14ac:dyDescent="0.2">
      <c r="A58" s="1">
        <v>21</v>
      </c>
      <c r="B58" s="21">
        <f t="shared" si="3"/>
        <v>8.6082705155892158E-8</v>
      </c>
      <c r="C58" s="21">
        <f>SUM(B$37:$B57)</f>
        <v>54.598149928148814</v>
      </c>
      <c r="D58" s="21">
        <f t="shared" si="4"/>
        <v>1.0633745931021972E-7</v>
      </c>
      <c r="E58" s="21">
        <f t="shared" si="5"/>
        <v>1.8315638888283976E-2</v>
      </c>
      <c r="F58" s="21">
        <f t="shared" si="6"/>
        <v>0.19047619047619047</v>
      </c>
      <c r="G58" s="21">
        <f t="shared" si="7"/>
        <v>4.5826788353495891E-10</v>
      </c>
      <c r="H58" s="21">
        <f t="shared" si="8"/>
        <v>4.0000000004582681</v>
      </c>
      <c r="I58" s="21">
        <f t="shared" si="9"/>
        <v>2.2913394176747946E-11</v>
      </c>
      <c r="J58" s="21">
        <f t="shared" si="10"/>
        <v>0.2000000000229134</v>
      </c>
    </row>
    <row r="59" spans="1:10" x14ac:dyDescent="0.2">
      <c r="A59" s="1">
        <v>22</v>
      </c>
      <c r="B59" s="21">
        <f t="shared" si="3"/>
        <v>1.5651400937434938E-8</v>
      </c>
      <c r="C59" s="21">
        <f>SUM(B$37:$B58)</f>
        <v>54.598150014231521</v>
      </c>
      <c r="D59" s="21">
        <f t="shared" si="4"/>
        <v>1.9129490034642704E-8</v>
      </c>
      <c r="E59" s="21">
        <f t="shared" si="5"/>
        <v>1.8315638888661463E-2</v>
      </c>
      <c r="F59" s="21">
        <f t="shared" si="6"/>
        <v>0.18181818181818182</v>
      </c>
      <c r="G59" s="21">
        <f t="shared" si="7"/>
        <v>7.7859740355280867E-11</v>
      </c>
      <c r="H59" s="21">
        <f t="shared" si="8"/>
        <v>4.0000000000778595</v>
      </c>
      <c r="I59" s="21">
        <f t="shared" si="9"/>
        <v>3.8929870177640432E-12</v>
      </c>
      <c r="J59" s="21">
        <f t="shared" si="10"/>
        <v>0.20000000000389301</v>
      </c>
    </row>
    <row r="60" spans="1:10" x14ac:dyDescent="0.2">
      <c r="A60" s="1">
        <v>23</v>
      </c>
      <c r="B60" s="21">
        <f t="shared" si="3"/>
        <v>2.7219827717278147E-9</v>
      </c>
      <c r="C60" s="21">
        <f>SUM(B$37:$B59)</f>
        <v>54.598150029882923</v>
      </c>
      <c r="D60" s="21">
        <f t="shared" si="4"/>
        <v>3.2950317763020916E-9</v>
      </c>
      <c r="E60" s="21">
        <f t="shared" si="5"/>
        <v>1.8315638888722872E-2</v>
      </c>
      <c r="F60" s="21">
        <f t="shared" si="6"/>
        <v>0.17391304347826086</v>
      </c>
      <c r="G60" s="21">
        <f t="shared" si="7"/>
        <v>1.2705392029813933E-11</v>
      </c>
      <c r="H60" s="21">
        <f t="shared" si="8"/>
        <v>4.0000000000127054</v>
      </c>
      <c r="I60" s="21">
        <f t="shared" si="9"/>
        <v>6.3526960149069664E-13</v>
      </c>
      <c r="J60" s="21">
        <f t="shared" si="10"/>
        <v>0.20000000000063528</v>
      </c>
    </row>
    <row r="61" spans="1:10" x14ac:dyDescent="0.2">
      <c r="A61" s="1">
        <v>24</v>
      </c>
      <c r="B61" s="21">
        <f t="shared" si="3"/>
        <v>4.5366379528796919E-10</v>
      </c>
      <c r="C61" s="21">
        <f>SUM(B$37:$B60)</f>
        <v>54.598150032604906</v>
      </c>
      <c r="D61" s="21">
        <f t="shared" si="4"/>
        <v>5.4439655434556299E-10</v>
      </c>
      <c r="E61" s="21">
        <f t="shared" si="5"/>
        <v>1.8315638888732482E-2</v>
      </c>
      <c r="F61" s="21">
        <f t="shared" si="6"/>
        <v>0.16666666666666666</v>
      </c>
      <c r="G61" s="21">
        <f t="shared" si="7"/>
        <v>1.9941941403327119E-12</v>
      </c>
      <c r="H61" s="21">
        <f t="shared" si="8"/>
        <v>4.000000000001994</v>
      </c>
      <c r="I61" s="21">
        <f t="shared" si="9"/>
        <v>9.9709707016635594E-14</v>
      </c>
      <c r="J61" s="21">
        <f t="shared" si="10"/>
        <v>0.20000000000009971</v>
      </c>
    </row>
    <row r="62" spans="1:10" x14ac:dyDescent="0.2">
      <c r="A62" s="1">
        <v>25</v>
      </c>
      <c r="B62" s="21">
        <f t="shared" si="3"/>
        <v>7.2586207246075084E-11</v>
      </c>
      <c r="C62" s="21">
        <f>SUM(B$37:$B61)</f>
        <v>54.598150033058573</v>
      </c>
      <c r="D62" s="21">
        <f t="shared" si="4"/>
        <v>8.6412151483422725E-11</v>
      </c>
      <c r="E62" s="21">
        <f t="shared" si="5"/>
        <v>1.8315638888733932E-2</v>
      </c>
      <c r="F62" s="21">
        <f t="shared" si="6"/>
        <v>0.16</v>
      </c>
      <c r="G62" s="21">
        <f t="shared" si="7"/>
        <v>3.0146547850837049E-13</v>
      </c>
      <c r="H62" s="21">
        <f t="shared" si="8"/>
        <v>4.0000000000003011</v>
      </c>
      <c r="I62" s="21">
        <f t="shared" si="9"/>
        <v>1.5073273925418524E-14</v>
      </c>
      <c r="J62" s="21">
        <f t="shared" si="10"/>
        <v>0.20000000000001508</v>
      </c>
    </row>
    <row r="63" spans="1:10" x14ac:dyDescent="0.2">
      <c r="A63" s="1">
        <v>26</v>
      </c>
      <c r="B63" s="21">
        <f t="shared" si="3"/>
        <v>1.116710880708847E-11</v>
      </c>
      <c r="C63" s="21">
        <f>SUM(B$37:$B62)</f>
        <v>54.598150033131162</v>
      </c>
      <c r="D63" s="21">
        <f t="shared" si="4"/>
        <v>1.3197492226559101E-11</v>
      </c>
      <c r="E63" s="21">
        <f t="shared" si="5"/>
        <v>1.8315638888734141E-2</v>
      </c>
      <c r="F63" s="21">
        <f t="shared" si="6"/>
        <v>0.15384615384615385</v>
      </c>
      <c r="G63" s="21">
        <f t="shared" si="7"/>
        <v>4.3949182156096792E-14</v>
      </c>
      <c r="H63" s="21">
        <f t="shared" si="8"/>
        <v>4.0000000000000435</v>
      </c>
      <c r="I63" s="21">
        <f t="shared" si="9"/>
        <v>2.1974591078048397E-15</v>
      </c>
      <c r="J63" s="21">
        <f t="shared" si="10"/>
        <v>0.2000000000000022</v>
      </c>
    </row>
    <row r="64" spans="1:10" x14ac:dyDescent="0.2">
      <c r="A64" s="1">
        <v>27</v>
      </c>
      <c r="B64" s="21">
        <f t="shared" si="3"/>
        <v>1.6543864899390329E-12</v>
      </c>
      <c r="C64" s="21">
        <f>SUM(B$37:$B63)</f>
        <v>54.598150033142332</v>
      </c>
      <c r="D64" s="21">
        <f t="shared" si="4"/>
        <v>1.9421058794936471E-12</v>
      </c>
      <c r="E64" s="21">
        <f t="shared" si="5"/>
        <v>1.8315638888734168E-2</v>
      </c>
      <c r="F64" s="21">
        <f t="shared" si="6"/>
        <v>0.14814814814814814</v>
      </c>
      <c r="G64" s="21">
        <f t="shared" si="7"/>
        <v>6.1862452126075E-15</v>
      </c>
      <c r="H64" s="21">
        <f t="shared" si="8"/>
        <v>4.0000000000000062</v>
      </c>
      <c r="I64" s="21">
        <f t="shared" si="9"/>
        <v>3.0931226063037498E-16</v>
      </c>
      <c r="J64" s="21">
        <f t="shared" si="10"/>
        <v>0.20000000000000032</v>
      </c>
    </row>
    <row r="65" spans="1:10" x14ac:dyDescent="0.2">
      <c r="A65" s="1">
        <v>28</v>
      </c>
      <c r="B65" s="21">
        <f t="shared" si="3"/>
        <v>2.363409271341476E-13</v>
      </c>
      <c r="C65" s="21">
        <f>SUM(B$37:$B64)</f>
        <v>54.598150033143988</v>
      </c>
      <c r="D65" s="21">
        <f t="shared" si="4"/>
        <v>2.757310816565055E-13</v>
      </c>
      <c r="E65" s="21">
        <f t="shared" si="5"/>
        <v>1.8315638888734172E-2</v>
      </c>
      <c r="F65" s="21">
        <f t="shared" si="6"/>
        <v>0.14285714285714285</v>
      </c>
      <c r="G65" s="21">
        <f t="shared" si="7"/>
        <v>8.4169848700343812E-16</v>
      </c>
      <c r="H65" s="21">
        <f t="shared" si="8"/>
        <v>4.0000000000000009</v>
      </c>
      <c r="I65" s="21">
        <f t="shared" si="9"/>
        <v>4.2084924350171908E-17</v>
      </c>
      <c r="J65" s="21">
        <f t="shared" si="10"/>
        <v>0.20000000000000007</v>
      </c>
    </row>
    <row r="66" spans="1:10" x14ac:dyDescent="0.2">
      <c r="A66" s="1">
        <v>29</v>
      </c>
      <c r="B66" s="21">
        <f t="shared" si="3"/>
        <v>3.2598748570227253E-14</v>
      </c>
      <c r="C66" s="21">
        <f>SUM(B$37:$B65)</f>
        <v>54.598150033144222</v>
      </c>
      <c r="D66" s="21">
        <f t="shared" si="4"/>
        <v>3.7814548341463618E-14</v>
      </c>
      <c r="E66" s="21">
        <f t="shared" si="5"/>
        <v>1.8315638888734175E-2</v>
      </c>
      <c r="F66" s="21">
        <f t="shared" si="6"/>
        <v>0.13793103448275862</v>
      </c>
      <c r="G66" s="21">
        <f t="shared" si="7"/>
        <v>1.1081561794605273E-16</v>
      </c>
      <c r="H66" s="21">
        <f t="shared" si="8"/>
        <v>4</v>
      </c>
      <c r="I66" s="21">
        <f t="shared" si="9"/>
        <v>5.5407808973026367E-18</v>
      </c>
      <c r="J66" s="21">
        <f t="shared" si="10"/>
        <v>0.2</v>
      </c>
    </row>
    <row r="67" spans="1:10" x14ac:dyDescent="0.2">
      <c r="A67" s="1">
        <v>30</v>
      </c>
      <c r="B67" s="21">
        <f t="shared" si="3"/>
        <v>4.3464998093636322E-15</v>
      </c>
      <c r="C67" s="21">
        <f>SUM(B$37:$B66)</f>
        <v>54.598150033144258</v>
      </c>
      <c r="D67" s="21">
        <f t="shared" si="4"/>
        <v>5.0151920877272678E-15</v>
      </c>
      <c r="E67" s="21">
        <f t="shared" si="5"/>
        <v>1.8315638888734172E-2</v>
      </c>
      <c r="F67" s="21">
        <f t="shared" si="6"/>
        <v>0.13333333333333333</v>
      </c>
      <c r="G67" s="21">
        <f t="shared" si="7"/>
        <v>1.4131761113299916E-17</v>
      </c>
      <c r="H67" s="21">
        <f t="shared" si="8"/>
        <v>4</v>
      </c>
      <c r="I67" s="21">
        <f t="shared" si="9"/>
        <v>7.0658805566499578E-19</v>
      </c>
      <c r="J67" s="21">
        <f t="shared" si="10"/>
        <v>0.2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honeticPr fontId="0" type="noConversion"/>
  <printOptions headings="1" gridLines="1"/>
  <pageMargins left="0.75" right="0.75" top="1" bottom="1" header="0.5" footer="0.5"/>
  <pageSetup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3E44-D623-463A-BF5D-BAB33586B5EC}">
  <dimension ref="A1:J69"/>
  <sheetViews>
    <sheetView zoomScale="90" zoomScaleNormal="90" workbookViewId="0">
      <selection activeCell="E30" sqref="E30"/>
    </sheetView>
  </sheetViews>
  <sheetFormatPr defaultColWidth="9.140625" defaultRowHeight="12.75" x14ac:dyDescent="0.2"/>
  <cols>
    <col min="1" max="1" width="20.42578125" style="1" customWidth="1"/>
    <col min="2" max="2" width="7.42578125" style="1" customWidth="1"/>
    <col min="3" max="3" width="12.7109375" style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3" style="1" bestFit="1" customWidth="1"/>
    <col min="8" max="9" width="13.7109375" style="1" bestFit="1" customWidth="1"/>
    <col min="10" max="16384" width="9.140625" style="1"/>
  </cols>
  <sheetData>
    <row r="1" spans="1:8" ht="18" x14ac:dyDescent="0.25">
      <c r="A1" s="29" t="s">
        <v>35</v>
      </c>
      <c r="B1" s="29"/>
      <c r="C1" s="29"/>
      <c r="D1" s="30"/>
    </row>
    <row r="2" spans="1:8" ht="13.5" thickBot="1" x14ac:dyDescent="0.25">
      <c r="A2" s="2" t="s">
        <v>0</v>
      </c>
      <c r="C2" s="31" t="s">
        <v>33</v>
      </c>
      <c r="D2" s="3" t="s">
        <v>1</v>
      </c>
    </row>
    <row r="3" spans="1:8" ht="18" x14ac:dyDescent="0.25">
      <c r="A3" s="4" t="s">
        <v>17</v>
      </c>
      <c r="B3" s="24">
        <v>20</v>
      </c>
      <c r="C3" s="1" t="s">
        <v>34</v>
      </c>
      <c r="D3" s="5" t="s">
        <v>18</v>
      </c>
      <c r="E3" s="35">
        <f>B3/(B4*B5)</f>
        <v>0.74581666572885175</v>
      </c>
      <c r="F3" s="23" t="s">
        <v>29</v>
      </c>
    </row>
    <row r="4" spans="1:8" ht="18.75" x14ac:dyDescent="0.3">
      <c r="A4" s="6" t="s">
        <v>19</v>
      </c>
      <c r="B4" s="25">
        <v>5.3632483474889732</v>
      </c>
      <c r="C4" s="1" t="s">
        <v>34</v>
      </c>
      <c r="D4" s="7" t="s">
        <v>20</v>
      </c>
      <c r="E4" s="33">
        <f>VLOOKUP($B$5,$A$38:$G$67,7,)</f>
        <v>1.3334025660469337</v>
      </c>
      <c r="F4" s="23" t="s">
        <v>30</v>
      </c>
    </row>
    <row r="5" spans="1:8" ht="18.75" thickBot="1" x14ac:dyDescent="0.3">
      <c r="A5" s="8" t="s">
        <v>2</v>
      </c>
      <c r="B5" s="28">
        <v>5</v>
      </c>
      <c r="C5" s="1" t="s">
        <v>26</v>
      </c>
      <c r="D5" s="7" t="s">
        <v>3</v>
      </c>
      <c r="E5" s="33">
        <f>E4+B3/B4</f>
        <v>5.0624858946911928</v>
      </c>
      <c r="F5" s="23" t="s">
        <v>31</v>
      </c>
      <c r="G5" s="36"/>
      <c r="H5" s="36"/>
    </row>
    <row r="6" spans="1:8" ht="19.5" thickBot="1" x14ac:dyDescent="0.35">
      <c r="A6" s="23" t="s">
        <v>27</v>
      </c>
      <c r="B6" s="32">
        <v>20</v>
      </c>
      <c r="C6" s="23" t="s">
        <v>25</v>
      </c>
      <c r="D6" s="7" t="s">
        <v>21</v>
      </c>
      <c r="E6" s="33">
        <f>E4/B3</f>
        <v>6.6670128302346685E-2</v>
      </c>
      <c r="F6" s="23" t="str">
        <f>C3</f>
        <v>Hour</v>
      </c>
      <c r="G6" s="49">
        <f>E6*60</f>
        <v>4.0002076981408008</v>
      </c>
      <c r="H6" s="49" t="s">
        <v>44</v>
      </c>
    </row>
    <row r="7" spans="1:8" ht="18" x14ac:dyDescent="0.25">
      <c r="A7" s="23" t="s">
        <v>28</v>
      </c>
      <c r="B7" s="32">
        <v>25</v>
      </c>
      <c r="C7" s="23" t="s">
        <v>25</v>
      </c>
      <c r="D7" s="7" t="s">
        <v>4</v>
      </c>
      <c r="E7" s="33">
        <f>E6+1/B4</f>
        <v>0.25312429473455961</v>
      </c>
      <c r="F7" s="23" t="str">
        <f>C3</f>
        <v>Hour</v>
      </c>
      <c r="G7" s="37">
        <f>E7*60</f>
        <v>15.187457684073577</v>
      </c>
      <c r="H7" s="37" t="s">
        <v>44</v>
      </c>
    </row>
    <row r="8" spans="1:8" ht="19.5" thickBot="1" x14ac:dyDescent="0.35">
      <c r="D8" s="9" t="s">
        <v>22</v>
      </c>
      <c r="E8" s="34">
        <f>VLOOKUP($B$5,$A$38:$G$67,5)</f>
        <v>1.9221804385945854E-2</v>
      </c>
      <c r="F8" s="23" t="s">
        <v>32</v>
      </c>
    </row>
    <row r="10" spans="1:8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</row>
    <row r="11" spans="1:8" x14ac:dyDescent="0.2">
      <c r="A11" s="10"/>
    </row>
    <row r="12" spans="1:8" s="12" customFormat="1" ht="13.5" thickBot="1" x14ac:dyDescent="0.25">
      <c r="A12" s="11" t="s">
        <v>5</v>
      </c>
      <c r="C12" s="22"/>
      <c r="D12" s="1"/>
      <c r="E12" s="1"/>
      <c r="F12" s="1"/>
      <c r="G12" s="1"/>
      <c r="H12" s="1"/>
    </row>
    <row r="13" spans="1:8" x14ac:dyDescent="0.2">
      <c r="A13" s="13" t="s">
        <v>36</v>
      </c>
      <c r="B13" s="14" t="s">
        <v>24</v>
      </c>
      <c r="C13" s="15" t="s">
        <v>23</v>
      </c>
    </row>
    <row r="14" spans="1:8" x14ac:dyDescent="0.2">
      <c r="A14" s="16">
        <v>0</v>
      </c>
      <c r="B14" s="17">
        <f>VLOOKUP(B5,A37:E67,5)</f>
        <v>1.9221804385945854E-2</v>
      </c>
      <c r="C14" s="26">
        <f>B14</f>
        <v>1.9221804385945854E-2</v>
      </c>
    </row>
    <row r="15" spans="1:8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7.1679710282091774E-2</v>
      </c>
      <c r="C15" s="26">
        <f t="shared" ref="C15:C34" si="2">C14+B15</f>
        <v>9.0901514668037628E-2</v>
      </c>
    </row>
    <row r="16" spans="1:8" x14ac:dyDescent="0.2">
      <c r="A16" s="16">
        <f t="shared" si="0"/>
        <v>2</v>
      </c>
      <c r="B16" s="17">
        <f t="shared" si="1"/>
        <v>0.13364980630749942</v>
      </c>
      <c r="C16" s="26">
        <f t="shared" si="2"/>
        <v>0.22455132097553704</v>
      </c>
    </row>
    <row r="17" spans="1:7" x14ac:dyDescent="0.2">
      <c r="A17" s="16">
        <f t="shared" si="0"/>
        <v>3</v>
      </c>
      <c r="B17" s="17">
        <f t="shared" si="1"/>
        <v>0.16613042152594348</v>
      </c>
      <c r="C17" s="26">
        <f t="shared" si="2"/>
        <v>0.39068174250148052</v>
      </c>
    </row>
    <row r="18" spans="1:7" x14ac:dyDescent="0.2">
      <c r="A18" s="16">
        <f t="shared" si="0"/>
        <v>4</v>
      </c>
      <c r="B18" s="17">
        <f t="shared" si="1"/>
        <v>0.15487854632325976</v>
      </c>
      <c r="C18" s="26">
        <f t="shared" si="2"/>
        <v>0.54556028882474028</v>
      </c>
      <c r="D18" s="39"/>
      <c r="E18" s="39"/>
      <c r="F18" s="39"/>
      <c r="G18" s="39"/>
    </row>
    <row r="19" spans="1:7" x14ac:dyDescent="0.2">
      <c r="A19" s="16">
        <f t="shared" si="0"/>
        <v>5</v>
      </c>
      <c r="B19" s="17">
        <f t="shared" si="1"/>
        <v>0.11551100101174509</v>
      </c>
      <c r="C19" s="26">
        <f t="shared" si="2"/>
        <v>0.66107128983648533</v>
      </c>
    </row>
    <row r="20" spans="1:7" x14ac:dyDescent="0.2">
      <c r="A20" s="16">
        <f t="shared" si="0"/>
        <v>6</v>
      </c>
      <c r="B20" s="17">
        <f t="shared" si="1"/>
        <v>8.6150029629581765E-2</v>
      </c>
      <c r="C20" s="26">
        <f t="shared" si="2"/>
        <v>0.74722131946606707</v>
      </c>
    </row>
    <row r="21" spans="1:7" x14ac:dyDescent="0.2">
      <c r="A21" s="16">
        <f t="shared" si="0"/>
        <v>7</v>
      </c>
      <c r="B21" s="17">
        <f t="shared" si="1"/>
        <v>6.4252127850776442E-2</v>
      </c>
      <c r="C21" s="26">
        <f t="shared" si="2"/>
        <v>0.81147344731684345</v>
      </c>
    </row>
    <row r="22" spans="1:7" x14ac:dyDescent="0.2">
      <c r="A22" s="16">
        <f t="shared" si="0"/>
        <v>8</v>
      </c>
      <c r="B22" s="17">
        <f t="shared" si="1"/>
        <v>4.792030775964997E-2</v>
      </c>
      <c r="C22" s="26">
        <f t="shared" si="2"/>
        <v>0.8593937550764934</v>
      </c>
      <c r="D22" s="21" t="s">
        <v>45</v>
      </c>
      <c r="E22" s="50">
        <v>5</v>
      </c>
    </row>
    <row r="23" spans="1:7" x14ac:dyDescent="0.2">
      <c r="A23" s="16">
        <f t="shared" si="0"/>
        <v>9</v>
      </c>
      <c r="B23" s="17">
        <f t="shared" si="1"/>
        <v>3.5739764154002561E-2</v>
      </c>
      <c r="C23" s="26">
        <f t="shared" si="2"/>
        <v>0.895133519230496</v>
      </c>
      <c r="D23" s="21" t="s">
        <v>46</v>
      </c>
      <c r="E23" s="50">
        <f>B4</f>
        <v>5.3632483474889732</v>
      </c>
    </row>
    <row r="24" spans="1:7" x14ac:dyDescent="0.2">
      <c r="A24" s="16">
        <f t="shared" si="0"/>
        <v>10</v>
      </c>
      <c r="B24" s="17">
        <f t="shared" si="1"/>
        <v>2.6655311735273721E-2</v>
      </c>
      <c r="C24" s="26">
        <f t="shared" si="2"/>
        <v>0.92178883096576969</v>
      </c>
      <c r="D24" s="21" t="s">
        <v>47</v>
      </c>
      <c r="E24" s="51">
        <f>(E23-E22)/E22</f>
        <v>7.2649669497794639E-2</v>
      </c>
    </row>
    <row r="25" spans="1:7" x14ac:dyDescent="0.2">
      <c r="A25" s="16">
        <f t="shared" si="0"/>
        <v>11</v>
      </c>
      <c r="B25" s="17">
        <f t="shared" si="1"/>
        <v>1.9879975722364985E-2</v>
      </c>
      <c r="C25" s="26">
        <f t="shared" si="2"/>
        <v>0.94166880668813469</v>
      </c>
    </row>
    <row r="26" spans="1:7" x14ac:dyDescent="0.2">
      <c r="A26" s="16">
        <f t="shared" si="0"/>
        <v>12</v>
      </c>
      <c r="B26" s="17">
        <f t="shared" si="1"/>
        <v>1.482681720802477E-2</v>
      </c>
      <c r="C26" s="26">
        <f t="shared" si="2"/>
        <v>0.9564956238961595</v>
      </c>
    </row>
    <row r="27" spans="1:7" x14ac:dyDescent="0.2">
      <c r="A27" s="16">
        <f t="shared" si="0"/>
        <v>13</v>
      </c>
      <c r="B27" s="17">
        <f t="shared" si="1"/>
        <v>1.1058087373460196E-2</v>
      </c>
      <c r="C27" s="26">
        <f t="shared" si="2"/>
        <v>0.96755371126961964</v>
      </c>
    </row>
    <row r="28" spans="1:7" x14ac:dyDescent="0.2">
      <c r="A28" s="16">
        <f t="shared" si="0"/>
        <v>14</v>
      </c>
      <c r="B28" s="17">
        <f t="shared" si="1"/>
        <v>8.2473058542123986E-3</v>
      </c>
      <c r="C28" s="26">
        <f t="shared" si="2"/>
        <v>0.97580101712383205</v>
      </c>
    </row>
    <row r="29" spans="1:7" x14ac:dyDescent="0.2">
      <c r="A29" s="16">
        <f t="shared" si="0"/>
        <v>15</v>
      </c>
      <c r="B29" s="17">
        <f t="shared" si="1"/>
        <v>6.1509781534347316E-3</v>
      </c>
      <c r="C29" s="26">
        <f t="shared" si="2"/>
        <v>0.98195199527726673</v>
      </c>
    </row>
    <row r="30" spans="1:7" x14ac:dyDescent="0.2">
      <c r="A30" s="16">
        <f t="shared" si="0"/>
        <v>16</v>
      </c>
      <c r="B30" s="17">
        <f t="shared" si="1"/>
        <v>4.5875020173656994E-3</v>
      </c>
      <c r="C30" s="26">
        <f t="shared" si="2"/>
        <v>0.98653949729463242</v>
      </c>
    </row>
    <row r="31" spans="1:7" x14ac:dyDescent="0.2">
      <c r="A31" s="16">
        <f t="shared" si="0"/>
        <v>17</v>
      </c>
      <c r="B31" s="17">
        <f t="shared" si="1"/>
        <v>3.4214354586160666E-3</v>
      </c>
      <c r="C31" s="26">
        <f t="shared" si="2"/>
        <v>0.98996093275324848</v>
      </c>
    </row>
    <row r="32" spans="1:7" x14ac:dyDescent="0.2">
      <c r="A32" s="16">
        <f t="shared" si="0"/>
        <v>18</v>
      </c>
      <c r="B32" s="17">
        <f t="shared" si="1"/>
        <v>2.5517635857514988E-3</v>
      </c>
      <c r="C32" s="26">
        <f t="shared" si="2"/>
        <v>0.99251269633899997</v>
      </c>
    </row>
    <row r="33" spans="1:10" x14ac:dyDescent="0.2">
      <c r="A33" s="16">
        <f t="shared" si="0"/>
        <v>19</v>
      </c>
      <c r="B33" s="17">
        <f t="shared" si="1"/>
        <v>1.9031478092534821E-3</v>
      </c>
      <c r="C33" s="26">
        <f t="shared" si="2"/>
        <v>0.99441584414825346</v>
      </c>
    </row>
    <row r="34" spans="1:10" ht="13.5" thickBot="1" x14ac:dyDescent="0.25">
      <c r="A34" s="18">
        <f t="shared" si="0"/>
        <v>20</v>
      </c>
      <c r="B34" s="19">
        <f t="shared" si="1"/>
        <v>1.4193993534866005E-3</v>
      </c>
      <c r="C34" s="27">
        <f t="shared" si="2"/>
        <v>0.99583524350174002</v>
      </c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3">($B$3/$B$4)^A38/FACT(A38)</f>
        <v>3.7290833286442586</v>
      </c>
      <c r="C38" s="21">
        <f>SUM(B37:$B$37)</f>
        <v>1</v>
      </c>
      <c r="D38" s="21">
        <f t="shared" ref="D38:D67" si="4">+B38/(1-$B$3/(A38*$B$4))</f>
        <v>-1.3664234028708737</v>
      </c>
      <c r="E38" s="21">
        <f t="shared" ref="E38:E67" si="5">1/(C38+D38)</f>
        <v>-2.7290833286442582</v>
      </c>
      <c r="F38" s="21">
        <f t="shared" ref="F38:F67" si="6">$B$3/($B$4*A38)</f>
        <v>3.7290833286442586</v>
      </c>
      <c r="G38" s="21">
        <f t="shared" ref="G38:G67" si="7">+E38*B38*F38/(1-F38)^2</f>
        <v>-5.0955067315151314</v>
      </c>
      <c r="H38" s="21">
        <f t="shared" ref="H38:H67" si="8">G38+$B$3/$B$4</f>
        <v>-1.3664234028708728</v>
      </c>
      <c r="I38" s="21">
        <f t="shared" ref="I38:I67" si="9">G38/$B$3</f>
        <v>-0.25477533657575657</v>
      </c>
      <c r="J38" s="21">
        <f t="shared" ref="J38:J67" si="10">I38+1/$B$4</f>
        <v>-6.8321170143543636E-2</v>
      </c>
    </row>
    <row r="39" spans="1:10" x14ac:dyDescent="0.2">
      <c r="A39" s="1">
        <v>2</v>
      </c>
      <c r="B39" s="21">
        <f t="shared" si="3"/>
        <v>6.9530312359862716</v>
      </c>
      <c r="C39" s="21">
        <f>SUM(B$37:$B38)</f>
        <v>4.7290833286442586</v>
      </c>
      <c r="D39" s="21">
        <f t="shared" si="4"/>
        <v>-8.0424478344117869</v>
      </c>
      <c r="E39" s="21">
        <f t="shared" si="5"/>
        <v>-0.30180802572711624</v>
      </c>
      <c r="F39" s="21">
        <f t="shared" si="6"/>
        <v>1.8645416643221293</v>
      </c>
      <c r="G39" s="21">
        <f t="shared" si="7"/>
        <v>-5.2348615686644662</v>
      </c>
      <c r="H39" s="21">
        <f t="shared" si="8"/>
        <v>-1.5057782400202075</v>
      </c>
      <c r="I39" s="21">
        <f t="shared" si="9"/>
        <v>-0.26174307843322331</v>
      </c>
      <c r="J39" s="21">
        <f t="shared" si="10"/>
        <v>-7.5288912001010372E-2</v>
      </c>
    </row>
    <row r="40" spans="1:10" x14ac:dyDescent="0.2">
      <c r="A40" s="1">
        <v>3</v>
      </c>
      <c r="B40" s="21">
        <f t="shared" si="3"/>
        <v>8.6428109552197299</v>
      </c>
      <c r="C40" s="21">
        <f>SUM(B$37:$B39)</f>
        <v>11.682114564630531</v>
      </c>
      <c r="D40" s="21">
        <f t="shared" si="4"/>
        <v>-35.563058222540221</v>
      </c>
      <c r="E40" s="21">
        <f t="shared" si="5"/>
        <v>-4.1874392164933841E-2</v>
      </c>
      <c r="F40" s="21">
        <f t="shared" si="6"/>
        <v>1.2430277762147528</v>
      </c>
      <c r="G40" s="21">
        <f t="shared" si="7"/>
        <v>-7.6167997369385159</v>
      </c>
      <c r="H40" s="21">
        <f t="shared" si="8"/>
        <v>-3.8877164082942572</v>
      </c>
      <c r="I40" s="21">
        <f t="shared" si="9"/>
        <v>-0.38083998684692577</v>
      </c>
      <c r="J40" s="21">
        <f t="shared" si="10"/>
        <v>-0.19438582041471283</v>
      </c>
    </row>
    <row r="41" spans="1:10" x14ac:dyDescent="0.2">
      <c r="A41" s="1">
        <v>4</v>
      </c>
      <c r="B41" s="21">
        <f t="shared" si="3"/>
        <v>8.057440561433463</v>
      </c>
      <c r="C41" s="21">
        <f>SUM(B$37:$B40)</f>
        <v>20.324925519850261</v>
      </c>
      <c r="D41" s="21">
        <f t="shared" si="4"/>
        <v>118.96559220385839</v>
      </c>
      <c r="E41" s="21">
        <f t="shared" si="5"/>
        <v>7.1792395946403314E-3</v>
      </c>
      <c r="F41" s="21">
        <f t="shared" si="6"/>
        <v>0.93227083216106466</v>
      </c>
      <c r="G41" s="21">
        <f t="shared" si="7"/>
        <v>11.756178601414032</v>
      </c>
      <c r="H41" s="21">
        <f t="shared" si="8"/>
        <v>15.485261930058289</v>
      </c>
      <c r="I41" s="21">
        <f t="shared" si="9"/>
        <v>0.58780893007070156</v>
      </c>
      <c r="J41" s="21">
        <f t="shared" si="10"/>
        <v>0.77426309650291447</v>
      </c>
    </row>
    <row r="42" spans="1:10" x14ac:dyDescent="0.2">
      <c r="A42" s="1">
        <v>5</v>
      </c>
      <c r="B42" s="21">
        <f t="shared" si="3"/>
        <v>6.0093734538367123</v>
      </c>
      <c r="C42" s="21">
        <f>SUM(B$37:$B41)</f>
        <v>28.382366081283724</v>
      </c>
      <c r="D42" s="21">
        <f t="shared" si="4"/>
        <v>23.641886164835089</v>
      </c>
      <c r="E42" s="21">
        <f t="shared" si="5"/>
        <v>1.9221804385945854E-2</v>
      </c>
      <c r="F42" s="21">
        <f t="shared" si="6"/>
        <v>0.74581666572885175</v>
      </c>
      <c r="G42" s="21">
        <f t="shared" si="7"/>
        <v>1.3334025660469337</v>
      </c>
      <c r="H42" s="21">
        <f t="shared" si="8"/>
        <v>5.0624858946911928</v>
      </c>
      <c r="I42" s="21">
        <f t="shared" si="9"/>
        <v>6.6670128302346685E-2</v>
      </c>
      <c r="J42" s="21">
        <f t="shared" si="10"/>
        <v>0.25312429473455961</v>
      </c>
    </row>
    <row r="43" spans="1:10" x14ac:dyDescent="0.2">
      <c r="A43" s="1">
        <v>6</v>
      </c>
      <c r="B43" s="21">
        <f t="shared" si="3"/>
        <v>3.7349090603833091</v>
      </c>
      <c r="C43" s="21">
        <f>SUM(B$37:$B42)</f>
        <v>34.391739535120436</v>
      </c>
      <c r="D43" s="21">
        <f t="shared" si="4"/>
        <v>9.8680214227857892</v>
      </c>
      <c r="E43" s="21">
        <f t="shared" si="5"/>
        <v>2.259388614753392E-2</v>
      </c>
      <c r="F43" s="21">
        <f t="shared" si="6"/>
        <v>0.6215138881073764</v>
      </c>
      <c r="G43" s="21">
        <f t="shared" si="7"/>
        <v>0.3661186978651067</v>
      </c>
      <c r="H43" s="21">
        <f t="shared" si="8"/>
        <v>4.0952020265093649</v>
      </c>
      <c r="I43" s="21">
        <f t="shared" si="9"/>
        <v>1.8305934893255334E-2</v>
      </c>
      <c r="J43" s="21">
        <f t="shared" si="10"/>
        <v>0.20476010132546826</v>
      </c>
    </row>
    <row r="44" spans="1:10" x14ac:dyDescent="0.2">
      <c r="A44" s="1">
        <v>7</v>
      </c>
      <c r="B44" s="21">
        <f t="shared" si="3"/>
        <v>1.9896838730111128</v>
      </c>
      <c r="C44" s="21">
        <f>SUM(B$37:$B43)</f>
        <v>38.126648595503745</v>
      </c>
      <c r="D44" s="21">
        <f t="shared" si="4"/>
        <v>4.258068459232546</v>
      </c>
      <c r="E44" s="21">
        <f t="shared" si="5"/>
        <v>2.3593409829976788E-2</v>
      </c>
      <c r="F44" s="21">
        <f t="shared" si="6"/>
        <v>0.53272618980632269</v>
      </c>
      <c r="G44" s="21">
        <f t="shared" si="7"/>
        <v>0.11453440365626714</v>
      </c>
      <c r="H44" s="21">
        <f t="shared" si="8"/>
        <v>3.8436177323005256</v>
      </c>
      <c r="I44" s="21">
        <f t="shared" si="9"/>
        <v>5.7267201828133576E-3</v>
      </c>
      <c r="J44" s="21">
        <f t="shared" si="10"/>
        <v>0.1921808866150263</v>
      </c>
    </row>
    <row r="45" spans="1:10" x14ac:dyDescent="0.2">
      <c r="A45" s="1">
        <v>8</v>
      </c>
      <c r="B45" s="21">
        <f t="shared" si="3"/>
        <v>0.92746212001475992</v>
      </c>
      <c r="C45" s="21">
        <f>SUM(B$37:$B44)</f>
        <v>40.116332468514855</v>
      </c>
      <c r="D45" s="21">
        <f t="shared" si="4"/>
        <v>1.7372609982959004</v>
      </c>
      <c r="E45" s="21">
        <f t="shared" si="5"/>
        <v>2.389281103886538E-2</v>
      </c>
      <c r="F45" s="21">
        <f t="shared" si="6"/>
        <v>0.46613541608053233</v>
      </c>
      <c r="G45" s="21">
        <f t="shared" si="7"/>
        <v>3.6242096143944802E-2</v>
      </c>
      <c r="H45" s="21">
        <f t="shared" si="8"/>
        <v>3.7653254247882035</v>
      </c>
      <c r="I45" s="21">
        <f t="shared" si="9"/>
        <v>1.8121048071972402E-3</v>
      </c>
      <c r="J45" s="21">
        <f t="shared" si="10"/>
        <v>0.18826627123941017</v>
      </c>
    </row>
    <row r="46" spans="1:10" x14ac:dyDescent="0.2">
      <c r="A46" s="1">
        <v>9</v>
      </c>
      <c r="B46" s="21">
        <f t="shared" si="3"/>
        <v>0.38428705885512243</v>
      </c>
      <c r="C46" s="21">
        <f>SUM(B$37:$B45)</f>
        <v>41.043794588529614</v>
      </c>
      <c r="D46" s="21">
        <f t="shared" si="4"/>
        <v>0.65616357558665661</v>
      </c>
      <c r="E46" s="21">
        <f t="shared" si="5"/>
        <v>2.3980839406705257E-2</v>
      </c>
      <c r="F46" s="21">
        <f t="shared" si="6"/>
        <v>0.41434259207158425</v>
      </c>
      <c r="G46" s="21">
        <f t="shared" si="7"/>
        <v>1.113249315714324E-2</v>
      </c>
      <c r="H46" s="21">
        <f t="shared" si="8"/>
        <v>3.7402158218014017</v>
      </c>
      <c r="I46" s="21">
        <f t="shared" si="9"/>
        <v>5.56624657857162E-4</v>
      </c>
      <c r="J46" s="21">
        <f t="shared" si="10"/>
        <v>0.1870107910900701</v>
      </c>
    </row>
    <row r="47" spans="1:10" x14ac:dyDescent="0.2">
      <c r="A47" s="1">
        <v>10</v>
      </c>
      <c r="B47" s="21">
        <f t="shared" si="3"/>
        <v>0.14330384645903718</v>
      </c>
      <c r="C47" s="21">
        <f>SUM(B$37:$B46)</f>
        <v>41.428081647384737</v>
      </c>
      <c r="D47" s="21">
        <f t="shared" si="4"/>
        <v>0.22852136931370767</v>
      </c>
      <c r="E47" s="21">
        <f t="shared" si="5"/>
        <v>2.4005798062773875E-2</v>
      </c>
      <c r="F47" s="21">
        <f t="shared" si="6"/>
        <v>0.37290833286442587</v>
      </c>
      <c r="G47" s="21">
        <f t="shared" si="7"/>
        <v>3.2622258471451887E-3</v>
      </c>
      <c r="H47" s="21">
        <f t="shared" si="8"/>
        <v>3.7323455544914039</v>
      </c>
      <c r="I47" s="21">
        <f t="shared" si="9"/>
        <v>1.6311129235725943E-4</v>
      </c>
      <c r="J47" s="21">
        <f t="shared" si="10"/>
        <v>0.18661727772457021</v>
      </c>
    </row>
    <row r="48" spans="1:10" x14ac:dyDescent="0.2">
      <c r="A48" s="1">
        <v>11</v>
      </c>
      <c r="B48" s="21">
        <f t="shared" si="3"/>
        <v>4.8581089523726563E-2</v>
      </c>
      <c r="C48" s="21">
        <f>SUM(B$37:$B47)</f>
        <v>41.571385493843771</v>
      </c>
      <c r="D48" s="21">
        <f t="shared" si="4"/>
        <v>7.349719559656967E-2</v>
      </c>
      <c r="E48" s="21">
        <f t="shared" si="5"/>
        <v>2.4012554134377823E-2</v>
      </c>
      <c r="F48" s="21">
        <f t="shared" si="6"/>
        <v>0.33900757533129627</v>
      </c>
      <c r="G48" s="21">
        <f t="shared" si="7"/>
        <v>9.0515310548667637E-4</v>
      </c>
      <c r="H48" s="21">
        <f t="shared" si="8"/>
        <v>3.7299884817497455</v>
      </c>
      <c r="I48" s="21">
        <f t="shared" si="9"/>
        <v>4.5257655274333821E-5</v>
      </c>
      <c r="J48" s="21">
        <f t="shared" si="10"/>
        <v>0.18649942408748726</v>
      </c>
    </row>
    <row r="49" spans="1:10" x14ac:dyDescent="0.2">
      <c r="A49" s="1">
        <v>12</v>
      </c>
      <c r="B49" s="21">
        <f t="shared" si="3"/>
        <v>1.5096910919191913E-2</v>
      </c>
      <c r="C49" s="21">
        <f>SUM(B$37:$B48)</f>
        <v>41.6199665833675</v>
      </c>
      <c r="D49" s="21">
        <f t="shared" si="4"/>
        <v>2.1903609748326398E-2</v>
      </c>
      <c r="E49" s="21">
        <f t="shared" si="5"/>
        <v>2.4014291273721865E-2</v>
      </c>
      <c r="F49" s="21">
        <f t="shared" si="6"/>
        <v>0.3107569440536882</v>
      </c>
      <c r="G49" s="21">
        <f t="shared" si="7"/>
        <v>2.371558870055117E-4</v>
      </c>
      <c r="H49" s="21">
        <f t="shared" si="8"/>
        <v>3.729320484531264</v>
      </c>
      <c r="I49" s="21">
        <f t="shared" si="9"/>
        <v>1.1857794350275585E-5</v>
      </c>
      <c r="J49" s="21">
        <f t="shared" si="10"/>
        <v>0.18646602422656322</v>
      </c>
    </row>
    <row r="50" spans="1:10" x14ac:dyDescent="0.2">
      <c r="A50" s="1">
        <v>13</v>
      </c>
      <c r="B50" s="21">
        <f t="shared" si="3"/>
        <v>4.3305876017527712E-3</v>
      </c>
      <c r="C50" s="21">
        <f>SUM(B$37:$B49)</f>
        <v>41.63506349428669</v>
      </c>
      <c r="D50" s="21">
        <f t="shared" si="4"/>
        <v>6.072499712647431E-3</v>
      </c>
      <c r="E50" s="21">
        <f t="shared" si="5"/>
        <v>2.4014714683674918E-2</v>
      </c>
      <c r="F50" s="21">
        <f t="shared" si="6"/>
        <v>0.28685256374186602</v>
      </c>
      <c r="G50" s="21">
        <f t="shared" si="7"/>
        <v>5.8657607417986492E-5</v>
      </c>
      <c r="H50" s="21">
        <f t="shared" si="8"/>
        <v>3.7291419862516766</v>
      </c>
      <c r="I50" s="21">
        <f t="shared" si="9"/>
        <v>2.9328803708993246E-6</v>
      </c>
      <c r="J50" s="21">
        <f t="shared" si="10"/>
        <v>0.18645709931258383</v>
      </c>
    </row>
    <row r="51" spans="1:10" x14ac:dyDescent="0.2">
      <c r="A51" s="1">
        <v>14</v>
      </c>
      <c r="B51" s="21">
        <f t="shared" si="3"/>
        <v>1.1535087163521273E-3</v>
      </c>
      <c r="C51" s="21">
        <f>SUM(B$37:$B50)</f>
        <v>41.63939408188844</v>
      </c>
      <c r="D51" s="21">
        <f t="shared" si="4"/>
        <v>1.572315553291129E-3</v>
      </c>
      <c r="E51" s="21">
        <f t="shared" si="5"/>
        <v>2.4014812491514038E-2</v>
      </c>
      <c r="F51" s="21">
        <f t="shared" si="6"/>
        <v>0.26636309490316135</v>
      </c>
      <c r="G51" s="21">
        <f t="shared" si="7"/>
        <v>1.3709189913130991E-5</v>
      </c>
      <c r="H51" s="21">
        <f t="shared" si="8"/>
        <v>3.7290970378341717</v>
      </c>
      <c r="I51" s="21">
        <f t="shared" si="9"/>
        <v>6.854594956565496E-7</v>
      </c>
      <c r="J51" s="21">
        <f t="shared" si="10"/>
        <v>0.1864548518917086</v>
      </c>
    </row>
    <row r="52" spans="1:10" x14ac:dyDescent="0.2">
      <c r="A52" s="1">
        <v>15</v>
      </c>
      <c r="B52" s="21">
        <f t="shared" si="3"/>
        <v>2.8676867490630382E-4</v>
      </c>
      <c r="C52" s="21">
        <f>SUM(B$37:$B51)</f>
        <v>41.64054759060479</v>
      </c>
      <c r="D52" s="21">
        <f t="shared" si="4"/>
        <v>3.8164864926440277E-4</v>
      </c>
      <c r="E52" s="21">
        <f t="shared" si="5"/>
        <v>2.401483392107687E-2</v>
      </c>
      <c r="F52" s="21">
        <f t="shared" si="6"/>
        <v>0.24860555524295058</v>
      </c>
      <c r="G52" s="21">
        <f t="shared" si="7"/>
        <v>3.0323977539952423E-6</v>
      </c>
      <c r="H52" s="21">
        <f t="shared" si="8"/>
        <v>3.7290863610420124</v>
      </c>
      <c r="I52" s="21">
        <f t="shared" si="9"/>
        <v>1.5161988769976213E-7</v>
      </c>
      <c r="J52" s="21">
        <f t="shared" si="10"/>
        <v>0.18645431805210064</v>
      </c>
    </row>
    <row r="53" spans="1:10" x14ac:dyDescent="0.2">
      <c r="A53" s="1">
        <v>16</v>
      </c>
      <c r="B53" s="21">
        <f t="shared" si="3"/>
        <v>6.6836517798156398E-5</v>
      </c>
      <c r="C53" s="21">
        <f>SUM(B$37:$B52)</f>
        <v>41.640834359279694</v>
      </c>
      <c r="D53" s="21">
        <f t="shared" si="4"/>
        <v>8.714787276379999E-5</v>
      </c>
      <c r="E53" s="21">
        <f t="shared" si="5"/>
        <v>2.4014838380275398E-2</v>
      </c>
      <c r="F53" s="21">
        <f t="shared" si="6"/>
        <v>0.23306770804026616</v>
      </c>
      <c r="G53" s="21">
        <f t="shared" si="7"/>
        <v>6.3600647918727181E-7</v>
      </c>
      <c r="H53" s="21">
        <f t="shared" si="8"/>
        <v>3.7290839646507377</v>
      </c>
      <c r="I53" s="21">
        <f t="shared" si="9"/>
        <v>3.1800323959363592E-8</v>
      </c>
      <c r="J53" s="21">
        <f t="shared" si="10"/>
        <v>0.18645419823253689</v>
      </c>
    </row>
    <row r="54" spans="1:10" x14ac:dyDescent="0.2">
      <c r="A54" s="1">
        <v>17</v>
      </c>
      <c r="B54" s="21">
        <f t="shared" si="3"/>
        <v>1.4661114368572959E-5</v>
      </c>
      <c r="C54" s="21">
        <f>SUM(B$37:$B53)</f>
        <v>41.64090119579749</v>
      </c>
      <c r="D54" s="21">
        <f t="shared" si="4"/>
        <v>1.8780838614087867E-5</v>
      </c>
      <c r="E54" s="21">
        <f t="shared" si="5"/>
        <v>2.4014839262943281E-2</v>
      </c>
      <c r="F54" s="21">
        <f t="shared" si="6"/>
        <v>0.21935784286142698</v>
      </c>
      <c r="G54" s="21">
        <f t="shared" si="7"/>
        <v>1.2673478450911888E-7</v>
      </c>
      <c r="H54" s="21">
        <f t="shared" si="8"/>
        <v>3.7290834553790431</v>
      </c>
      <c r="I54" s="21">
        <f t="shared" si="9"/>
        <v>6.3367392254559444E-9</v>
      </c>
      <c r="J54" s="21">
        <f t="shared" si="10"/>
        <v>0.18645417276895215</v>
      </c>
    </row>
    <row r="55" spans="1:10" x14ac:dyDescent="0.2">
      <c r="A55" s="1">
        <v>18</v>
      </c>
      <c r="B55" s="21">
        <f t="shared" si="3"/>
        <v>3.037362065066234E-6</v>
      </c>
      <c r="C55" s="21">
        <f>SUM(B$37:$B54)</f>
        <v>41.64091585691186</v>
      </c>
      <c r="D55" s="21">
        <f t="shared" si="4"/>
        <v>3.831044524345772E-6</v>
      </c>
      <c r="E55" s="21">
        <f t="shared" si="5"/>
        <v>2.4014839429428489E-2</v>
      </c>
      <c r="F55" s="21">
        <f t="shared" si="6"/>
        <v>0.20717129603579212</v>
      </c>
      <c r="G55" s="21">
        <f t="shared" si="7"/>
        <v>2.4040699740372292E-8</v>
      </c>
      <c r="H55" s="21">
        <f t="shared" si="8"/>
        <v>3.7290833526849583</v>
      </c>
      <c r="I55" s="21">
        <f t="shared" si="9"/>
        <v>1.2020349870186146E-9</v>
      </c>
      <c r="J55" s="21">
        <f t="shared" si="10"/>
        <v>0.18645416763424794</v>
      </c>
    </row>
    <row r="56" spans="1:10" x14ac:dyDescent="0.2">
      <c r="A56" s="1">
        <v>19</v>
      </c>
      <c r="B56" s="21">
        <f t="shared" si="3"/>
        <v>5.961355915734207E-7</v>
      </c>
      <c r="C56" s="21">
        <f>SUM(B$37:$B55)</f>
        <v>41.640918894273923</v>
      </c>
      <c r="D56" s="21">
        <f t="shared" si="4"/>
        <v>7.417089938772763E-7</v>
      </c>
      <c r="E56" s="21">
        <f t="shared" si="5"/>
        <v>2.4014839459402238E-2</v>
      </c>
      <c r="F56" s="21">
        <f t="shared" si="6"/>
        <v>0.19626754361285573</v>
      </c>
      <c r="G56" s="21">
        <f t="shared" si="7"/>
        <v>4.3496089502227882E-9</v>
      </c>
      <c r="H56" s="21">
        <f t="shared" si="8"/>
        <v>3.7290833329938677</v>
      </c>
      <c r="I56" s="21">
        <f t="shared" si="9"/>
        <v>2.1748044751113942E-10</v>
      </c>
      <c r="J56" s="21">
        <f t="shared" si="10"/>
        <v>0.18645416664969339</v>
      </c>
    </row>
    <row r="57" spans="1:10" x14ac:dyDescent="0.2">
      <c r="A57" s="1">
        <v>20</v>
      </c>
      <c r="B57" s="21">
        <f t="shared" si="3"/>
        <v>1.1115196480739627E-7</v>
      </c>
      <c r="C57" s="21">
        <f>SUM(B$37:$B56)</f>
        <v>41.640919490409516</v>
      </c>
      <c r="D57" s="21">
        <f t="shared" si="4"/>
        <v>1.3662655528569524E-7</v>
      </c>
      <c r="E57" s="21">
        <f t="shared" si="5"/>
        <v>2.4014839464561996E-2</v>
      </c>
      <c r="F57" s="21">
        <f t="shared" si="6"/>
        <v>0.18645416643221294</v>
      </c>
      <c r="G57" s="21">
        <f t="shared" si="7"/>
        <v>7.5197754756964737E-10</v>
      </c>
      <c r="H57" s="21">
        <f t="shared" si="8"/>
        <v>3.7290833293962362</v>
      </c>
      <c r="I57" s="21">
        <f t="shared" si="9"/>
        <v>3.7598877378482366E-11</v>
      </c>
      <c r="J57" s="21">
        <f t="shared" si="10"/>
        <v>0.18645416646981181</v>
      </c>
    </row>
    <row r="58" spans="1:10" x14ac:dyDescent="0.2">
      <c r="A58" s="1">
        <v>21</v>
      </c>
      <c r="B58" s="21">
        <f t="shared" si="3"/>
        <v>1.9737854233776892E-8</v>
      </c>
      <c r="C58" s="21">
        <f>SUM(B$37:$B57)</f>
        <v>41.640919601561478</v>
      </c>
      <c r="D58" s="21">
        <f t="shared" si="4"/>
        <v>2.3999591150640269E-8</v>
      </c>
      <c r="E58" s="21">
        <f t="shared" si="5"/>
        <v>2.4014839465412649E-2</v>
      </c>
      <c r="F58" s="21">
        <f t="shared" si="6"/>
        <v>0.17757539660210755</v>
      </c>
      <c r="G58" s="21">
        <f t="shared" si="7"/>
        <v>1.2444293067042612E-10</v>
      </c>
      <c r="H58" s="21">
        <f t="shared" si="8"/>
        <v>3.7290833287687017</v>
      </c>
      <c r="I58" s="21">
        <f t="shared" si="9"/>
        <v>6.2221465335213058E-12</v>
      </c>
      <c r="J58" s="21">
        <f t="shared" si="10"/>
        <v>0.18645416643843507</v>
      </c>
    </row>
    <row r="59" spans="1:10" x14ac:dyDescent="0.2">
      <c r="A59" s="1">
        <v>22</v>
      </c>
      <c r="B59" s="21">
        <f t="shared" si="3"/>
        <v>3.3456410530176322E-9</v>
      </c>
      <c r="C59" s="21">
        <f>SUM(B$37:$B58)</f>
        <v>41.640919621299332</v>
      </c>
      <c r="D59" s="21">
        <f t="shared" si="4"/>
        <v>4.0284844209147352E-9</v>
      </c>
      <c r="E59" s="21">
        <f t="shared" si="5"/>
        <v>2.4014839465547166E-2</v>
      </c>
      <c r="F59" s="21">
        <f t="shared" si="6"/>
        <v>0.16950378766564814</v>
      </c>
      <c r="G59" s="21">
        <f t="shared" si="7"/>
        <v>1.9745272304216861E-11</v>
      </c>
      <c r="H59" s="21">
        <f t="shared" si="8"/>
        <v>3.7290833286640037</v>
      </c>
      <c r="I59" s="21">
        <f t="shared" si="9"/>
        <v>9.8726361521084297E-13</v>
      </c>
      <c r="J59" s="21">
        <f t="shared" si="10"/>
        <v>0.1864541664332002</v>
      </c>
    </row>
    <row r="60" spans="1:10" x14ac:dyDescent="0.2">
      <c r="A60" s="1">
        <v>23</v>
      </c>
      <c r="B60" s="21">
        <f t="shared" si="3"/>
        <v>5.4244235975808153E-10</v>
      </c>
      <c r="C60" s="21">
        <f>SUM(B$37:$B59)</f>
        <v>41.640919624644972</v>
      </c>
      <c r="D60" s="21">
        <f t="shared" si="4"/>
        <v>6.4740948690730636E-10</v>
      </c>
      <c r="E60" s="21">
        <f t="shared" si="5"/>
        <v>2.4014839465567601E-2</v>
      </c>
      <c r="F60" s="21">
        <f t="shared" si="6"/>
        <v>0.16213405776714168</v>
      </c>
      <c r="G60" s="21">
        <f t="shared" si="7"/>
        <v>3.0085585063080262E-12</v>
      </c>
      <c r="H60" s="21">
        <f t="shared" si="8"/>
        <v>3.7290833286472673</v>
      </c>
      <c r="I60" s="21">
        <f t="shared" si="9"/>
        <v>1.5042792531540132E-13</v>
      </c>
      <c r="J60" s="21">
        <f t="shared" si="10"/>
        <v>0.18645416643236337</v>
      </c>
    </row>
    <row r="61" spans="1:10" x14ac:dyDescent="0.2">
      <c r="A61" s="1">
        <v>24</v>
      </c>
      <c r="B61" s="21">
        <f t="shared" si="3"/>
        <v>8.4283865021846364E-11</v>
      </c>
      <c r="C61" s="21">
        <f>SUM(B$37:$B60)</f>
        <v>41.640919625187415</v>
      </c>
      <c r="D61" s="21">
        <f t="shared" si="4"/>
        <v>9.9788914005191093E-11</v>
      </c>
      <c r="E61" s="21">
        <f t="shared" si="5"/>
        <v>2.4014839465570589E-2</v>
      </c>
      <c r="F61" s="21">
        <f t="shared" si="6"/>
        <v>0.1553784720268441</v>
      </c>
      <c r="G61" s="21">
        <f t="shared" si="7"/>
        <v>4.4084983617972209E-13</v>
      </c>
      <c r="H61" s="21">
        <f t="shared" si="8"/>
        <v>3.7290833286446996</v>
      </c>
      <c r="I61" s="21">
        <f t="shared" si="9"/>
        <v>2.2042491808986103E-14</v>
      </c>
      <c r="J61" s="21">
        <f t="shared" si="10"/>
        <v>0.18645416643223497</v>
      </c>
    </row>
    <row r="62" spans="1:10" x14ac:dyDescent="0.2">
      <c r="A62" s="1">
        <v>25</v>
      </c>
      <c r="B62" s="21">
        <f t="shared" si="3"/>
        <v>1.2572062237066811E-11</v>
      </c>
      <c r="C62" s="21">
        <f>SUM(B$37:$B61)</f>
        <v>41.6409196252717</v>
      </c>
      <c r="D62" s="21">
        <f t="shared" si="4"/>
        <v>1.4776117117224253E-11</v>
      </c>
      <c r="E62" s="21">
        <f t="shared" si="5"/>
        <v>2.4014839465571008E-2</v>
      </c>
      <c r="F62" s="21">
        <f t="shared" si="6"/>
        <v>0.14916333314577035</v>
      </c>
      <c r="G62" s="21">
        <f t="shared" si="7"/>
        <v>6.2209383048788584E-14</v>
      </c>
      <c r="H62" s="21">
        <f t="shared" si="8"/>
        <v>3.7290833286443208</v>
      </c>
      <c r="I62" s="21">
        <f t="shared" si="9"/>
        <v>3.1104691524394293E-15</v>
      </c>
      <c r="J62" s="21">
        <f t="shared" si="10"/>
        <v>0.18645416643221605</v>
      </c>
    </row>
    <row r="63" spans="1:10" x14ac:dyDescent="0.2">
      <c r="A63" s="1">
        <v>26</v>
      </c>
      <c r="B63" s="21">
        <f t="shared" si="3"/>
        <v>1.8031641421124566E-12</v>
      </c>
      <c r="C63" s="21">
        <f>SUM(B$37:$B62)</f>
        <v>41.640919625284269</v>
      </c>
      <c r="D63" s="21">
        <f t="shared" si="4"/>
        <v>2.1050892689667593E-12</v>
      </c>
      <c r="E63" s="21">
        <f t="shared" si="5"/>
        <v>2.4014839465571067E-2</v>
      </c>
      <c r="F63" s="21">
        <f t="shared" si="6"/>
        <v>0.14342628187093301</v>
      </c>
      <c r="G63" s="21">
        <f t="shared" si="7"/>
        <v>8.4647512509083772E-15</v>
      </c>
      <c r="H63" s="21">
        <f t="shared" si="8"/>
        <v>3.7290833286442671</v>
      </c>
      <c r="I63" s="21">
        <f t="shared" si="9"/>
        <v>4.2323756254541886E-16</v>
      </c>
      <c r="J63" s="21">
        <f t="shared" si="10"/>
        <v>0.18645416643221335</v>
      </c>
    </row>
    <row r="64" spans="1:10" x14ac:dyDescent="0.2">
      <c r="A64" s="1">
        <v>27</v>
      </c>
      <c r="B64" s="21">
        <f t="shared" si="3"/>
        <v>2.4904256819113669E-13</v>
      </c>
      <c r="C64" s="21">
        <f>SUM(B$37:$B63)</f>
        <v>41.640919625286074</v>
      </c>
      <c r="D64" s="21">
        <f t="shared" si="4"/>
        <v>2.8895077216435876E-13</v>
      </c>
      <c r="E64" s="21">
        <f t="shared" si="5"/>
        <v>2.4014839465571071E-2</v>
      </c>
      <c r="F64" s="21">
        <f t="shared" si="6"/>
        <v>0.13811419735719477</v>
      </c>
      <c r="G64" s="21">
        <f t="shared" si="7"/>
        <v>1.1119676282373834E-15</v>
      </c>
      <c r="H64" s="21">
        <f t="shared" si="8"/>
        <v>3.72908332864426</v>
      </c>
      <c r="I64" s="21">
        <f t="shared" si="9"/>
        <v>5.5598381411869169E-17</v>
      </c>
      <c r="J64" s="21">
        <f t="shared" si="10"/>
        <v>0.18645416643221299</v>
      </c>
    </row>
    <row r="65" spans="1:10" x14ac:dyDescent="0.2">
      <c r="A65" s="1">
        <v>28</v>
      </c>
      <c r="B65" s="21">
        <f t="shared" si="3"/>
        <v>3.3167874613011386E-14</v>
      </c>
      <c r="C65" s="21">
        <f>SUM(B$37:$B64)</f>
        <v>41.640919625286323</v>
      </c>
      <c r="D65" s="21">
        <f t="shared" si="4"/>
        <v>3.8263923103504394E-14</v>
      </c>
      <c r="E65" s="21">
        <f t="shared" si="5"/>
        <v>2.4014839465571078E-2</v>
      </c>
      <c r="F65" s="21">
        <f t="shared" si="6"/>
        <v>0.13318154745158067</v>
      </c>
      <c r="G65" s="21">
        <f t="shared" si="7"/>
        <v>1.4118387310302362E-16</v>
      </c>
      <c r="H65" s="21">
        <f t="shared" si="8"/>
        <v>3.7290833286442586</v>
      </c>
      <c r="I65" s="21">
        <f t="shared" si="9"/>
        <v>7.0591936551511809E-18</v>
      </c>
      <c r="J65" s="21">
        <f t="shared" si="10"/>
        <v>0.18645416643221294</v>
      </c>
    </row>
    <row r="66" spans="1:10" x14ac:dyDescent="0.2">
      <c r="A66" s="1">
        <v>29</v>
      </c>
      <c r="B66" s="21">
        <f t="shared" si="3"/>
        <v>4.265026491929099E-15</v>
      </c>
      <c r="C66" s="21">
        <f>SUM(B$37:$B65)</f>
        <v>41.640919625286358</v>
      </c>
      <c r="D66" s="21">
        <f t="shared" si="4"/>
        <v>4.8943918368477748E-15</v>
      </c>
      <c r="E66" s="21">
        <f t="shared" si="5"/>
        <v>2.4014839465571071E-2</v>
      </c>
      <c r="F66" s="21">
        <f t="shared" si="6"/>
        <v>0.12858908029807789</v>
      </c>
      <c r="G66" s="21">
        <f t="shared" si="7"/>
        <v>1.7344409373003658E-17</v>
      </c>
      <c r="H66" s="21">
        <f t="shared" si="8"/>
        <v>3.7290833286442586</v>
      </c>
      <c r="I66" s="21">
        <f t="shared" si="9"/>
        <v>8.6722046865018287E-19</v>
      </c>
      <c r="J66" s="21">
        <f t="shared" si="10"/>
        <v>0.18645416643221294</v>
      </c>
    </row>
    <row r="67" spans="1:10" x14ac:dyDescent="0.2">
      <c r="A67" s="1">
        <v>30</v>
      </c>
      <c r="B67" s="21">
        <f t="shared" si="3"/>
        <v>5.301546395759635E-16</v>
      </c>
      <c r="C67" s="21">
        <f>SUM(B$37:$B66)</f>
        <v>41.640919625286365</v>
      </c>
      <c r="D67" s="21">
        <f t="shared" si="4"/>
        <v>6.05408611592925E-16</v>
      </c>
      <c r="E67" s="21">
        <f t="shared" si="5"/>
        <v>2.4014839465571071E-2</v>
      </c>
      <c r="F67" s="21">
        <f t="shared" si="6"/>
        <v>0.12430277762147529</v>
      </c>
      <c r="G67" s="21">
        <f t="shared" si="7"/>
        <v>2.0637407667289944E-18</v>
      </c>
      <c r="H67" s="21">
        <f t="shared" si="8"/>
        <v>3.7290833286442586</v>
      </c>
      <c r="I67" s="21">
        <f t="shared" si="9"/>
        <v>1.0318703833644972E-19</v>
      </c>
      <c r="J67" s="21">
        <f t="shared" si="10"/>
        <v>0.18645416643221294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rintOptions headings="1" gridLines="1"/>
  <pageMargins left="0.75" right="0.75" top="1" bottom="1" header="0.5" footer="0.5"/>
  <pageSetup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686E-38A0-4E34-B9B1-B1790BE382FF}">
  <dimension ref="A1:J69"/>
  <sheetViews>
    <sheetView zoomScale="90" zoomScaleNormal="90" workbookViewId="0">
      <selection activeCell="E17" sqref="E17"/>
    </sheetView>
  </sheetViews>
  <sheetFormatPr defaultColWidth="9.140625" defaultRowHeight="12.75" x14ac:dyDescent="0.2"/>
  <cols>
    <col min="1" max="1" width="20.42578125" style="1" customWidth="1"/>
    <col min="2" max="2" width="7.42578125" style="1" customWidth="1"/>
    <col min="3" max="3" width="12.7109375" style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3" style="1" bestFit="1" customWidth="1"/>
    <col min="8" max="9" width="13.7109375" style="1" bestFit="1" customWidth="1"/>
    <col min="10" max="16384" width="9.140625" style="1"/>
  </cols>
  <sheetData>
    <row r="1" spans="1:9" ht="18" x14ac:dyDescent="0.25">
      <c r="A1" s="29" t="s">
        <v>35</v>
      </c>
      <c r="B1" s="29"/>
      <c r="C1" s="29"/>
      <c r="D1" s="30"/>
    </row>
    <row r="2" spans="1:9" ht="13.5" thickBot="1" x14ac:dyDescent="0.25">
      <c r="A2" s="2" t="s">
        <v>0</v>
      </c>
      <c r="C2" s="31" t="s">
        <v>33</v>
      </c>
      <c r="D2" s="3" t="s">
        <v>1</v>
      </c>
    </row>
    <row r="3" spans="1:9" ht="18" x14ac:dyDescent="0.25">
      <c r="A3" s="4" t="s">
        <v>17</v>
      </c>
      <c r="B3" s="24">
        <v>8</v>
      </c>
      <c r="C3" s="1" t="s">
        <v>48</v>
      </c>
      <c r="D3" s="5" t="s">
        <v>18</v>
      </c>
      <c r="E3" s="35">
        <f>B3/(B4*B5)</f>
        <v>0.8</v>
      </c>
      <c r="F3" s="23" t="s">
        <v>29</v>
      </c>
    </row>
    <row r="4" spans="1:9" ht="18.75" x14ac:dyDescent="0.3">
      <c r="A4" s="6" t="s">
        <v>19</v>
      </c>
      <c r="B4" s="25">
        <v>10</v>
      </c>
      <c r="C4" s="1" t="s">
        <v>48</v>
      </c>
      <c r="D4" s="7" t="s">
        <v>20</v>
      </c>
      <c r="E4" s="33">
        <f>VLOOKUP($B$5,$A$38:$G$67,7,)</f>
        <v>3.2000000000000011</v>
      </c>
      <c r="F4" s="23" t="s">
        <v>30</v>
      </c>
    </row>
    <row r="5" spans="1:9" ht="18.75" thickBot="1" x14ac:dyDescent="0.3">
      <c r="A5" s="8" t="s">
        <v>2</v>
      </c>
      <c r="B5" s="28">
        <v>1</v>
      </c>
      <c r="C5" s="1" t="s">
        <v>26</v>
      </c>
      <c r="D5" s="7" t="s">
        <v>3</v>
      </c>
      <c r="E5" s="33">
        <f>E4+B3/B4</f>
        <v>4.0000000000000009</v>
      </c>
      <c r="F5" s="23" t="s">
        <v>31</v>
      </c>
      <c r="G5" s="36"/>
      <c r="H5" s="36"/>
    </row>
    <row r="6" spans="1:9" ht="19.5" thickBot="1" x14ac:dyDescent="0.35">
      <c r="A6" s="23" t="s">
        <v>27</v>
      </c>
      <c r="B6" s="32">
        <v>20</v>
      </c>
      <c r="C6" s="23" t="s">
        <v>25</v>
      </c>
      <c r="D6" s="7" t="s">
        <v>21</v>
      </c>
      <c r="E6" s="33">
        <f>E4/B3</f>
        <v>0.40000000000000013</v>
      </c>
      <c r="F6" s="23" t="str">
        <f>C3</f>
        <v>Minute</v>
      </c>
      <c r="G6" s="37"/>
      <c r="H6" s="37"/>
    </row>
    <row r="7" spans="1:9" ht="18" x14ac:dyDescent="0.25">
      <c r="A7" s="23" t="s">
        <v>28</v>
      </c>
      <c r="B7" s="32">
        <v>25</v>
      </c>
      <c r="C7" s="23" t="s">
        <v>25</v>
      </c>
      <c r="D7" s="7" t="s">
        <v>4</v>
      </c>
      <c r="E7" s="33">
        <f>E6+1/B4</f>
        <v>0.50000000000000011</v>
      </c>
      <c r="F7" s="23" t="str">
        <f>C3</f>
        <v>Minute</v>
      </c>
      <c r="G7" s="37"/>
      <c r="H7" s="37"/>
    </row>
    <row r="8" spans="1:9" ht="19.5" thickBot="1" x14ac:dyDescent="0.35">
      <c r="D8" s="9" t="s">
        <v>22</v>
      </c>
      <c r="E8" s="34">
        <f>VLOOKUP($B$5,$A$38:$G$67,5)</f>
        <v>0.19999999999999996</v>
      </c>
      <c r="F8" s="23" t="s">
        <v>32</v>
      </c>
    </row>
    <row r="10" spans="1:9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</row>
    <row r="11" spans="1:9" x14ac:dyDescent="0.2">
      <c r="A11" s="10"/>
    </row>
    <row r="12" spans="1:9" s="12" customFormat="1" ht="13.5" thickBot="1" x14ac:dyDescent="0.25">
      <c r="A12" s="11" t="s">
        <v>5</v>
      </c>
      <c r="C12" s="22"/>
      <c r="D12" s="1"/>
      <c r="E12" s="1"/>
      <c r="F12" s="1"/>
      <c r="G12" s="1"/>
      <c r="H12" s="1"/>
      <c r="I12" s="1"/>
    </row>
    <row r="13" spans="1:9" x14ac:dyDescent="0.2">
      <c r="A13" s="13" t="s">
        <v>36</v>
      </c>
      <c r="B13" s="14" t="s">
        <v>24</v>
      </c>
      <c r="C13" s="15" t="s">
        <v>23</v>
      </c>
    </row>
    <row r="14" spans="1:9" x14ac:dyDescent="0.2">
      <c r="A14" s="16">
        <v>0</v>
      </c>
      <c r="B14" s="17">
        <f>VLOOKUP(B5,A37:E67,5)</f>
        <v>0.19999999999999996</v>
      </c>
      <c r="C14" s="26">
        <f>B14</f>
        <v>0.19999999999999996</v>
      </c>
    </row>
    <row r="15" spans="1:9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0.15999999999999998</v>
      </c>
      <c r="C15" s="26">
        <f t="shared" ref="C15:C34" si="2">C14+B15</f>
        <v>0.35999999999999993</v>
      </c>
    </row>
    <row r="16" spans="1:9" x14ac:dyDescent="0.2">
      <c r="A16" s="16">
        <f t="shared" si="0"/>
        <v>2</v>
      </c>
      <c r="B16" s="17">
        <f t="shared" si="1"/>
        <v>0.128</v>
      </c>
      <c r="C16" s="26">
        <f t="shared" si="2"/>
        <v>0.48799999999999993</v>
      </c>
      <c r="D16" s="1" t="s">
        <v>49</v>
      </c>
      <c r="E16" s="52">
        <f>1-C16</f>
        <v>0.51200000000000001</v>
      </c>
    </row>
    <row r="17" spans="1:3" x14ac:dyDescent="0.2">
      <c r="A17" s="16">
        <f t="shared" si="0"/>
        <v>3</v>
      </c>
      <c r="B17" s="17">
        <f t="shared" si="1"/>
        <v>0.1024</v>
      </c>
      <c r="C17" s="26">
        <f t="shared" si="2"/>
        <v>0.59039999999999992</v>
      </c>
    </row>
    <row r="18" spans="1:3" x14ac:dyDescent="0.2">
      <c r="A18" s="16">
        <f t="shared" si="0"/>
        <v>4</v>
      </c>
      <c r="B18" s="17">
        <f t="shared" si="1"/>
        <v>8.1920000000000021E-2</v>
      </c>
      <c r="C18" s="26">
        <f t="shared" si="2"/>
        <v>0.67231999999999992</v>
      </c>
    </row>
    <row r="19" spans="1:3" x14ac:dyDescent="0.2">
      <c r="A19" s="16">
        <f t="shared" si="0"/>
        <v>5</v>
      </c>
      <c r="B19" s="17">
        <f t="shared" si="1"/>
        <v>6.5536000000000025E-2</v>
      </c>
      <c r="C19" s="26">
        <f t="shared" si="2"/>
        <v>0.73785599999999996</v>
      </c>
    </row>
    <row r="20" spans="1:3" x14ac:dyDescent="0.2">
      <c r="A20" s="16">
        <f t="shared" si="0"/>
        <v>6</v>
      </c>
      <c r="B20" s="17">
        <f t="shared" si="1"/>
        <v>5.2428800000000018E-2</v>
      </c>
      <c r="C20" s="26">
        <f t="shared" si="2"/>
        <v>0.79028480000000001</v>
      </c>
    </row>
    <row r="21" spans="1:3" x14ac:dyDescent="0.2">
      <c r="A21" s="16">
        <f t="shared" si="0"/>
        <v>7</v>
      </c>
      <c r="B21" s="17">
        <f t="shared" si="1"/>
        <v>4.1943040000000022E-2</v>
      </c>
      <c r="C21" s="26">
        <f t="shared" si="2"/>
        <v>0.83222784000000005</v>
      </c>
    </row>
    <row r="22" spans="1:3" x14ac:dyDescent="0.2">
      <c r="A22" s="16">
        <f t="shared" si="0"/>
        <v>8</v>
      </c>
      <c r="B22" s="17">
        <f t="shared" si="1"/>
        <v>3.3554432000000023E-2</v>
      </c>
      <c r="C22" s="26">
        <f t="shared" si="2"/>
        <v>0.86578227200000013</v>
      </c>
    </row>
    <row r="23" spans="1:3" x14ac:dyDescent="0.2">
      <c r="A23" s="16">
        <f t="shared" si="0"/>
        <v>9</v>
      </c>
      <c r="B23" s="17">
        <f t="shared" si="1"/>
        <v>2.6843545600000018E-2</v>
      </c>
      <c r="C23" s="26">
        <f t="shared" si="2"/>
        <v>0.89262581760000015</v>
      </c>
    </row>
    <row r="24" spans="1:3" x14ac:dyDescent="0.2">
      <c r="A24" s="16">
        <f t="shared" si="0"/>
        <v>10</v>
      </c>
      <c r="B24" s="17">
        <f t="shared" si="1"/>
        <v>2.147483648000002E-2</v>
      </c>
      <c r="C24" s="26">
        <f t="shared" si="2"/>
        <v>0.91410065408000019</v>
      </c>
    </row>
    <row r="25" spans="1:3" x14ac:dyDescent="0.2">
      <c r="A25" s="16">
        <f t="shared" si="0"/>
        <v>11</v>
      </c>
      <c r="B25" s="17">
        <f t="shared" si="1"/>
        <v>1.7179869184000014E-2</v>
      </c>
      <c r="C25" s="26">
        <f t="shared" si="2"/>
        <v>0.93128052326400024</v>
      </c>
    </row>
    <row r="26" spans="1:3" x14ac:dyDescent="0.2">
      <c r="A26" s="16">
        <f t="shared" si="0"/>
        <v>12</v>
      </c>
      <c r="B26" s="17">
        <f t="shared" si="1"/>
        <v>1.3743895347200016E-2</v>
      </c>
      <c r="C26" s="26">
        <f t="shared" si="2"/>
        <v>0.94502441861120023</v>
      </c>
    </row>
    <row r="27" spans="1:3" x14ac:dyDescent="0.2">
      <c r="A27" s="16">
        <f t="shared" si="0"/>
        <v>13</v>
      </c>
      <c r="B27" s="17">
        <f t="shared" si="1"/>
        <v>1.0995116277760014E-2</v>
      </c>
      <c r="C27" s="26">
        <f t="shared" si="2"/>
        <v>0.9560195348889603</v>
      </c>
    </row>
    <row r="28" spans="1:3" x14ac:dyDescent="0.2">
      <c r="A28" s="16">
        <f t="shared" si="0"/>
        <v>14</v>
      </c>
      <c r="B28" s="17">
        <f t="shared" si="1"/>
        <v>8.7960930222080111E-3</v>
      </c>
      <c r="C28" s="26">
        <f t="shared" si="2"/>
        <v>0.96481562791116826</v>
      </c>
    </row>
    <row r="29" spans="1:3" x14ac:dyDescent="0.2">
      <c r="A29" s="16">
        <f t="shared" si="0"/>
        <v>15</v>
      </c>
      <c r="B29" s="17">
        <f t="shared" si="1"/>
        <v>7.0368744177664103E-3</v>
      </c>
      <c r="C29" s="26">
        <f t="shared" si="2"/>
        <v>0.97185250232893472</v>
      </c>
    </row>
    <row r="30" spans="1:3" x14ac:dyDescent="0.2">
      <c r="A30" s="16">
        <f t="shared" si="0"/>
        <v>16</v>
      </c>
      <c r="B30" s="17">
        <f t="shared" si="1"/>
        <v>5.6294995342131282E-3</v>
      </c>
      <c r="C30" s="26">
        <f t="shared" si="2"/>
        <v>0.97748200186314782</v>
      </c>
    </row>
    <row r="31" spans="1:3" x14ac:dyDescent="0.2">
      <c r="A31" s="16">
        <f t="shared" si="0"/>
        <v>17</v>
      </c>
      <c r="B31" s="17">
        <f t="shared" si="1"/>
        <v>4.5035996273705033E-3</v>
      </c>
      <c r="C31" s="26">
        <f t="shared" si="2"/>
        <v>0.98198560149051828</v>
      </c>
    </row>
    <row r="32" spans="1:3" x14ac:dyDescent="0.2">
      <c r="A32" s="16">
        <f t="shared" si="0"/>
        <v>18</v>
      </c>
      <c r="B32" s="17">
        <f t="shared" si="1"/>
        <v>3.6028797018964023E-3</v>
      </c>
      <c r="C32" s="26">
        <f t="shared" si="2"/>
        <v>0.98558848119241471</v>
      </c>
    </row>
    <row r="33" spans="1:10" x14ac:dyDescent="0.2">
      <c r="A33" s="16">
        <f t="shared" si="0"/>
        <v>19</v>
      </c>
      <c r="B33" s="17">
        <f t="shared" si="1"/>
        <v>2.8823037615171225E-3</v>
      </c>
      <c r="C33" s="26">
        <f t="shared" si="2"/>
        <v>0.98847078495393181</v>
      </c>
    </row>
    <row r="34" spans="1:10" ht="13.5" thickBot="1" x14ac:dyDescent="0.25">
      <c r="A34" s="18">
        <f t="shared" si="0"/>
        <v>20</v>
      </c>
      <c r="B34" s="19">
        <f t="shared" si="1"/>
        <v>2.3058430092136985E-3</v>
      </c>
      <c r="C34" s="27">
        <f t="shared" si="2"/>
        <v>0.99077662796314547</v>
      </c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3">($B$3/$B$4)^A38/FACT(A38)</f>
        <v>0.8</v>
      </c>
      <c r="C38" s="21">
        <f>SUM(B37:$B$37)</f>
        <v>1</v>
      </c>
      <c r="D38" s="21">
        <f t="shared" ref="D38:D67" si="4">+B38/(1-$B$3/(A38*$B$4))</f>
        <v>4.0000000000000009</v>
      </c>
      <c r="E38" s="21">
        <f t="shared" ref="E38:E67" si="5">1/(C38+D38)</f>
        <v>0.19999999999999996</v>
      </c>
      <c r="F38" s="21">
        <f t="shared" ref="F38:F67" si="6">$B$3/($B$4*A38)</f>
        <v>0.8</v>
      </c>
      <c r="G38" s="21">
        <f t="shared" ref="G38:G67" si="7">+E38*B38*F38/(1-F38)^2</f>
        <v>3.2000000000000011</v>
      </c>
      <c r="H38" s="21">
        <f t="shared" ref="H38:H67" si="8">G38+$B$3/$B$4</f>
        <v>4.0000000000000009</v>
      </c>
      <c r="I38" s="21">
        <f t="shared" ref="I38:I67" si="9">G38/$B$3</f>
        <v>0.40000000000000013</v>
      </c>
      <c r="J38" s="21">
        <f t="shared" ref="J38:J67" si="10">I38+1/$B$4</f>
        <v>0.50000000000000011</v>
      </c>
    </row>
    <row r="39" spans="1:10" x14ac:dyDescent="0.2">
      <c r="A39" s="1">
        <v>2</v>
      </c>
      <c r="B39" s="21">
        <f t="shared" si="3"/>
        <v>0.32000000000000006</v>
      </c>
      <c r="C39" s="21">
        <f>SUM(B$37:$B38)</f>
        <v>1.8</v>
      </c>
      <c r="D39" s="21">
        <f t="shared" si="4"/>
        <v>0.53333333333333344</v>
      </c>
      <c r="E39" s="21">
        <f t="shared" si="5"/>
        <v>0.42857142857142855</v>
      </c>
      <c r="F39" s="21">
        <f t="shared" si="6"/>
        <v>0.4</v>
      </c>
      <c r="G39" s="21">
        <f t="shared" si="7"/>
        <v>0.15238095238095239</v>
      </c>
      <c r="H39" s="21">
        <f t="shared" si="8"/>
        <v>0.95238095238095244</v>
      </c>
      <c r="I39" s="21">
        <f t="shared" si="9"/>
        <v>1.9047619047619049E-2</v>
      </c>
      <c r="J39" s="21">
        <f t="shared" si="10"/>
        <v>0.11904761904761905</v>
      </c>
    </row>
    <row r="40" spans="1:10" x14ac:dyDescent="0.2">
      <c r="A40" s="1">
        <v>3</v>
      </c>
      <c r="B40" s="21">
        <f t="shared" si="3"/>
        <v>8.5333333333333358E-2</v>
      </c>
      <c r="C40" s="21">
        <f>SUM(B$37:$B39)</f>
        <v>2.12</v>
      </c>
      <c r="D40" s="21">
        <f t="shared" si="4"/>
        <v>0.11636363636363639</v>
      </c>
      <c r="E40" s="21">
        <f t="shared" si="5"/>
        <v>0.44715447154471544</v>
      </c>
      <c r="F40" s="21">
        <f t="shared" si="6"/>
        <v>0.26666666666666666</v>
      </c>
      <c r="G40" s="21">
        <f t="shared" si="7"/>
        <v>1.8920916481892088E-2</v>
      </c>
      <c r="H40" s="21">
        <f t="shared" si="8"/>
        <v>0.81892091648189214</v>
      </c>
      <c r="I40" s="21">
        <f t="shared" si="9"/>
        <v>2.365114560236511E-3</v>
      </c>
      <c r="J40" s="21">
        <f t="shared" si="10"/>
        <v>0.10236511456023652</v>
      </c>
    </row>
    <row r="41" spans="1:10" x14ac:dyDescent="0.2">
      <c r="A41" s="1">
        <v>4</v>
      </c>
      <c r="B41" s="21">
        <f t="shared" si="3"/>
        <v>1.7066666666666674E-2</v>
      </c>
      <c r="C41" s="21">
        <f>SUM(B$37:$B40)</f>
        <v>2.2053333333333334</v>
      </c>
      <c r="D41" s="21">
        <f t="shared" si="4"/>
        <v>2.1333333333333343E-2</v>
      </c>
      <c r="E41" s="21">
        <f t="shared" si="5"/>
        <v>0.44910179640718567</v>
      </c>
      <c r="F41" s="21">
        <f t="shared" si="6"/>
        <v>0.2</v>
      </c>
      <c r="G41" s="21">
        <f t="shared" si="7"/>
        <v>2.3952095808383242E-3</v>
      </c>
      <c r="H41" s="21">
        <f t="shared" si="8"/>
        <v>0.80239520958083832</v>
      </c>
      <c r="I41" s="21">
        <f t="shared" si="9"/>
        <v>2.9940119760479052E-4</v>
      </c>
      <c r="J41" s="21">
        <f t="shared" si="10"/>
        <v>0.10029940119760479</v>
      </c>
    </row>
    <row r="42" spans="1:10" x14ac:dyDescent="0.2">
      <c r="A42" s="1">
        <v>5</v>
      </c>
      <c r="B42" s="21">
        <f t="shared" si="3"/>
        <v>2.7306666666666681E-3</v>
      </c>
      <c r="C42" s="21">
        <f>SUM(B$37:$B41)</f>
        <v>2.2223999999999999</v>
      </c>
      <c r="D42" s="21">
        <f t="shared" si="4"/>
        <v>3.2507936507936526E-3</v>
      </c>
      <c r="E42" s="21">
        <f t="shared" si="5"/>
        <v>0.44930678381925032</v>
      </c>
      <c r="F42" s="21">
        <f t="shared" si="6"/>
        <v>0.16</v>
      </c>
      <c r="G42" s="21">
        <f t="shared" si="7"/>
        <v>2.7821021716154957E-4</v>
      </c>
      <c r="H42" s="21">
        <f t="shared" si="8"/>
        <v>0.80027821021716161</v>
      </c>
      <c r="I42" s="21">
        <f t="shared" si="9"/>
        <v>3.4776277145193697E-5</v>
      </c>
      <c r="J42" s="21">
        <f t="shared" si="10"/>
        <v>0.1000347762771452</v>
      </c>
    </row>
    <row r="43" spans="1:10" x14ac:dyDescent="0.2">
      <c r="A43" s="1">
        <v>6</v>
      </c>
      <c r="B43" s="21">
        <f t="shared" si="3"/>
        <v>3.6408888888888908E-4</v>
      </c>
      <c r="C43" s="21">
        <f>SUM(B$37:$B42)</f>
        <v>2.2251306666666668</v>
      </c>
      <c r="D43" s="21">
        <f t="shared" si="4"/>
        <v>4.201025641025643E-4</v>
      </c>
      <c r="E43" s="21">
        <f t="shared" si="5"/>
        <v>0.44932697731520904</v>
      </c>
      <c r="F43" s="21">
        <f t="shared" si="6"/>
        <v>0.13333333333333333</v>
      </c>
      <c r="G43" s="21">
        <f t="shared" si="7"/>
        <v>2.9040525429319086E-5</v>
      </c>
      <c r="H43" s="21">
        <f t="shared" si="8"/>
        <v>0.80002904052542934</v>
      </c>
      <c r="I43" s="21">
        <f t="shared" si="9"/>
        <v>3.6300656786648857E-6</v>
      </c>
      <c r="J43" s="21">
        <f t="shared" si="10"/>
        <v>0.10000363006567867</v>
      </c>
    </row>
    <row r="44" spans="1:10" x14ac:dyDescent="0.2">
      <c r="A44" s="1">
        <v>7</v>
      </c>
      <c r="B44" s="21">
        <f t="shared" si="3"/>
        <v>4.161015873015876E-5</v>
      </c>
      <c r="C44" s="21">
        <f>SUM(B$37:$B43)</f>
        <v>2.2254947555555558</v>
      </c>
      <c r="D44" s="21">
        <f t="shared" si="4"/>
        <v>4.6979211469534089E-5</v>
      </c>
      <c r="E44" s="21">
        <f t="shared" si="5"/>
        <v>0.44932880133325481</v>
      </c>
      <c r="F44" s="21">
        <f t="shared" si="6"/>
        <v>0.11428571428571428</v>
      </c>
      <c r="G44" s="21">
        <f t="shared" si="7"/>
        <v>2.7237564873789997E-6</v>
      </c>
      <c r="H44" s="21">
        <f t="shared" si="8"/>
        <v>0.8000027237564874</v>
      </c>
      <c r="I44" s="21">
        <f t="shared" si="9"/>
        <v>3.4046956092237496E-7</v>
      </c>
      <c r="J44" s="21">
        <f t="shared" si="10"/>
        <v>0.10000034046956092</v>
      </c>
    </row>
    <row r="45" spans="1:10" x14ac:dyDescent="0.2">
      <c r="A45" s="1">
        <v>8</v>
      </c>
      <c r="B45" s="21">
        <f t="shared" si="3"/>
        <v>4.1610158730158767E-6</v>
      </c>
      <c r="C45" s="21">
        <f>SUM(B$37:$B44)</f>
        <v>2.2255363657142859</v>
      </c>
      <c r="D45" s="21">
        <f t="shared" si="4"/>
        <v>4.6233509700176406E-6</v>
      </c>
      <c r="E45" s="21">
        <f t="shared" si="5"/>
        <v>0.44932895188778688</v>
      </c>
      <c r="F45" s="21">
        <f t="shared" si="6"/>
        <v>0.1</v>
      </c>
      <c r="G45" s="21">
        <f t="shared" si="7"/>
        <v>2.3082282728526768E-7</v>
      </c>
      <c r="H45" s="21">
        <f t="shared" si="8"/>
        <v>0.80000023082282734</v>
      </c>
      <c r="I45" s="21">
        <f t="shared" si="9"/>
        <v>2.885285341065846E-8</v>
      </c>
      <c r="J45" s="21">
        <f t="shared" si="10"/>
        <v>0.10000002885285342</v>
      </c>
    </row>
    <row r="46" spans="1:10" x14ac:dyDescent="0.2">
      <c r="A46" s="1">
        <v>9</v>
      </c>
      <c r="B46" s="21">
        <f t="shared" si="3"/>
        <v>3.6986807760141126E-7</v>
      </c>
      <c r="C46" s="21">
        <f>SUM(B$37:$B45)</f>
        <v>2.2255405267301591</v>
      </c>
      <c r="D46" s="21">
        <f t="shared" si="4"/>
        <v>4.0595276809910994E-7</v>
      </c>
      <c r="E46" s="21">
        <f t="shared" si="5"/>
        <v>0.44932896327118232</v>
      </c>
      <c r="F46" s="21">
        <f t="shared" si="6"/>
        <v>8.8888888888888892E-2</v>
      </c>
      <c r="G46" s="21">
        <f t="shared" si="7"/>
        <v>1.7795740139223393E-8</v>
      </c>
      <c r="H46" s="21">
        <f t="shared" si="8"/>
        <v>0.80000001779574015</v>
      </c>
      <c r="I46" s="21">
        <f t="shared" si="9"/>
        <v>2.2244675174029242E-9</v>
      </c>
      <c r="J46" s="21">
        <f t="shared" si="10"/>
        <v>0.10000000222446752</v>
      </c>
    </row>
    <row r="47" spans="1:10" x14ac:dyDescent="0.2">
      <c r="A47" s="1">
        <v>10</v>
      </c>
      <c r="B47" s="21">
        <f t="shared" si="3"/>
        <v>2.9589446208112906E-8</v>
      </c>
      <c r="C47" s="21">
        <f>SUM(B$37:$B46)</f>
        <v>2.2255408965982366</v>
      </c>
      <c r="D47" s="21">
        <f t="shared" si="4"/>
        <v>3.2162441530557508E-8</v>
      </c>
      <c r="E47" s="21">
        <f t="shared" si="5"/>
        <v>0.44932896406307082</v>
      </c>
      <c r="F47" s="21">
        <f t="shared" si="6"/>
        <v>0.08</v>
      </c>
      <c r="G47" s="21">
        <f t="shared" si="7"/>
        <v>1.2566536117099556E-9</v>
      </c>
      <c r="H47" s="21">
        <f t="shared" si="8"/>
        <v>0.8000000012566536</v>
      </c>
      <c r="I47" s="21">
        <f t="shared" si="9"/>
        <v>1.5708170146374445E-10</v>
      </c>
      <c r="J47" s="21">
        <f t="shared" si="10"/>
        <v>0.1000000001570817</v>
      </c>
    </row>
    <row r="48" spans="1:10" x14ac:dyDescent="0.2">
      <c r="A48" s="1">
        <v>11</v>
      </c>
      <c r="B48" s="21">
        <f t="shared" si="3"/>
        <v>2.1519597242263934E-9</v>
      </c>
      <c r="C48" s="21">
        <f>SUM(B$37:$B47)</f>
        <v>2.2255409261876826</v>
      </c>
      <c r="D48" s="21">
        <f t="shared" si="4"/>
        <v>2.3207408790676791E-9</v>
      </c>
      <c r="E48" s="21">
        <f t="shared" si="5"/>
        <v>0.44932896411400014</v>
      </c>
      <c r="F48" s="21">
        <f t="shared" si="6"/>
        <v>7.2727272727272724E-2</v>
      </c>
      <c r="G48" s="21">
        <f t="shared" si="7"/>
        <v>8.1786360405372101E-11</v>
      </c>
      <c r="H48" s="21">
        <f t="shared" si="8"/>
        <v>0.8000000000817864</v>
      </c>
      <c r="I48" s="21">
        <f t="shared" si="9"/>
        <v>1.0223295050671513E-11</v>
      </c>
      <c r="J48" s="21">
        <f t="shared" si="10"/>
        <v>0.1000000000102233</v>
      </c>
    </row>
    <row r="49" spans="1:10" x14ac:dyDescent="0.2">
      <c r="A49" s="1">
        <v>12</v>
      </c>
      <c r="B49" s="21">
        <f t="shared" si="3"/>
        <v>1.4346398161509293E-10</v>
      </c>
      <c r="C49" s="21">
        <f>SUM(B$37:$B48)</f>
        <v>2.2255409283396426</v>
      </c>
      <c r="D49" s="21">
        <f t="shared" si="4"/>
        <v>1.5371140887331386E-10</v>
      </c>
      <c r="E49" s="21">
        <f t="shared" si="5"/>
        <v>0.44932896411704265</v>
      </c>
      <c r="F49" s="21">
        <f t="shared" si="6"/>
        <v>6.6666666666666666E-2</v>
      </c>
      <c r="G49" s="21">
        <f t="shared" si="7"/>
        <v>4.9333562944298075E-12</v>
      </c>
      <c r="H49" s="21">
        <f t="shared" si="8"/>
        <v>0.80000000000493343</v>
      </c>
      <c r="I49" s="21">
        <f t="shared" si="9"/>
        <v>6.1666953680372594E-13</v>
      </c>
      <c r="J49" s="21">
        <f t="shared" si="10"/>
        <v>0.10000000000061668</v>
      </c>
    </row>
    <row r="50" spans="1:10" x14ac:dyDescent="0.2">
      <c r="A50" s="1">
        <v>13</v>
      </c>
      <c r="B50" s="21">
        <f t="shared" si="3"/>
        <v>8.8285527147749498E-12</v>
      </c>
      <c r="C50" s="21">
        <f>SUM(B$37:$B49)</f>
        <v>2.2255409284831065</v>
      </c>
      <c r="D50" s="21">
        <f t="shared" si="4"/>
        <v>9.4074742042683898E-12</v>
      </c>
      <c r="E50" s="21">
        <f t="shared" si="5"/>
        <v>0.44932896411721224</v>
      </c>
      <c r="F50" s="21">
        <f t="shared" si="6"/>
        <v>6.1538461538461542E-2</v>
      </c>
      <c r="G50" s="21">
        <f t="shared" si="7"/>
        <v>2.7718364846972533E-13</v>
      </c>
      <c r="H50" s="21">
        <f t="shared" si="8"/>
        <v>0.80000000000027727</v>
      </c>
      <c r="I50" s="21">
        <f t="shared" si="9"/>
        <v>3.4647956058715666E-14</v>
      </c>
      <c r="J50" s="21">
        <f t="shared" si="10"/>
        <v>0.10000000000003466</v>
      </c>
    </row>
    <row r="51" spans="1:10" x14ac:dyDescent="0.2">
      <c r="A51" s="1">
        <v>14</v>
      </c>
      <c r="B51" s="21">
        <f t="shared" si="3"/>
        <v>5.044887265585685E-13</v>
      </c>
      <c r="C51" s="21">
        <f>SUM(B$37:$B50)</f>
        <v>2.225540928491935</v>
      </c>
      <c r="D51" s="21">
        <f t="shared" si="4"/>
        <v>5.350638008954514E-13</v>
      </c>
      <c r="E51" s="21">
        <f t="shared" si="5"/>
        <v>0.44932896411722106</v>
      </c>
      <c r="F51" s="21">
        <f t="shared" si="6"/>
        <v>5.7142857142857141E-2</v>
      </c>
      <c r="G51" s="21">
        <f t="shared" si="7"/>
        <v>1.4570888690483405E-14</v>
      </c>
      <c r="H51" s="21">
        <f t="shared" si="8"/>
        <v>0.80000000000001459</v>
      </c>
      <c r="I51" s="21">
        <f t="shared" si="9"/>
        <v>1.8213610863104256E-15</v>
      </c>
      <c r="J51" s="21">
        <f t="shared" si="10"/>
        <v>0.10000000000000182</v>
      </c>
    </row>
    <row r="52" spans="1:10" x14ac:dyDescent="0.2">
      <c r="A52" s="1">
        <v>15</v>
      </c>
      <c r="B52" s="21">
        <f t="shared" si="3"/>
        <v>2.6906065416456996E-14</v>
      </c>
      <c r="C52" s="21">
        <f>SUM(B$37:$B51)</f>
        <v>2.2255409284924395</v>
      </c>
      <c r="D52" s="21">
        <f t="shared" si="4"/>
        <v>2.8421900087806686E-14</v>
      </c>
      <c r="E52" s="21">
        <f t="shared" si="5"/>
        <v>0.44932896411722156</v>
      </c>
      <c r="F52" s="21">
        <f t="shared" si="6"/>
        <v>5.3333333333333337E-2</v>
      </c>
      <c r="G52" s="21">
        <f t="shared" si="7"/>
        <v>7.1948072815196324E-16</v>
      </c>
      <c r="H52" s="21">
        <f t="shared" si="8"/>
        <v>0.80000000000000071</v>
      </c>
      <c r="I52" s="21">
        <f t="shared" si="9"/>
        <v>8.9935091018995405E-17</v>
      </c>
      <c r="J52" s="21">
        <f t="shared" si="10"/>
        <v>0.10000000000000009</v>
      </c>
    </row>
    <row r="53" spans="1:10" x14ac:dyDescent="0.2">
      <c r="A53" s="1">
        <v>16</v>
      </c>
      <c r="B53" s="21">
        <f t="shared" si="3"/>
        <v>1.3453032708228498E-15</v>
      </c>
      <c r="C53" s="21">
        <f>SUM(B$37:$B52)</f>
        <v>2.2255409284924665</v>
      </c>
      <c r="D53" s="21">
        <f t="shared" si="4"/>
        <v>1.4161087061293156E-15</v>
      </c>
      <c r="E53" s="21">
        <f t="shared" si="5"/>
        <v>0.44932896411722156</v>
      </c>
      <c r="F53" s="21">
        <f t="shared" si="6"/>
        <v>0.05</v>
      </c>
      <c r="G53" s="21">
        <f t="shared" si="7"/>
        <v>3.3489403052761276E-17</v>
      </c>
      <c r="H53" s="21">
        <f t="shared" si="8"/>
        <v>0.8</v>
      </c>
      <c r="I53" s="21">
        <f t="shared" si="9"/>
        <v>4.1861753815951595E-18</v>
      </c>
      <c r="J53" s="21">
        <f t="shared" si="10"/>
        <v>0.1</v>
      </c>
    </row>
    <row r="54" spans="1:10" x14ac:dyDescent="0.2">
      <c r="A54" s="1">
        <v>17</v>
      </c>
      <c r="B54" s="21">
        <f t="shared" si="3"/>
        <v>6.3308389215192934E-17</v>
      </c>
      <c r="C54" s="21">
        <f>SUM(B$37:$B53)</f>
        <v>2.2255409284924679</v>
      </c>
      <c r="D54" s="21">
        <f t="shared" si="4"/>
        <v>6.6434729423350617E-17</v>
      </c>
      <c r="E54" s="21">
        <f t="shared" si="5"/>
        <v>0.44932896411722156</v>
      </c>
      <c r="F54" s="21">
        <f t="shared" si="6"/>
        <v>4.7058823529411764E-2</v>
      </c>
      <c r="G54" s="21">
        <f t="shared" si="7"/>
        <v>1.4741258347260261E-18</v>
      </c>
      <c r="H54" s="21">
        <f t="shared" si="8"/>
        <v>0.8</v>
      </c>
      <c r="I54" s="21">
        <f t="shared" si="9"/>
        <v>1.8426572934075327E-19</v>
      </c>
      <c r="J54" s="21">
        <f t="shared" si="10"/>
        <v>0.1</v>
      </c>
    </row>
    <row r="55" spans="1:10" x14ac:dyDescent="0.2">
      <c r="A55" s="1">
        <v>18</v>
      </c>
      <c r="B55" s="21">
        <f t="shared" si="3"/>
        <v>2.8137061873419084E-18</v>
      </c>
      <c r="C55" s="21">
        <f>SUM(B$37:$B54)</f>
        <v>2.2255409284924679</v>
      </c>
      <c r="D55" s="21">
        <f t="shared" si="4"/>
        <v>2.9445762425671131E-18</v>
      </c>
      <c r="E55" s="21">
        <f t="shared" si="5"/>
        <v>0.44932896411722156</v>
      </c>
      <c r="F55" s="21">
        <f t="shared" si="6"/>
        <v>4.4444444444444446E-2</v>
      </c>
      <c r="G55" s="21">
        <f t="shared" si="7"/>
        <v>6.1538762457528446E-20</v>
      </c>
      <c r="H55" s="21">
        <f t="shared" si="8"/>
        <v>0.8</v>
      </c>
      <c r="I55" s="21">
        <f t="shared" si="9"/>
        <v>7.6923453071910557E-21</v>
      </c>
      <c r="J55" s="21">
        <f t="shared" si="10"/>
        <v>0.1</v>
      </c>
    </row>
    <row r="56" spans="1:10" x14ac:dyDescent="0.2">
      <c r="A56" s="1">
        <v>19</v>
      </c>
      <c r="B56" s="21">
        <f t="shared" si="3"/>
        <v>1.1847183946702773E-19</v>
      </c>
      <c r="C56" s="21">
        <f>SUM(B$37:$B55)</f>
        <v>2.2255409284924679</v>
      </c>
      <c r="D56" s="21">
        <f t="shared" si="4"/>
        <v>1.2367939285019378E-19</v>
      </c>
      <c r="E56" s="21">
        <f t="shared" si="5"/>
        <v>0.44932896411722156</v>
      </c>
      <c r="F56" s="21">
        <f t="shared" si="6"/>
        <v>4.2105263157894736E-2</v>
      </c>
      <c r="G56" s="21">
        <f t="shared" si="7"/>
        <v>2.4427575152538228E-21</v>
      </c>
      <c r="H56" s="21">
        <f t="shared" si="8"/>
        <v>0.8</v>
      </c>
      <c r="I56" s="21">
        <f t="shared" si="9"/>
        <v>3.0534468940672786E-22</v>
      </c>
      <c r="J56" s="21">
        <f t="shared" si="10"/>
        <v>0.1</v>
      </c>
    </row>
    <row r="57" spans="1:10" x14ac:dyDescent="0.2">
      <c r="A57" s="1">
        <v>20</v>
      </c>
      <c r="B57" s="21">
        <f t="shared" si="3"/>
        <v>4.738873578681111E-21</v>
      </c>
      <c r="C57" s="21">
        <f>SUM(B$37:$B56)</f>
        <v>2.2255409284924679</v>
      </c>
      <c r="D57" s="21">
        <f t="shared" si="4"/>
        <v>4.9363266444594908E-21</v>
      </c>
      <c r="E57" s="21">
        <f t="shared" si="5"/>
        <v>0.44932896411722156</v>
      </c>
      <c r="F57" s="21">
        <f t="shared" si="6"/>
        <v>0.04</v>
      </c>
      <c r="G57" s="21">
        <f t="shared" si="7"/>
        <v>9.2418105737467641E-23</v>
      </c>
      <c r="H57" s="21">
        <f t="shared" si="8"/>
        <v>0.8</v>
      </c>
      <c r="I57" s="21">
        <f t="shared" si="9"/>
        <v>1.1552263217183455E-23</v>
      </c>
      <c r="J57" s="21">
        <f t="shared" si="10"/>
        <v>0.1</v>
      </c>
    </row>
    <row r="58" spans="1:10" x14ac:dyDescent="0.2">
      <c r="A58" s="1">
        <v>21</v>
      </c>
      <c r="B58" s="21">
        <f t="shared" si="3"/>
        <v>1.8052851728308996E-22</v>
      </c>
      <c r="C58" s="21">
        <f>SUM(B$37:$B57)</f>
        <v>2.2255409284924679</v>
      </c>
      <c r="D58" s="21">
        <f t="shared" si="4"/>
        <v>1.876781615319252E-22</v>
      </c>
      <c r="E58" s="21">
        <f t="shared" si="5"/>
        <v>0.44932896411722156</v>
      </c>
      <c r="F58" s="21">
        <f t="shared" si="6"/>
        <v>3.8095238095238099E-2</v>
      </c>
      <c r="G58" s="21">
        <f t="shared" si="7"/>
        <v>3.3397716399431497E-24</v>
      </c>
      <c r="H58" s="21">
        <f t="shared" si="8"/>
        <v>0.8</v>
      </c>
      <c r="I58" s="21">
        <f t="shared" si="9"/>
        <v>4.1747145499289371E-25</v>
      </c>
      <c r="J58" s="21">
        <f t="shared" si="10"/>
        <v>0.1</v>
      </c>
    </row>
    <row r="59" spans="1:10" x14ac:dyDescent="0.2">
      <c r="A59" s="1">
        <v>22</v>
      </c>
      <c r="B59" s="21">
        <f t="shared" si="3"/>
        <v>6.5646733557487256E-24</v>
      </c>
      <c r="C59" s="21">
        <f>SUM(B$37:$B58)</f>
        <v>2.2255409284924679</v>
      </c>
      <c r="D59" s="21">
        <f t="shared" si="4"/>
        <v>6.8123968786071688E-24</v>
      </c>
      <c r="E59" s="21">
        <f t="shared" si="5"/>
        <v>0.44932896411722156</v>
      </c>
      <c r="F59" s="21">
        <f t="shared" si="6"/>
        <v>3.6363636363636362E-2</v>
      </c>
      <c r="G59" s="21">
        <f t="shared" si="7"/>
        <v>1.1550970689131893E-25</v>
      </c>
      <c r="H59" s="21">
        <f t="shared" si="8"/>
        <v>0.8</v>
      </c>
      <c r="I59" s="21">
        <f t="shared" si="9"/>
        <v>1.4438713361414867E-26</v>
      </c>
      <c r="J59" s="21">
        <f t="shared" si="10"/>
        <v>0.1</v>
      </c>
    </row>
    <row r="60" spans="1:10" x14ac:dyDescent="0.2">
      <c r="A60" s="1">
        <v>23</v>
      </c>
      <c r="B60" s="21">
        <f t="shared" si="3"/>
        <v>2.2833646454778179E-25</v>
      </c>
      <c r="C60" s="21">
        <f>SUM(B$37:$B59)</f>
        <v>2.2255409284924679</v>
      </c>
      <c r="D60" s="21">
        <f t="shared" si="4"/>
        <v>2.365648056125667E-25</v>
      </c>
      <c r="E60" s="21">
        <f t="shared" si="5"/>
        <v>0.44932896411722156</v>
      </c>
      <c r="F60" s="21">
        <f t="shared" si="6"/>
        <v>3.4782608695652174E-2</v>
      </c>
      <c r="G60" s="21">
        <f t="shared" si="7"/>
        <v>3.8304655514409553E-27</v>
      </c>
      <c r="H60" s="21">
        <f t="shared" si="8"/>
        <v>0.8</v>
      </c>
      <c r="I60" s="21">
        <f t="shared" si="9"/>
        <v>4.7880819393011942E-28</v>
      </c>
      <c r="J60" s="21">
        <f t="shared" si="10"/>
        <v>0.1</v>
      </c>
    </row>
    <row r="61" spans="1:10" x14ac:dyDescent="0.2">
      <c r="A61" s="1">
        <v>24</v>
      </c>
      <c r="B61" s="21">
        <f t="shared" si="3"/>
        <v>7.611215484926061E-27</v>
      </c>
      <c r="C61" s="21">
        <f>SUM(B$37:$B60)</f>
        <v>2.2255409284924679</v>
      </c>
      <c r="D61" s="21">
        <f t="shared" si="4"/>
        <v>7.8736711913028219E-27</v>
      </c>
      <c r="E61" s="21">
        <f t="shared" si="5"/>
        <v>0.44932896411722156</v>
      </c>
      <c r="F61" s="21">
        <f t="shared" si="6"/>
        <v>3.3333333333333333E-2</v>
      </c>
      <c r="G61" s="21">
        <f t="shared" si="7"/>
        <v>1.219954662133692E-28</v>
      </c>
      <c r="H61" s="21">
        <f t="shared" si="8"/>
        <v>0.8</v>
      </c>
      <c r="I61" s="21">
        <f t="shared" si="9"/>
        <v>1.524943327667115E-29</v>
      </c>
      <c r="J61" s="21">
        <f t="shared" si="10"/>
        <v>0.1</v>
      </c>
    </row>
    <row r="62" spans="1:10" x14ac:dyDescent="0.2">
      <c r="A62" s="1">
        <v>25</v>
      </c>
      <c r="B62" s="21">
        <f t="shared" si="3"/>
        <v>2.4355889551763399E-28</v>
      </c>
      <c r="C62" s="21">
        <f>SUM(B$37:$B61)</f>
        <v>2.2255409284924679</v>
      </c>
      <c r="D62" s="21">
        <f t="shared" si="4"/>
        <v>2.5161042925375415E-28</v>
      </c>
      <c r="E62" s="21">
        <f t="shared" si="5"/>
        <v>0.44932896411722156</v>
      </c>
      <c r="F62" s="21">
        <f t="shared" si="6"/>
        <v>3.2000000000000001E-2</v>
      </c>
      <c r="G62" s="21">
        <f t="shared" si="7"/>
        <v>3.7373835880224399E-30</v>
      </c>
      <c r="H62" s="21">
        <f t="shared" si="8"/>
        <v>0.8</v>
      </c>
      <c r="I62" s="21">
        <f t="shared" si="9"/>
        <v>4.6717294850280498E-31</v>
      </c>
      <c r="J62" s="21">
        <f t="shared" si="10"/>
        <v>0.1</v>
      </c>
    </row>
    <row r="63" spans="1:10" x14ac:dyDescent="0.2">
      <c r="A63" s="1">
        <v>26</v>
      </c>
      <c r="B63" s="21">
        <f t="shared" si="3"/>
        <v>7.4941198620810438E-30</v>
      </c>
      <c r="C63" s="21">
        <f>SUM(B$37:$B62)</f>
        <v>2.2255409284924679</v>
      </c>
      <c r="D63" s="21">
        <f t="shared" si="4"/>
        <v>7.732028429131236E-30</v>
      </c>
      <c r="E63" s="21">
        <f t="shared" si="5"/>
        <v>0.44932896411722156</v>
      </c>
      <c r="F63" s="21">
        <f t="shared" si="6"/>
        <v>3.0769230769230771E-2</v>
      </c>
      <c r="G63" s="21">
        <f t="shared" si="7"/>
        <v>1.1029283570115702E-31</v>
      </c>
      <c r="H63" s="21">
        <f t="shared" si="8"/>
        <v>0.8</v>
      </c>
      <c r="I63" s="21">
        <f t="shared" si="9"/>
        <v>1.3786604462644627E-32</v>
      </c>
      <c r="J63" s="21">
        <f t="shared" si="10"/>
        <v>0.1</v>
      </c>
    </row>
    <row r="64" spans="1:10" x14ac:dyDescent="0.2">
      <c r="A64" s="1">
        <v>27</v>
      </c>
      <c r="B64" s="21">
        <f t="shared" si="3"/>
        <v>2.2204799591351246E-31</v>
      </c>
      <c r="C64" s="21">
        <f>SUM(B$37:$B63)</f>
        <v>2.2255409284924679</v>
      </c>
      <c r="D64" s="21">
        <f t="shared" si="4"/>
        <v>2.2882808739178766E-31</v>
      </c>
      <c r="E64" s="21">
        <f t="shared" si="5"/>
        <v>0.44932896411722156</v>
      </c>
      <c r="F64" s="21">
        <f t="shared" si="6"/>
        <v>2.9629629629629631E-2</v>
      </c>
      <c r="G64" s="21">
        <f t="shared" si="7"/>
        <v>3.1395141211809772E-33</v>
      </c>
      <c r="H64" s="21">
        <f t="shared" si="8"/>
        <v>0.8</v>
      </c>
      <c r="I64" s="21">
        <f t="shared" si="9"/>
        <v>3.9243926514762216E-34</v>
      </c>
      <c r="J64" s="21">
        <f t="shared" si="10"/>
        <v>0.1</v>
      </c>
    </row>
    <row r="65" spans="1:10" x14ac:dyDescent="0.2">
      <c r="A65" s="1">
        <v>28</v>
      </c>
      <c r="B65" s="21">
        <f t="shared" si="3"/>
        <v>6.3442284546717879E-33</v>
      </c>
      <c r="C65" s="21">
        <f>SUM(B$37:$B64)</f>
        <v>2.2255409284924679</v>
      </c>
      <c r="D65" s="21">
        <f t="shared" si="4"/>
        <v>6.5308234092209583E-33</v>
      </c>
      <c r="E65" s="21">
        <f t="shared" si="5"/>
        <v>0.44932896411722156</v>
      </c>
      <c r="F65" s="21">
        <f t="shared" si="6"/>
        <v>2.8571428571428571E-2</v>
      </c>
      <c r="G65" s="21">
        <f t="shared" si="7"/>
        <v>8.6308474038169256E-35</v>
      </c>
      <c r="H65" s="21">
        <f t="shared" si="8"/>
        <v>0.8</v>
      </c>
      <c r="I65" s="21">
        <f t="shared" si="9"/>
        <v>1.0788559254771157E-35</v>
      </c>
      <c r="J65" s="21">
        <f t="shared" si="10"/>
        <v>0.1</v>
      </c>
    </row>
    <row r="66" spans="1:10" x14ac:dyDescent="0.2">
      <c r="A66" s="1">
        <v>29</v>
      </c>
      <c r="B66" s="21">
        <f t="shared" si="3"/>
        <v>1.7501319874956658E-34</v>
      </c>
      <c r="C66" s="21">
        <f>SUM(B$37:$B65)</f>
        <v>2.2255409284924679</v>
      </c>
      <c r="D66" s="21">
        <f t="shared" si="4"/>
        <v>1.7997811218927059E-34</v>
      </c>
      <c r="E66" s="21">
        <f t="shared" si="5"/>
        <v>0.44932896411722156</v>
      </c>
      <c r="F66" s="21">
        <f t="shared" si="6"/>
        <v>2.7586206896551724E-2</v>
      </c>
      <c r="G66" s="21">
        <f t="shared" si="7"/>
        <v>2.2941667720220724E-36</v>
      </c>
      <c r="H66" s="21">
        <f t="shared" si="8"/>
        <v>0.8</v>
      </c>
      <c r="I66" s="21">
        <f t="shared" si="9"/>
        <v>2.8677084650275905E-37</v>
      </c>
      <c r="J66" s="21">
        <f t="shared" si="10"/>
        <v>0.1</v>
      </c>
    </row>
    <row r="67" spans="1:10" x14ac:dyDescent="0.2">
      <c r="A67" s="1">
        <v>30</v>
      </c>
      <c r="B67" s="21">
        <f t="shared" si="3"/>
        <v>4.6670186333217733E-36</v>
      </c>
      <c r="C67" s="21">
        <f>SUM(B$37:$B66)</f>
        <v>2.2255409284924679</v>
      </c>
      <c r="D67" s="21">
        <f t="shared" si="4"/>
        <v>4.7948821575223698E-36</v>
      </c>
      <c r="E67" s="21">
        <f t="shared" si="5"/>
        <v>0.44932896411722156</v>
      </c>
      <c r="F67" s="21">
        <f t="shared" si="6"/>
        <v>2.6666666666666668E-2</v>
      </c>
      <c r="G67" s="21">
        <f t="shared" si="7"/>
        <v>5.9026833778182873E-38</v>
      </c>
      <c r="H67" s="21">
        <f t="shared" si="8"/>
        <v>0.8</v>
      </c>
      <c r="I67" s="21">
        <f t="shared" si="9"/>
        <v>7.3783542222728591E-39</v>
      </c>
      <c r="J67" s="21">
        <f t="shared" si="10"/>
        <v>0.1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rintOptions headings="1" gridLines="1"/>
  <pageMargins left="0.75" right="0.75" top="1" bottom="1" header="0.5" footer="0.5"/>
  <pageSetup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2985-ED45-42F4-97CA-0E2D729215EF}">
  <dimension ref="A1:J69"/>
  <sheetViews>
    <sheetView zoomScale="90" zoomScaleNormal="90" workbookViewId="0">
      <selection activeCell="E17" sqref="E17"/>
    </sheetView>
  </sheetViews>
  <sheetFormatPr defaultColWidth="9.140625" defaultRowHeight="12.75" x14ac:dyDescent="0.2"/>
  <cols>
    <col min="1" max="1" width="20.42578125" style="1" customWidth="1"/>
    <col min="2" max="2" width="7.42578125" style="1" customWidth="1"/>
    <col min="3" max="3" width="12.7109375" style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3" style="1" bestFit="1" customWidth="1"/>
    <col min="8" max="9" width="13.7109375" style="1" bestFit="1" customWidth="1"/>
    <col min="10" max="16384" width="9.140625" style="1"/>
  </cols>
  <sheetData>
    <row r="1" spans="1:9" ht="18" x14ac:dyDescent="0.25">
      <c r="A1" s="29" t="s">
        <v>35</v>
      </c>
      <c r="B1" s="29"/>
      <c r="C1" s="29"/>
      <c r="D1" s="30"/>
    </row>
    <row r="2" spans="1:9" ht="13.5" thickBot="1" x14ac:dyDescent="0.25">
      <c r="A2" s="2" t="s">
        <v>0</v>
      </c>
      <c r="C2" s="31" t="s">
        <v>33</v>
      </c>
      <c r="D2" s="3" t="s">
        <v>1</v>
      </c>
    </row>
    <row r="3" spans="1:9" ht="18" x14ac:dyDescent="0.25">
      <c r="A3" s="4" t="s">
        <v>17</v>
      </c>
      <c r="B3" s="24">
        <v>8</v>
      </c>
      <c r="C3" s="1" t="s">
        <v>48</v>
      </c>
      <c r="D3" s="5" t="s">
        <v>18</v>
      </c>
      <c r="E3" s="35">
        <f>B3/(B4*B5)</f>
        <v>0.33333333333333331</v>
      </c>
      <c r="F3" s="23" t="s">
        <v>29</v>
      </c>
    </row>
    <row r="4" spans="1:9" ht="18.75" x14ac:dyDescent="0.3">
      <c r="A4" s="6" t="s">
        <v>19</v>
      </c>
      <c r="B4" s="25">
        <v>12</v>
      </c>
      <c r="C4" s="1" t="s">
        <v>48</v>
      </c>
      <c r="D4" s="7" t="s">
        <v>20</v>
      </c>
      <c r="E4" s="33">
        <f>VLOOKUP($B$5,$A$38:$G$67,7,)</f>
        <v>8.3333333333333329E-2</v>
      </c>
      <c r="F4" s="23" t="s">
        <v>30</v>
      </c>
    </row>
    <row r="5" spans="1:9" ht="18.75" thickBot="1" x14ac:dyDescent="0.3">
      <c r="A5" s="8" t="s">
        <v>2</v>
      </c>
      <c r="B5" s="28">
        <v>2</v>
      </c>
      <c r="C5" s="1" t="s">
        <v>26</v>
      </c>
      <c r="D5" s="7" t="s">
        <v>3</v>
      </c>
      <c r="E5" s="33">
        <f>E4+B3/B4</f>
        <v>0.75</v>
      </c>
      <c r="F5" s="23" t="s">
        <v>31</v>
      </c>
      <c r="G5" s="36"/>
      <c r="H5" s="36"/>
    </row>
    <row r="6" spans="1:9" ht="19.5" thickBot="1" x14ac:dyDescent="0.35">
      <c r="A6" s="23" t="s">
        <v>27</v>
      </c>
      <c r="B6" s="32">
        <v>20</v>
      </c>
      <c r="C6" s="23" t="s">
        <v>25</v>
      </c>
      <c r="D6" s="7" t="s">
        <v>21</v>
      </c>
      <c r="E6" s="33">
        <f>E4/B3</f>
        <v>1.0416666666666666E-2</v>
      </c>
      <c r="F6" s="23" t="str">
        <f>C3</f>
        <v>Minute</v>
      </c>
      <c r="G6" s="37"/>
      <c r="H6" s="37"/>
    </row>
    <row r="7" spans="1:9" ht="18" x14ac:dyDescent="0.25">
      <c r="A7" s="23" t="s">
        <v>28</v>
      </c>
      <c r="B7" s="32">
        <v>25</v>
      </c>
      <c r="C7" s="23" t="s">
        <v>25</v>
      </c>
      <c r="D7" s="7" t="s">
        <v>4</v>
      </c>
      <c r="E7" s="33">
        <f>E6+1/B4</f>
        <v>9.375E-2</v>
      </c>
      <c r="F7" s="23" t="str">
        <f>C3</f>
        <v>Minute</v>
      </c>
      <c r="G7" s="37"/>
      <c r="H7" s="37"/>
    </row>
    <row r="8" spans="1:9" ht="19.5" thickBot="1" x14ac:dyDescent="0.35">
      <c r="D8" s="9" t="s">
        <v>22</v>
      </c>
      <c r="E8" s="34">
        <f>VLOOKUP($B$5,$A$38:$G$67,5)</f>
        <v>0.50000000000000011</v>
      </c>
      <c r="F8" s="23" t="s">
        <v>32</v>
      </c>
    </row>
    <row r="10" spans="1:9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</row>
    <row r="11" spans="1:9" x14ac:dyDescent="0.2">
      <c r="A11" s="10"/>
    </row>
    <row r="12" spans="1:9" s="12" customFormat="1" ht="13.5" thickBot="1" x14ac:dyDescent="0.25">
      <c r="A12" s="11" t="s">
        <v>5</v>
      </c>
      <c r="C12" s="22"/>
      <c r="D12" s="1"/>
      <c r="E12" s="1"/>
      <c r="F12" s="1"/>
      <c r="G12" s="1"/>
      <c r="H12" s="1"/>
      <c r="I12" s="1"/>
    </row>
    <row r="13" spans="1:9" x14ac:dyDescent="0.2">
      <c r="A13" s="13" t="s">
        <v>36</v>
      </c>
      <c r="B13" s="14" t="s">
        <v>24</v>
      </c>
      <c r="C13" s="15" t="s">
        <v>23</v>
      </c>
    </row>
    <row r="14" spans="1:9" x14ac:dyDescent="0.2">
      <c r="A14" s="16">
        <v>0</v>
      </c>
      <c r="B14" s="17">
        <f>VLOOKUP(B5,A37:E67,5)</f>
        <v>0.50000000000000011</v>
      </c>
      <c r="C14" s="26">
        <f>B14</f>
        <v>0.50000000000000011</v>
      </c>
    </row>
    <row r="15" spans="1:9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0.33333333333333337</v>
      </c>
      <c r="C15" s="26">
        <f t="shared" ref="C15:C34" si="2">C14+B15</f>
        <v>0.83333333333333348</v>
      </c>
    </row>
    <row r="16" spans="1:9" x14ac:dyDescent="0.2">
      <c r="A16" s="16">
        <f t="shared" si="0"/>
        <v>2</v>
      </c>
      <c r="B16" s="17">
        <f t="shared" si="1"/>
        <v>0.11111111111111113</v>
      </c>
      <c r="C16" s="26">
        <f t="shared" si="2"/>
        <v>0.94444444444444464</v>
      </c>
    </row>
    <row r="17" spans="1:5" x14ac:dyDescent="0.2">
      <c r="A17" s="16">
        <f t="shared" si="0"/>
        <v>3</v>
      </c>
      <c r="B17" s="17">
        <f t="shared" si="1"/>
        <v>3.7037037037037042E-2</v>
      </c>
      <c r="C17" s="26">
        <f t="shared" si="2"/>
        <v>0.98148148148148173</v>
      </c>
      <c r="D17" s="1" t="s">
        <v>50</v>
      </c>
      <c r="E17" s="52">
        <f>1-C17</f>
        <v>1.8518518518518268E-2</v>
      </c>
    </row>
    <row r="18" spans="1:5" x14ac:dyDescent="0.2">
      <c r="A18" s="16">
        <f t="shared" si="0"/>
        <v>4</v>
      </c>
      <c r="B18" s="17">
        <f t="shared" si="1"/>
        <v>1.2345679012345682E-2</v>
      </c>
      <c r="C18" s="26">
        <f t="shared" si="2"/>
        <v>0.99382716049382747</v>
      </c>
    </row>
    <row r="19" spans="1:5" x14ac:dyDescent="0.2">
      <c r="A19" s="16">
        <f t="shared" si="0"/>
        <v>5</v>
      </c>
      <c r="B19" s="17">
        <f t="shared" si="1"/>
        <v>4.11522633744856E-3</v>
      </c>
      <c r="C19" s="26">
        <f t="shared" si="2"/>
        <v>0.99794238683127601</v>
      </c>
    </row>
    <row r="20" spans="1:5" x14ac:dyDescent="0.2">
      <c r="A20" s="16">
        <f t="shared" si="0"/>
        <v>6</v>
      </c>
      <c r="B20" s="17">
        <f t="shared" si="1"/>
        <v>1.3717421124828533E-3</v>
      </c>
      <c r="C20" s="26">
        <f t="shared" si="2"/>
        <v>0.99931412894375882</v>
      </c>
    </row>
    <row r="21" spans="1:5" x14ac:dyDescent="0.2">
      <c r="A21" s="16">
        <f t="shared" si="0"/>
        <v>7</v>
      </c>
      <c r="B21" s="17">
        <f t="shared" si="1"/>
        <v>4.5724737082761778E-4</v>
      </c>
      <c r="C21" s="26">
        <f t="shared" si="2"/>
        <v>0.99977137631458646</v>
      </c>
    </row>
    <row r="22" spans="1:5" x14ac:dyDescent="0.2">
      <c r="A22" s="16">
        <f t="shared" si="0"/>
        <v>8</v>
      </c>
      <c r="B22" s="17">
        <f t="shared" si="1"/>
        <v>1.5241579027587258E-4</v>
      </c>
      <c r="C22" s="26">
        <f t="shared" si="2"/>
        <v>0.99992379210486237</v>
      </c>
    </row>
    <row r="23" spans="1:5" x14ac:dyDescent="0.2">
      <c r="A23" s="16">
        <f t="shared" si="0"/>
        <v>9</v>
      </c>
      <c r="B23" s="17">
        <f t="shared" si="1"/>
        <v>5.0805263425290864E-5</v>
      </c>
      <c r="C23" s="26">
        <f t="shared" si="2"/>
        <v>0.99997459736828764</v>
      </c>
    </row>
    <row r="24" spans="1:5" x14ac:dyDescent="0.2">
      <c r="A24" s="16">
        <f t="shared" si="0"/>
        <v>10</v>
      </c>
      <c r="B24" s="17">
        <f t="shared" si="1"/>
        <v>1.6935087808430286E-5</v>
      </c>
      <c r="C24" s="26">
        <f t="shared" si="2"/>
        <v>0.99999153245609607</v>
      </c>
    </row>
    <row r="25" spans="1:5" x14ac:dyDescent="0.2">
      <c r="A25" s="16">
        <f t="shared" si="0"/>
        <v>11</v>
      </c>
      <c r="B25" s="17">
        <f t="shared" si="1"/>
        <v>5.6450292694767622E-6</v>
      </c>
      <c r="C25" s="26">
        <f t="shared" si="2"/>
        <v>0.99999717748536554</v>
      </c>
    </row>
    <row r="26" spans="1:5" x14ac:dyDescent="0.2">
      <c r="A26" s="16">
        <f t="shared" si="0"/>
        <v>12</v>
      </c>
      <c r="B26" s="17">
        <f t="shared" si="1"/>
        <v>1.8816764231589208E-6</v>
      </c>
      <c r="C26" s="26">
        <f t="shared" si="2"/>
        <v>0.99999905916178866</v>
      </c>
    </row>
    <row r="27" spans="1:5" x14ac:dyDescent="0.2">
      <c r="A27" s="16">
        <f t="shared" si="0"/>
        <v>13</v>
      </c>
      <c r="B27" s="17">
        <f t="shared" si="1"/>
        <v>6.2722547438630682E-7</v>
      </c>
      <c r="C27" s="26">
        <f t="shared" si="2"/>
        <v>0.999999686387263</v>
      </c>
    </row>
    <row r="28" spans="1:5" x14ac:dyDescent="0.2">
      <c r="A28" s="16">
        <f t="shared" si="0"/>
        <v>14</v>
      </c>
      <c r="B28" s="17">
        <f t="shared" si="1"/>
        <v>2.0907515812876897E-7</v>
      </c>
      <c r="C28" s="26">
        <f t="shared" si="2"/>
        <v>0.99999989546242107</v>
      </c>
    </row>
    <row r="29" spans="1:5" x14ac:dyDescent="0.2">
      <c r="A29" s="16">
        <f t="shared" si="0"/>
        <v>15</v>
      </c>
      <c r="B29" s="17">
        <f t="shared" si="1"/>
        <v>6.9691719376256309E-8</v>
      </c>
      <c r="C29" s="26">
        <f t="shared" si="2"/>
        <v>0.99999996515414047</v>
      </c>
    </row>
    <row r="30" spans="1:5" x14ac:dyDescent="0.2">
      <c r="A30" s="16">
        <f t="shared" si="0"/>
        <v>16</v>
      </c>
      <c r="B30" s="17">
        <f t="shared" si="1"/>
        <v>2.3230573125418773E-8</v>
      </c>
      <c r="C30" s="26">
        <f t="shared" si="2"/>
        <v>0.9999999883847136</v>
      </c>
    </row>
    <row r="31" spans="1:5" x14ac:dyDescent="0.2">
      <c r="A31" s="16">
        <f t="shared" si="0"/>
        <v>17</v>
      </c>
      <c r="B31" s="17">
        <f t="shared" si="1"/>
        <v>7.7435243751395899E-9</v>
      </c>
      <c r="C31" s="26">
        <f t="shared" si="2"/>
        <v>0.99999999612823798</v>
      </c>
    </row>
    <row r="32" spans="1:5" x14ac:dyDescent="0.2">
      <c r="A32" s="16">
        <f t="shared" si="0"/>
        <v>18</v>
      </c>
      <c r="B32" s="17">
        <f t="shared" si="1"/>
        <v>2.5811747917131966E-9</v>
      </c>
      <c r="C32" s="26">
        <f t="shared" si="2"/>
        <v>0.99999999870941281</v>
      </c>
    </row>
    <row r="33" spans="1:10" x14ac:dyDescent="0.2">
      <c r="A33" s="16">
        <f t="shared" si="0"/>
        <v>19</v>
      </c>
      <c r="B33" s="17">
        <f t="shared" si="1"/>
        <v>8.6039159723773225E-10</v>
      </c>
      <c r="C33" s="26">
        <f t="shared" si="2"/>
        <v>0.99999999956980445</v>
      </c>
    </row>
    <row r="34" spans="1:10" ht="13.5" thickBot="1" x14ac:dyDescent="0.25">
      <c r="A34" s="18">
        <f t="shared" si="0"/>
        <v>20</v>
      </c>
      <c r="B34" s="19">
        <f t="shared" si="1"/>
        <v>2.8679719907924408E-10</v>
      </c>
      <c r="C34" s="27">
        <f t="shared" si="2"/>
        <v>0.99999999985660171</v>
      </c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3">($B$3/$B$4)^A38/FACT(A38)</f>
        <v>0.66666666666666663</v>
      </c>
      <c r="C38" s="21">
        <f>SUM(B37:$B$37)</f>
        <v>1</v>
      </c>
      <c r="D38" s="21">
        <f t="shared" ref="D38:D67" si="4">+B38/(1-$B$3/(A38*$B$4))</f>
        <v>1.9999999999999998</v>
      </c>
      <c r="E38" s="21">
        <f t="shared" ref="E38:E67" si="5">1/(C38+D38)</f>
        <v>0.33333333333333331</v>
      </c>
      <c r="F38" s="21">
        <f t="shared" ref="F38:F67" si="6">$B$3/($B$4*A38)</f>
        <v>0.66666666666666663</v>
      </c>
      <c r="G38" s="21">
        <f t="shared" ref="G38:G67" si="7">+E38*B38*F38/(1-F38)^2</f>
        <v>1.333333333333333</v>
      </c>
      <c r="H38" s="21">
        <f t="shared" ref="H38:H67" si="8">G38+$B$3/$B$4</f>
        <v>1.9999999999999996</v>
      </c>
      <c r="I38" s="21">
        <f t="shared" ref="I38:I67" si="9">G38/$B$3</f>
        <v>0.16666666666666663</v>
      </c>
      <c r="J38" s="21">
        <f t="shared" ref="J38:J67" si="10">I38+1/$B$4</f>
        <v>0.24999999999999994</v>
      </c>
    </row>
    <row r="39" spans="1:10" x14ac:dyDescent="0.2">
      <c r="A39" s="1">
        <v>2</v>
      </c>
      <c r="B39" s="21">
        <f t="shared" si="3"/>
        <v>0.22222222222222221</v>
      </c>
      <c r="C39" s="21">
        <f>SUM(B$37:$B38)</f>
        <v>1.6666666666666665</v>
      </c>
      <c r="D39" s="21">
        <f t="shared" si="4"/>
        <v>0.33333333333333326</v>
      </c>
      <c r="E39" s="21">
        <f t="shared" si="5"/>
        <v>0.50000000000000011</v>
      </c>
      <c r="F39" s="21">
        <f t="shared" si="6"/>
        <v>0.33333333333333331</v>
      </c>
      <c r="G39" s="21">
        <f t="shared" si="7"/>
        <v>8.3333333333333329E-2</v>
      </c>
      <c r="H39" s="21">
        <f t="shared" si="8"/>
        <v>0.75</v>
      </c>
      <c r="I39" s="21">
        <f t="shared" si="9"/>
        <v>1.0416666666666666E-2</v>
      </c>
      <c r="J39" s="21">
        <f t="shared" si="10"/>
        <v>9.375E-2</v>
      </c>
    </row>
    <row r="40" spans="1:10" x14ac:dyDescent="0.2">
      <c r="A40" s="1">
        <v>3</v>
      </c>
      <c r="B40" s="21">
        <f t="shared" si="3"/>
        <v>4.9382716049382713E-2</v>
      </c>
      <c r="C40" s="21">
        <f>SUM(B$37:$B39)</f>
        <v>1.8888888888888888</v>
      </c>
      <c r="D40" s="21">
        <f t="shared" si="4"/>
        <v>6.3492063492063489E-2</v>
      </c>
      <c r="E40" s="21">
        <f t="shared" si="5"/>
        <v>0.51219512195121952</v>
      </c>
      <c r="F40" s="21">
        <f t="shared" si="6"/>
        <v>0.22222222222222221</v>
      </c>
      <c r="G40" s="21">
        <f t="shared" si="7"/>
        <v>9.2915214866434361E-3</v>
      </c>
      <c r="H40" s="21">
        <f t="shared" si="8"/>
        <v>0.6759581881533101</v>
      </c>
      <c r="I40" s="21">
        <f t="shared" si="9"/>
        <v>1.1614401858304295E-3</v>
      </c>
      <c r="J40" s="21">
        <f t="shared" si="10"/>
        <v>8.4494773519163763E-2</v>
      </c>
    </row>
    <row r="41" spans="1:10" x14ac:dyDescent="0.2">
      <c r="A41" s="1">
        <v>4</v>
      </c>
      <c r="B41" s="21">
        <f t="shared" si="3"/>
        <v>8.2304526748971183E-3</v>
      </c>
      <c r="C41" s="21">
        <f>SUM(B$37:$B40)</f>
        <v>1.9382716049382716</v>
      </c>
      <c r="D41" s="21">
        <f t="shared" si="4"/>
        <v>9.8765432098765413E-3</v>
      </c>
      <c r="E41" s="21">
        <f t="shared" si="5"/>
        <v>0.51330798479087447</v>
      </c>
      <c r="F41" s="21">
        <f t="shared" si="6"/>
        <v>0.16666666666666666</v>
      </c>
      <c r="G41" s="21">
        <f t="shared" si="7"/>
        <v>1.0139416983523442E-3</v>
      </c>
      <c r="H41" s="21">
        <f t="shared" si="8"/>
        <v>0.66768060836501897</v>
      </c>
      <c r="I41" s="21">
        <f t="shared" si="9"/>
        <v>1.2674271229404303E-4</v>
      </c>
      <c r="J41" s="21">
        <f t="shared" si="10"/>
        <v>8.3460076045627371E-2</v>
      </c>
    </row>
    <row r="42" spans="1:10" x14ac:dyDescent="0.2">
      <c r="A42" s="1">
        <v>5</v>
      </c>
      <c r="B42" s="21">
        <f t="shared" si="3"/>
        <v>1.0973936899862824E-3</v>
      </c>
      <c r="C42" s="21">
        <f>SUM(B$37:$B41)</f>
        <v>1.9465020576131686</v>
      </c>
      <c r="D42" s="21">
        <f t="shared" si="4"/>
        <v>1.2662234884457104E-3</v>
      </c>
      <c r="E42" s="21">
        <f t="shared" si="5"/>
        <v>0.51340809361287176</v>
      </c>
      <c r="F42" s="21">
        <f t="shared" si="6"/>
        <v>0.13333333333333333</v>
      </c>
      <c r="G42" s="21">
        <f t="shared" si="7"/>
        <v>1.0001375189088497E-4</v>
      </c>
      <c r="H42" s="21">
        <f t="shared" si="8"/>
        <v>0.66676668041855747</v>
      </c>
      <c r="I42" s="21">
        <f t="shared" si="9"/>
        <v>1.2501718986360621E-5</v>
      </c>
      <c r="J42" s="21">
        <f t="shared" si="10"/>
        <v>8.3345835052319683E-2</v>
      </c>
    </row>
    <row r="43" spans="1:10" x14ac:dyDescent="0.2">
      <c r="A43" s="1">
        <v>6</v>
      </c>
      <c r="B43" s="21">
        <f t="shared" si="3"/>
        <v>1.2193263222069806E-4</v>
      </c>
      <c r="C43" s="21">
        <f>SUM(B$37:$B42)</f>
        <v>1.9475994513031549</v>
      </c>
      <c r="D43" s="21">
        <f t="shared" si="4"/>
        <v>1.3717421124828533E-4</v>
      </c>
      <c r="E43" s="21">
        <f t="shared" si="5"/>
        <v>0.51341643777730828</v>
      </c>
      <c r="F43" s="21">
        <f t="shared" si="6"/>
        <v>0.1111111111111111</v>
      </c>
      <c r="G43" s="21">
        <f t="shared" si="7"/>
        <v>8.803436861750827E-6</v>
      </c>
      <c r="H43" s="21">
        <f t="shared" si="8"/>
        <v>0.66667547010352834</v>
      </c>
      <c r="I43" s="21">
        <f t="shared" si="9"/>
        <v>1.1004296077188534E-6</v>
      </c>
      <c r="J43" s="21">
        <f t="shared" si="10"/>
        <v>8.3334433762941043E-2</v>
      </c>
    </row>
    <row r="44" spans="1:10" x14ac:dyDescent="0.2">
      <c r="A44" s="1">
        <v>7</v>
      </c>
      <c r="B44" s="21">
        <f t="shared" si="3"/>
        <v>1.161263164006648E-5</v>
      </c>
      <c r="C44" s="21">
        <f>SUM(B$37:$B43)</f>
        <v>1.9477213839353755</v>
      </c>
      <c r="D44" s="21">
        <f t="shared" si="4"/>
        <v>1.2835013917968215E-5</v>
      </c>
      <c r="E44" s="21">
        <f t="shared" si="5"/>
        <v>0.51341707214008425</v>
      </c>
      <c r="F44" s="21">
        <f t="shared" si="6"/>
        <v>9.5238095238095233E-2</v>
      </c>
      <c r="G44" s="21">
        <f t="shared" si="7"/>
        <v>6.9365423859373393E-7</v>
      </c>
      <c r="H44" s="21">
        <f t="shared" si="8"/>
        <v>0.66666736032090523</v>
      </c>
      <c r="I44" s="21">
        <f t="shared" si="9"/>
        <v>8.6706779824216741E-8</v>
      </c>
      <c r="J44" s="21">
        <f t="shared" si="10"/>
        <v>8.3333420040113154E-2</v>
      </c>
    </row>
    <row r="45" spans="1:10" x14ac:dyDescent="0.2">
      <c r="A45" s="1">
        <v>8</v>
      </c>
      <c r="B45" s="21">
        <f t="shared" si="3"/>
        <v>9.6771930333887342E-7</v>
      </c>
      <c r="C45" s="21">
        <f>SUM(B$37:$B44)</f>
        <v>1.9477329965670156</v>
      </c>
      <c r="D45" s="21">
        <f t="shared" si="4"/>
        <v>1.0556937854605893E-6</v>
      </c>
      <c r="E45" s="21">
        <f t="shared" si="5"/>
        <v>0.51341711607868945</v>
      </c>
      <c r="F45" s="21">
        <f t="shared" si="6"/>
        <v>8.3333333333333329E-2</v>
      </c>
      <c r="G45" s="21">
        <f t="shared" si="7"/>
        <v>4.9273750799397311E-8</v>
      </c>
      <c r="H45" s="21">
        <f t="shared" si="8"/>
        <v>0.66666671594041738</v>
      </c>
      <c r="I45" s="21">
        <f t="shared" si="9"/>
        <v>6.1592188499246639E-9</v>
      </c>
      <c r="J45" s="21">
        <f t="shared" si="10"/>
        <v>8.3333339492552172E-2</v>
      </c>
    </row>
    <row r="46" spans="1:10" x14ac:dyDescent="0.2">
      <c r="A46" s="1">
        <v>9</v>
      </c>
      <c r="B46" s="21">
        <f t="shared" si="3"/>
        <v>7.1682911358435057E-8</v>
      </c>
      <c r="C46" s="21">
        <f>SUM(B$37:$B45)</f>
        <v>1.947733964286319</v>
      </c>
      <c r="D46" s="21">
        <f t="shared" si="4"/>
        <v>7.7417544267109867E-8</v>
      </c>
      <c r="E46" s="21">
        <f t="shared" si="5"/>
        <v>0.51341711886146801</v>
      </c>
      <c r="F46" s="21">
        <f t="shared" si="6"/>
        <v>7.407407407407407E-2</v>
      </c>
      <c r="G46" s="21">
        <f t="shared" si="7"/>
        <v>3.1797994021559763E-9</v>
      </c>
      <c r="H46" s="21">
        <f t="shared" si="8"/>
        <v>0.66666666984646605</v>
      </c>
      <c r="I46" s="21">
        <f t="shared" si="9"/>
        <v>3.9747492526949704E-10</v>
      </c>
      <c r="J46" s="21">
        <f t="shared" si="10"/>
        <v>8.3333333730808257E-2</v>
      </c>
    </row>
    <row r="47" spans="1:10" x14ac:dyDescent="0.2">
      <c r="A47" s="1">
        <v>10</v>
      </c>
      <c r="B47" s="21">
        <f t="shared" si="3"/>
        <v>4.7788607572290039E-9</v>
      </c>
      <c r="C47" s="21">
        <f>SUM(B$37:$B46)</f>
        <v>1.9477340359692303</v>
      </c>
      <c r="D47" s="21">
        <f t="shared" si="4"/>
        <v>5.1202079541739325E-9</v>
      </c>
      <c r="E47" s="21">
        <f t="shared" si="5"/>
        <v>0.51341711902342868</v>
      </c>
      <c r="F47" s="21">
        <f t="shared" si="6"/>
        <v>6.6666666666666666E-2</v>
      </c>
      <c r="G47" s="21">
        <f t="shared" si="7"/>
        <v>1.8777160118805887E-10</v>
      </c>
      <c r="H47" s="21">
        <f t="shared" si="8"/>
        <v>0.66666666685443821</v>
      </c>
      <c r="I47" s="21">
        <f t="shared" si="9"/>
        <v>2.3471450148507358E-11</v>
      </c>
      <c r="J47" s="21">
        <f t="shared" si="10"/>
        <v>8.3333333356804776E-2</v>
      </c>
    </row>
    <row r="48" spans="1:10" x14ac:dyDescent="0.2">
      <c r="A48" s="1">
        <v>11</v>
      </c>
      <c r="B48" s="21">
        <f t="shared" si="3"/>
        <v>2.8962792468054571E-10</v>
      </c>
      <c r="C48" s="21">
        <f>SUM(B$37:$B47)</f>
        <v>1.9477340407480912</v>
      </c>
      <c r="D48" s="21">
        <f t="shared" si="4"/>
        <v>3.083135972405809E-10</v>
      </c>
      <c r="E48" s="21">
        <f t="shared" si="5"/>
        <v>0.51341711903213627</v>
      </c>
      <c r="F48" s="21">
        <f t="shared" si="6"/>
        <v>6.0606060606060608E-2</v>
      </c>
      <c r="G48" s="21">
        <f t="shared" si="7"/>
        <v>1.02124825066899E-11</v>
      </c>
      <c r="H48" s="21">
        <f t="shared" si="8"/>
        <v>0.66666666667687913</v>
      </c>
      <c r="I48" s="21">
        <f t="shared" si="9"/>
        <v>1.2765603133362375E-12</v>
      </c>
      <c r="J48" s="21">
        <f t="shared" si="10"/>
        <v>8.3333333334609891E-2</v>
      </c>
    </row>
    <row r="49" spans="1:10" x14ac:dyDescent="0.2">
      <c r="A49" s="1">
        <v>12</v>
      </c>
      <c r="B49" s="21">
        <f t="shared" si="3"/>
        <v>1.6090440260030318E-11</v>
      </c>
      <c r="C49" s="21">
        <f>SUM(B$37:$B48)</f>
        <v>1.9477340410377191</v>
      </c>
      <c r="D49" s="21">
        <f t="shared" si="4"/>
        <v>1.7036936745914456E-11</v>
      </c>
      <c r="E49" s="21">
        <f t="shared" si="5"/>
        <v>0.51341711903257092</v>
      </c>
      <c r="F49" s="21">
        <f t="shared" si="6"/>
        <v>5.5555555555555552E-2</v>
      </c>
      <c r="G49" s="21">
        <f t="shared" si="7"/>
        <v>5.1453264595456128E-13</v>
      </c>
      <c r="H49" s="21">
        <f t="shared" si="8"/>
        <v>0.66666666666718111</v>
      </c>
      <c r="I49" s="21">
        <f t="shared" si="9"/>
        <v>6.431658074432016E-14</v>
      </c>
      <c r="J49" s="21">
        <f t="shared" si="10"/>
        <v>8.3333333333397638E-2</v>
      </c>
    </row>
    <row r="50" spans="1:10" x14ac:dyDescent="0.2">
      <c r="A50" s="1">
        <v>13</v>
      </c>
      <c r="B50" s="21">
        <f t="shared" si="3"/>
        <v>8.2515078256565714E-13</v>
      </c>
      <c r="C50" s="21">
        <f>SUM(B$37:$B49)</f>
        <v>1.9477340410538095</v>
      </c>
      <c r="D50" s="21">
        <f t="shared" si="4"/>
        <v>8.6975352756920624E-13</v>
      </c>
      <c r="E50" s="21">
        <f t="shared" si="5"/>
        <v>0.51341711903259113</v>
      </c>
      <c r="F50" s="21">
        <f t="shared" si="6"/>
        <v>5.128205128205128E-2</v>
      </c>
      <c r="G50" s="21">
        <f t="shared" si="7"/>
        <v>2.4137640561784606E-14</v>
      </c>
      <c r="H50" s="21">
        <f t="shared" si="8"/>
        <v>0.66666666666669072</v>
      </c>
      <c r="I50" s="21">
        <f t="shared" si="9"/>
        <v>3.0172050702230757E-15</v>
      </c>
      <c r="J50" s="21">
        <f t="shared" si="10"/>
        <v>8.333333333333634E-2</v>
      </c>
    </row>
    <row r="51" spans="1:10" x14ac:dyDescent="0.2">
      <c r="A51" s="1">
        <v>14</v>
      </c>
      <c r="B51" s="21">
        <f t="shared" si="3"/>
        <v>3.9292894407888437E-14</v>
      </c>
      <c r="C51" s="21">
        <f>SUM(B$37:$B50)</f>
        <v>1.9477340410546347</v>
      </c>
      <c r="D51" s="21">
        <f t="shared" si="4"/>
        <v>4.1257539128282863E-14</v>
      </c>
      <c r="E51" s="21">
        <f t="shared" si="5"/>
        <v>0.51341711903259202</v>
      </c>
      <c r="F51" s="21">
        <f t="shared" si="6"/>
        <v>4.7619047619047616E-2</v>
      </c>
      <c r="G51" s="21">
        <f t="shared" si="7"/>
        <v>1.059116343880871E-15</v>
      </c>
      <c r="H51" s="21">
        <f t="shared" si="8"/>
        <v>0.66666666666666774</v>
      </c>
      <c r="I51" s="21">
        <f t="shared" si="9"/>
        <v>1.3238954298510888E-16</v>
      </c>
      <c r="J51" s="21">
        <f t="shared" si="10"/>
        <v>8.3333333333333467E-2</v>
      </c>
    </row>
    <row r="52" spans="1:10" x14ac:dyDescent="0.2">
      <c r="A52" s="1">
        <v>15</v>
      </c>
      <c r="B52" s="21">
        <f t="shared" si="3"/>
        <v>1.7463508625728193E-15</v>
      </c>
      <c r="C52" s="21">
        <f>SUM(B$37:$B51)</f>
        <v>1.947734041054674</v>
      </c>
      <c r="D52" s="21">
        <f t="shared" si="4"/>
        <v>1.8275764840878341E-15</v>
      </c>
      <c r="E52" s="21">
        <f t="shared" si="5"/>
        <v>0.51341711903259202</v>
      </c>
      <c r="F52" s="21">
        <f t="shared" si="6"/>
        <v>4.4444444444444446E-2</v>
      </c>
      <c r="G52" s="21">
        <f t="shared" si="7"/>
        <v>4.3642281547539051E-17</v>
      </c>
      <c r="H52" s="21">
        <f t="shared" si="8"/>
        <v>0.66666666666666663</v>
      </c>
      <c r="I52" s="21">
        <f t="shared" si="9"/>
        <v>5.4552851934423813E-18</v>
      </c>
      <c r="J52" s="21">
        <f t="shared" si="10"/>
        <v>8.3333333333333329E-2</v>
      </c>
    </row>
    <row r="53" spans="1:10" x14ac:dyDescent="0.2">
      <c r="A53" s="1">
        <v>16</v>
      </c>
      <c r="B53" s="21">
        <f t="shared" si="3"/>
        <v>7.2764619273867469E-17</v>
      </c>
      <c r="C53" s="21">
        <f>SUM(B$37:$B52)</f>
        <v>1.9477340410546757</v>
      </c>
      <c r="D53" s="21">
        <f t="shared" si="4"/>
        <v>7.5928298372731272E-17</v>
      </c>
      <c r="E53" s="21">
        <f t="shared" si="5"/>
        <v>0.51341711903259202</v>
      </c>
      <c r="F53" s="21">
        <f t="shared" si="6"/>
        <v>4.1666666666666664E-2</v>
      </c>
      <c r="G53" s="21">
        <f t="shared" si="7"/>
        <v>1.6949081827641187E-18</v>
      </c>
      <c r="H53" s="21">
        <f t="shared" si="8"/>
        <v>0.66666666666666663</v>
      </c>
      <c r="I53" s="21">
        <f t="shared" si="9"/>
        <v>2.1186352284551484E-19</v>
      </c>
      <c r="J53" s="21">
        <f t="shared" si="10"/>
        <v>8.3333333333333329E-2</v>
      </c>
    </row>
    <row r="54" spans="1:10" x14ac:dyDescent="0.2">
      <c r="A54" s="1">
        <v>17</v>
      </c>
      <c r="B54" s="21">
        <f t="shared" si="3"/>
        <v>2.8535144813281359E-18</v>
      </c>
      <c r="C54" s="21">
        <f>SUM(B$37:$B53)</f>
        <v>1.9477340410546757</v>
      </c>
      <c r="D54" s="21">
        <f t="shared" si="4"/>
        <v>2.9699844601578557E-18</v>
      </c>
      <c r="E54" s="21">
        <f t="shared" si="5"/>
        <v>0.51341711903259202</v>
      </c>
      <c r="F54" s="21">
        <f t="shared" si="6"/>
        <v>3.9215686274509803E-2</v>
      </c>
      <c r="G54" s="21">
        <f t="shared" si="7"/>
        <v>6.2238402657380175E-20</v>
      </c>
      <c r="H54" s="21">
        <f t="shared" si="8"/>
        <v>0.66666666666666663</v>
      </c>
      <c r="I54" s="21">
        <f t="shared" si="9"/>
        <v>7.7798003321725219E-21</v>
      </c>
      <c r="J54" s="21">
        <f t="shared" si="10"/>
        <v>8.3333333333333329E-2</v>
      </c>
    </row>
    <row r="55" spans="1:10" x14ac:dyDescent="0.2">
      <c r="A55" s="1">
        <v>18</v>
      </c>
      <c r="B55" s="21">
        <f t="shared" si="3"/>
        <v>1.0568572153067171E-19</v>
      </c>
      <c r="C55" s="21">
        <f>SUM(B$37:$B54)</f>
        <v>1.9477340410546757</v>
      </c>
      <c r="D55" s="21">
        <f t="shared" si="4"/>
        <v>1.0975055697415907E-19</v>
      </c>
      <c r="E55" s="21">
        <f t="shared" si="5"/>
        <v>0.51341711903259202</v>
      </c>
      <c r="F55" s="21">
        <f t="shared" si="6"/>
        <v>3.7037037037037035E-2</v>
      </c>
      <c r="G55" s="21">
        <f t="shared" si="7"/>
        <v>2.1672236451498118E-21</v>
      </c>
      <c r="H55" s="21">
        <f t="shared" si="8"/>
        <v>0.66666666666666663</v>
      </c>
      <c r="I55" s="21">
        <f t="shared" si="9"/>
        <v>2.7090295564372647E-22</v>
      </c>
      <c r="J55" s="21">
        <f t="shared" si="10"/>
        <v>8.3333333333333329E-2</v>
      </c>
    </row>
    <row r="56" spans="1:10" x14ac:dyDescent="0.2">
      <c r="A56" s="1">
        <v>19</v>
      </c>
      <c r="B56" s="21">
        <f t="shared" si="3"/>
        <v>3.7082709309007619E-21</v>
      </c>
      <c r="C56" s="21">
        <f>SUM(B$37:$B55)</f>
        <v>1.9477340410546757</v>
      </c>
      <c r="D56" s="21">
        <f t="shared" si="4"/>
        <v>3.8431171465698805E-21</v>
      </c>
      <c r="E56" s="21">
        <f t="shared" si="5"/>
        <v>0.51341711903259202</v>
      </c>
      <c r="F56" s="21">
        <f t="shared" si="6"/>
        <v>3.5087719298245612E-2</v>
      </c>
      <c r="G56" s="21">
        <f t="shared" si="7"/>
        <v>7.1749895763515037E-23</v>
      </c>
      <c r="H56" s="21">
        <f t="shared" si="8"/>
        <v>0.66666666666666663</v>
      </c>
      <c r="I56" s="21">
        <f t="shared" si="9"/>
        <v>8.9687369704393796E-24</v>
      </c>
      <c r="J56" s="21">
        <f t="shared" si="10"/>
        <v>8.3333333333333329E-2</v>
      </c>
    </row>
    <row r="57" spans="1:10" x14ac:dyDescent="0.2">
      <c r="A57" s="1">
        <v>20</v>
      </c>
      <c r="B57" s="21">
        <f t="shared" si="3"/>
        <v>1.2360903103002539E-22</v>
      </c>
      <c r="C57" s="21">
        <f>SUM(B$37:$B56)</f>
        <v>1.9477340410546757</v>
      </c>
      <c r="D57" s="21">
        <f t="shared" si="4"/>
        <v>1.278714114103711E-22</v>
      </c>
      <c r="E57" s="21">
        <f t="shared" si="5"/>
        <v>0.51341711903259202</v>
      </c>
      <c r="F57" s="21">
        <f t="shared" si="6"/>
        <v>3.3333333333333333E-2</v>
      </c>
      <c r="G57" s="21">
        <f t="shared" si="7"/>
        <v>2.2638404018256567E-24</v>
      </c>
      <c r="H57" s="21">
        <f t="shared" si="8"/>
        <v>0.66666666666666663</v>
      </c>
      <c r="I57" s="21">
        <f t="shared" si="9"/>
        <v>2.8298005022820708E-25</v>
      </c>
      <c r="J57" s="21">
        <f t="shared" si="10"/>
        <v>8.3333333333333329E-2</v>
      </c>
    </row>
    <row r="58" spans="1:10" x14ac:dyDescent="0.2">
      <c r="A58" s="1">
        <v>21</v>
      </c>
      <c r="B58" s="21">
        <f t="shared" si="3"/>
        <v>3.9240962231754087E-24</v>
      </c>
      <c r="C58" s="21">
        <f>SUM(B$37:$B57)</f>
        <v>1.9477340410546757</v>
      </c>
      <c r="D58" s="21">
        <f t="shared" si="4"/>
        <v>4.0527551157385369E-24</v>
      </c>
      <c r="E58" s="21">
        <f t="shared" si="5"/>
        <v>0.51341711903259202</v>
      </c>
      <c r="F58" s="21">
        <f t="shared" si="6"/>
        <v>3.1746031746031744E-2</v>
      </c>
      <c r="G58" s="21">
        <f t="shared" si="7"/>
        <v>6.8221437890723888E-26</v>
      </c>
      <c r="H58" s="21">
        <f t="shared" si="8"/>
        <v>0.66666666666666663</v>
      </c>
      <c r="I58" s="21">
        <f t="shared" si="9"/>
        <v>8.527679736340486E-27</v>
      </c>
      <c r="J58" s="21">
        <f t="shared" si="10"/>
        <v>8.3333333333333329E-2</v>
      </c>
    </row>
    <row r="59" spans="1:10" x14ac:dyDescent="0.2">
      <c r="A59" s="1">
        <v>22</v>
      </c>
      <c r="B59" s="21">
        <f t="shared" si="3"/>
        <v>1.189120067628912E-25</v>
      </c>
      <c r="C59" s="21">
        <f>SUM(B$37:$B58)</f>
        <v>1.9477340410546757</v>
      </c>
      <c r="D59" s="21">
        <f t="shared" si="4"/>
        <v>1.2262800697423154E-25</v>
      </c>
      <c r="E59" s="21">
        <f t="shared" si="5"/>
        <v>0.51341711903259202</v>
      </c>
      <c r="F59" s="21">
        <f t="shared" si="6"/>
        <v>3.0303030303030304E-2</v>
      </c>
      <c r="G59" s="21">
        <f t="shared" si="7"/>
        <v>1.9674786891693298E-27</v>
      </c>
      <c r="H59" s="21">
        <f t="shared" si="8"/>
        <v>0.66666666666666663</v>
      </c>
      <c r="I59" s="21">
        <f t="shared" si="9"/>
        <v>2.4593483614616623E-28</v>
      </c>
      <c r="J59" s="21">
        <f t="shared" si="10"/>
        <v>8.3333333333333329E-2</v>
      </c>
    </row>
    <row r="60" spans="1:10" x14ac:dyDescent="0.2">
      <c r="A60" s="1">
        <v>23</v>
      </c>
      <c r="B60" s="21">
        <f t="shared" si="3"/>
        <v>3.4467248337069903E-27</v>
      </c>
      <c r="C60" s="21">
        <f>SUM(B$37:$B59)</f>
        <v>1.9477340410546757</v>
      </c>
      <c r="D60" s="21">
        <f t="shared" si="4"/>
        <v>3.5496121421758554E-27</v>
      </c>
      <c r="E60" s="21">
        <f t="shared" si="5"/>
        <v>0.51341711903259202</v>
      </c>
      <c r="F60" s="21">
        <f t="shared" si="6"/>
        <v>2.8985507246376812E-2</v>
      </c>
      <c r="G60" s="21">
        <f t="shared" si="7"/>
        <v>5.4400944469224934E-29</v>
      </c>
      <c r="H60" s="21">
        <f t="shared" si="8"/>
        <v>0.66666666666666663</v>
      </c>
      <c r="I60" s="21">
        <f t="shared" si="9"/>
        <v>6.8001180586531167E-30</v>
      </c>
      <c r="J60" s="21">
        <f t="shared" si="10"/>
        <v>8.3333333333333329E-2</v>
      </c>
    </row>
    <row r="61" spans="1:10" x14ac:dyDescent="0.2">
      <c r="A61" s="1">
        <v>24</v>
      </c>
      <c r="B61" s="21">
        <f t="shared" si="3"/>
        <v>9.5742356491860857E-29</v>
      </c>
      <c r="C61" s="21">
        <f>SUM(B$37:$B60)</f>
        <v>1.9477340410546757</v>
      </c>
      <c r="D61" s="21">
        <f t="shared" si="4"/>
        <v>9.8477852391628311E-29</v>
      </c>
      <c r="E61" s="21">
        <f t="shared" si="5"/>
        <v>0.51341711903259202</v>
      </c>
      <c r="F61" s="21">
        <f t="shared" si="6"/>
        <v>2.7777777777777776E-2</v>
      </c>
      <c r="G61" s="21">
        <f t="shared" si="7"/>
        <v>1.4445775789550474E-30</v>
      </c>
      <c r="H61" s="21">
        <f t="shared" si="8"/>
        <v>0.66666666666666663</v>
      </c>
      <c r="I61" s="21">
        <f t="shared" si="9"/>
        <v>1.8057219736938093E-31</v>
      </c>
      <c r="J61" s="21">
        <f t="shared" si="10"/>
        <v>8.3333333333333329E-2</v>
      </c>
    </row>
    <row r="62" spans="1:10" x14ac:dyDescent="0.2">
      <c r="A62" s="1">
        <v>25</v>
      </c>
      <c r="B62" s="21">
        <f t="shared" si="3"/>
        <v>2.553129506449623E-30</v>
      </c>
      <c r="C62" s="21">
        <f>SUM(B$37:$B61)</f>
        <v>1.9477340410546757</v>
      </c>
      <c r="D62" s="21">
        <f t="shared" si="4"/>
        <v>2.6230782600509824E-30</v>
      </c>
      <c r="E62" s="21">
        <f t="shared" si="5"/>
        <v>0.51341711903259202</v>
      </c>
      <c r="F62" s="21">
        <f t="shared" si="6"/>
        <v>2.6666666666666668E-2</v>
      </c>
      <c r="G62" s="21">
        <f t="shared" si="7"/>
        <v>3.6896802281435603E-32</v>
      </c>
      <c r="H62" s="21">
        <f t="shared" si="8"/>
        <v>0.66666666666666663</v>
      </c>
      <c r="I62" s="21">
        <f t="shared" si="9"/>
        <v>4.6121002851794504E-33</v>
      </c>
      <c r="J62" s="21">
        <f t="shared" si="10"/>
        <v>8.3333333333333329E-2</v>
      </c>
    </row>
    <row r="63" spans="1:10" x14ac:dyDescent="0.2">
      <c r="A63" s="1">
        <v>26</v>
      </c>
      <c r="B63" s="21">
        <f t="shared" si="3"/>
        <v>6.5464859139733887E-32</v>
      </c>
      <c r="C63" s="21">
        <f>SUM(B$37:$B62)</f>
        <v>1.9477340410546757</v>
      </c>
      <c r="D63" s="21">
        <f t="shared" si="4"/>
        <v>6.718761859077952E-32</v>
      </c>
      <c r="E63" s="21">
        <f t="shared" si="5"/>
        <v>0.51341711903259202</v>
      </c>
      <c r="F63" s="21">
        <f t="shared" si="6"/>
        <v>2.564102564102564E-2</v>
      </c>
      <c r="G63" s="21">
        <f t="shared" si="7"/>
        <v>9.0777035714575367E-34</v>
      </c>
      <c r="H63" s="21">
        <f t="shared" si="8"/>
        <v>0.66666666666666663</v>
      </c>
      <c r="I63" s="21">
        <f t="shared" si="9"/>
        <v>1.1347129464321921E-34</v>
      </c>
      <c r="J63" s="21">
        <f t="shared" si="10"/>
        <v>8.3333333333333329E-2</v>
      </c>
    </row>
    <row r="64" spans="1:10" x14ac:dyDescent="0.2">
      <c r="A64" s="1">
        <v>27</v>
      </c>
      <c r="B64" s="21">
        <f t="shared" si="3"/>
        <v>1.6164162750551583E-33</v>
      </c>
      <c r="C64" s="21">
        <f>SUM(B$37:$B63)</f>
        <v>1.9477340410546757</v>
      </c>
      <c r="D64" s="21">
        <f t="shared" si="4"/>
        <v>1.6573382060692129E-33</v>
      </c>
      <c r="E64" s="21">
        <f t="shared" si="5"/>
        <v>0.51341711903259202</v>
      </c>
      <c r="F64" s="21">
        <f t="shared" si="6"/>
        <v>2.4691358024691357E-2</v>
      </c>
      <c r="G64" s="21">
        <f t="shared" si="7"/>
        <v>2.1541919165131636E-35</v>
      </c>
      <c r="H64" s="21">
        <f t="shared" si="8"/>
        <v>0.66666666666666663</v>
      </c>
      <c r="I64" s="21">
        <f t="shared" si="9"/>
        <v>2.6927398956414545E-36</v>
      </c>
      <c r="J64" s="21">
        <f t="shared" si="10"/>
        <v>8.3333333333333329E-2</v>
      </c>
    </row>
    <row r="65" spans="1:10" x14ac:dyDescent="0.2">
      <c r="A65" s="1">
        <v>28</v>
      </c>
      <c r="B65" s="21">
        <f t="shared" si="3"/>
        <v>3.8486101787027589E-35</v>
      </c>
      <c r="C65" s="21">
        <f>SUM(B$37:$B64)</f>
        <v>1.9477340410546757</v>
      </c>
      <c r="D65" s="21">
        <f t="shared" si="4"/>
        <v>3.9424787196467288E-35</v>
      </c>
      <c r="E65" s="21">
        <f t="shared" si="5"/>
        <v>0.51341711903259202</v>
      </c>
      <c r="F65" s="21">
        <f t="shared" si="6"/>
        <v>2.3809523809523808E-2</v>
      </c>
      <c r="G65" s="21">
        <f t="shared" si="7"/>
        <v>4.93691723436177E-37</v>
      </c>
      <c r="H65" s="21">
        <f t="shared" si="8"/>
        <v>0.66666666666666663</v>
      </c>
      <c r="I65" s="21">
        <f t="shared" si="9"/>
        <v>6.1711465429522125E-38</v>
      </c>
      <c r="J65" s="21">
        <f t="shared" si="10"/>
        <v>8.3333333333333329E-2</v>
      </c>
    </row>
    <row r="66" spans="1:10" x14ac:dyDescent="0.2">
      <c r="A66" s="1">
        <v>29</v>
      </c>
      <c r="B66" s="21">
        <f t="shared" si="3"/>
        <v>8.8473797211557651E-37</v>
      </c>
      <c r="C66" s="21">
        <f>SUM(B$37:$B65)</f>
        <v>1.9477340410546757</v>
      </c>
      <c r="D66" s="21">
        <f t="shared" si="4"/>
        <v>9.055553361653547E-37</v>
      </c>
      <c r="E66" s="21">
        <f t="shared" si="5"/>
        <v>0.51341711903259202</v>
      </c>
      <c r="F66" s="21">
        <f t="shared" si="6"/>
        <v>2.2988505747126436E-2</v>
      </c>
      <c r="G66" s="21">
        <f t="shared" si="7"/>
        <v>1.0939473219261336E-38</v>
      </c>
      <c r="H66" s="21">
        <f t="shared" si="8"/>
        <v>0.66666666666666663</v>
      </c>
      <c r="I66" s="21">
        <f t="shared" si="9"/>
        <v>1.367434152407667E-39</v>
      </c>
      <c r="J66" s="21">
        <f t="shared" si="10"/>
        <v>8.3333333333333329E-2</v>
      </c>
    </row>
    <row r="67" spans="1:10" x14ac:dyDescent="0.2">
      <c r="A67" s="1">
        <v>30</v>
      </c>
      <c r="B67" s="21">
        <f t="shared" si="3"/>
        <v>1.9660843824790586E-38</v>
      </c>
      <c r="C67" s="21">
        <f>SUM(B$37:$B66)</f>
        <v>1.9477340410546757</v>
      </c>
      <c r="D67" s="21">
        <f t="shared" si="4"/>
        <v>2.0107681184444918E-38</v>
      </c>
      <c r="E67" s="21">
        <f t="shared" si="5"/>
        <v>0.51341711903259202</v>
      </c>
      <c r="F67" s="21">
        <f t="shared" si="6"/>
        <v>2.2222222222222223E-2</v>
      </c>
      <c r="G67" s="21">
        <f t="shared" si="7"/>
        <v>2.346279032759902E-40</v>
      </c>
      <c r="H67" s="21">
        <f t="shared" si="8"/>
        <v>0.66666666666666663</v>
      </c>
      <c r="I67" s="21">
        <f t="shared" si="9"/>
        <v>2.9328487909498775E-41</v>
      </c>
      <c r="J67" s="21">
        <f t="shared" si="10"/>
        <v>8.3333333333333329E-2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rintOptions headings="1" gridLines="1"/>
  <pageMargins left="0.75" right="0.75" top="1" bottom="1" header="0.5" footer="0.5"/>
  <pageSetup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86D5-7134-414A-951C-D7E9A98F10C2}">
  <dimension ref="A1:J69"/>
  <sheetViews>
    <sheetView zoomScale="90" zoomScaleNormal="90" workbookViewId="0">
      <selection activeCell="D13" sqref="D13"/>
    </sheetView>
  </sheetViews>
  <sheetFormatPr defaultColWidth="9.140625" defaultRowHeight="12.75" x14ac:dyDescent="0.2"/>
  <cols>
    <col min="1" max="1" width="20.42578125" style="1" customWidth="1"/>
    <col min="2" max="2" width="7.42578125" style="1" customWidth="1"/>
    <col min="3" max="3" width="12.7109375" style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3" style="1" bestFit="1" customWidth="1"/>
    <col min="8" max="9" width="13.7109375" style="1" bestFit="1" customWidth="1"/>
    <col min="10" max="16384" width="9.140625" style="1"/>
  </cols>
  <sheetData>
    <row r="1" spans="1:9" ht="18" x14ac:dyDescent="0.25">
      <c r="A1" s="29" t="s">
        <v>35</v>
      </c>
      <c r="B1" s="29"/>
      <c r="C1" s="29"/>
      <c r="D1" s="30"/>
    </row>
    <row r="2" spans="1:9" ht="13.5" thickBot="1" x14ac:dyDescent="0.25">
      <c r="A2" s="2" t="s">
        <v>0</v>
      </c>
      <c r="C2" s="31" t="s">
        <v>33</v>
      </c>
      <c r="D2" s="3" t="s">
        <v>1</v>
      </c>
    </row>
    <row r="3" spans="1:9" ht="18" x14ac:dyDescent="0.25">
      <c r="A3" s="4" t="s">
        <v>17</v>
      </c>
      <c r="B3" s="24">
        <v>8</v>
      </c>
      <c r="C3" s="1" t="s">
        <v>48</v>
      </c>
      <c r="D3" s="5" t="s">
        <v>18</v>
      </c>
      <c r="E3" s="35">
        <f>B3/(B4*B5)</f>
        <v>0.43738745949780017</v>
      </c>
      <c r="F3" s="23" t="s">
        <v>29</v>
      </c>
    </row>
    <row r="4" spans="1:9" ht="18.75" x14ac:dyDescent="0.3">
      <c r="A4" s="6" t="s">
        <v>19</v>
      </c>
      <c r="B4" s="25">
        <v>9.1452096148177695</v>
      </c>
      <c r="C4" s="1" t="s">
        <v>48</v>
      </c>
      <c r="D4" s="7" t="s">
        <v>20</v>
      </c>
      <c r="E4" s="33">
        <f>VLOOKUP($B$5,$A$38:$G$67,7,)</f>
        <v>0.20694060624625302</v>
      </c>
      <c r="F4" s="23" t="s">
        <v>30</v>
      </c>
    </row>
    <row r="5" spans="1:9" ht="18.75" thickBot="1" x14ac:dyDescent="0.3">
      <c r="A5" s="8" t="s">
        <v>2</v>
      </c>
      <c r="B5" s="28">
        <v>2</v>
      </c>
      <c r="C5" s="1" t="s">
        <v>26</v>
      </c>
      <c r="D5" s="7" t="s">
        <v>3</v>
      </c>
      <c r="E5" s="33">
        <f>E4+B3/B4</f>
        <v>1.0817155252418533</v>
      </c>
      <c r="F5" s="23" t="s">
        <v>31</v>
      </c>
      <c r="G5" s="36"/>
      <c r="H5" s="36"/>
    </row>
    <row r="6" spans="1:9" ht="19.5" thickBot="1" x14ac:dyDescent="0.35">
      <c r="A6" s="23" t="s">
        <v>27</v>
      </c>
      <c r="B6" s="32">
        <v>20</v>
      </c>
      <c r="C6" s="23" t="s">
        <v>25</v>
      </c>
      <c r="D6" s="7" t="s">
        <v>21</v>
      </c>
      <c r="E6" s="33">
        <f>E4/B3</f>
        <v>2.5867575780781627E-2</v>
      </c>
      <c r="F6" s="23" t="str">
        <f>C3</f>
        <v>Minute</v>
      </c>
      <c r="G6" s="37"/>
      <c r="H6" s="37"/>
    </row>
    <row r="7" spans="1:9" ht="18" x14ac:dyDescent="0.25">
      <c r="A7" s="23" t="s">
        <v>28</v>
      </c>
      <c r="B7" s="32">
        <v>25</v>
      </c>
      <c r="C7" s="23" t="s">
        <v>25</v>
      </c>
      <c r="D7" s="7" t="s">
        <v>4</v>
      </c>
      <c r="E7" s="33">
        <f>E6+1/B4</f>
        <v>0.13521444065523167</v>
      </c>
      <c r="F7" s="23" t="str">
        <f>C3</f>
        <v>Minute</v>
      </c>
      <c r="G7" s="37"/>
      <c r="H7" s="37"/>
    </row>
    <row r="8" spans="1:9" ht="19.5" thickBot="1" x14ac:dyDescent="0.35">
      <c r="D8" s="9" t="s">
        <v>22</v>
      </c>
      <c r="E8" s="34">
        <f>VLOOKUP($B$5,$A$38:$G$67,5)</f>
        <v>0.39141328024300942</v>
      </c>
      <c r="F8" s="23" t="s">
        <v>32</v>
      </c>
    </row>
    <row r="10" spans="1:9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</row>
    <row r="11" spans="1:9" x14ac:dyDescent="0.2">
      <c r="A11" s="10"/>
    </row>
    <row r="12" spans="1:9" s="12" customFormat="1" ht="13.5" thickBot="1" x14ac:dyDescent="0.25">
      <c r="A12" s="11" t="s">
        <v>5</v>
      </c>
      <c r="C12" s="22"/>
      <c r="D12" s="1"/>
      <c r="E12" s="1"/>
      <c r="F12" s="1"/>
      <c r="G12" s="1"/>
      <c r="H12" s="1"/>
      <c r="I12" s="1"/>
    </row>
    <row r="13" spans="1:9" x14ac:dyDescent="0.2">
      <c r="A13" s="13" t="s">
        <v>36</v>
      </c>
      <c r="B13" s="14" t="s">
        <v>24</v>
      </c>
      <c r="C13" s="15" t="s">
        <v>23</v>
      </c>
      <c r="D13" s="1" t="s">
        <v>51</v>
      </c>
    </row>
    <row r="14" spans="1:9" x14ac:dyDescent="0.2">
      <c r="A14" s="16">
        <v>0</v>
      </c>
      <c r="B14" s="17">
        <f>VLOOKUP(B5,A37:E67,5)</f>
        <v>0.39141328024300942</v>
      </c>
      <c r="C14" s="26">
        <f>B14</f>
        <v>0.39141328024300942</v>
      </c>
    </row>
    <row r="15" spans="1:9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0.34239852051838077</v>
      </c>
      <c r="C15" s="26">
        <f t="shared" ref="C15:C34" si="2">C14+B15</f>
        <v>0.73381180076139019</v>
      </c>
    </row>
    <row r="16" spans="1:9" x14ac:dyDescent="0.2">
      <c r="A16" s="16">
        <f t="shared" si="0"/>
        <v>2</v>
      </c>
      <c r="B16" s="17">
        <f t="shared" si="1"/>
        <v>0.14976081902533997</v>
      </c>
      <c r="C16" s="26">
        <f t="shared" si="2"/>
        <v>0.88357261978673018</v>
      </c>
    </row>
    <row r="17" spans="1:3" x14ac:dyDescent="0.2">
      <c r="A17" s="16">
        <f t="shared" si="0"/>
        <v>3</v>
      </c>
      <c r="B17" s="17">
        <f t="shared" si="1"/>
        <v>6.5503504165803278E-2</v>
      </c>
      <c r="C17" s="26">
        <f t="shared" si="2"/>
        <v>0.94907612395253349</v>
      </c>
    </row>
    <row r="18" spans="1:3" x14ac:dyDescent="0.2">
      <c r="A18" s="16">
        <f t="shared" si="0"/>
        <v>4</v>
      </c>
      <c r="B18" s="17">
        <f t="shared" si="1"/>
        <v>2.8650411275284261E-2</v>
      </c>
      <c r="C18" s="26">
        <f t="shared" si="2"/>
        <v>0.97772653522781772</v>
      </c>
    </row>
    <row r="19" spans="1:3" x14ac:dyDescent="0.2">
      <c r="A19" s="16">
        <f t="shared" si="0"/>
        <v>5</v>
      </c>
      <c r="B19" s="17">
        <f t="shared" si="1"/>
        <v>1.2531330601263711E-2</v>
      </c>
      <c r="C19" s="26">
        <f t="shared" si="2"/>
        <v>0.99025786582908137</v>
      </c>
    </row>
    <row r="20" spans="1:3" x14ac:dyDescent="0.2">
      <c r="A20" s="16">
        <f t="shared" si="0"/>
        <v>6</v>
      </c>
      <c r="B20" s="17">
        <f t="shared" si="1"/>
        <v>5.4810468558137756E-3</v>
      </c>
      <c r="C20" s="26">
        <f t="shared" si="2"/>
        <v>0.99573891268489512</v>
      </c>
    </row>
    <row r="21" spans="1:3" x14ac:dyDescent="0.2">
      <c r="A21" s="16">
        <f t="shared" si="0"/>
        <v>7</v>
      </c>
      <c r="B21" s="17">
        <f t="shared" si="1"/>
        <v>2.397341159652793E-3</v>
      </c>
      <c r="C21" s="26">
        <f t="shared" si="2"/>
        <v>0.99813625384454796</v>
      </c>
    </row>
    <row r="22" spans="1:3" x14ac:dyDescent="0.2">
      <c r="A22" s="16">
        <f t="shared" si="0"/>
        <v>8</v>
      </c>
      <c r="B22" s="17">
        <f t="shared" si="1"/>
        <v>1.0485669593700451E-3</v>
      </c>
      <c r="C22" s="26">
        <f t="shared" si="2"/>
        <v>0.99918482080391802</v>
      </c>
    </row>
    <row r="23" spans="1:3" x14ac:dyDescent="0.2">
      <c r="A23" s="16">
        <f t="shared" si="0"/>
        <v>9</v>
      </c>
      <c r="B23" s="17">
        <f t="shared" si="1"/>
        <v>4.5863003847219713E-4</v>
      </c>
      <c r="C23" s="26">
        <f t="shared" si="2"/>
        <v>0.99964345084239026</v>
      </c>
    </row>
    <row r="24" spans="1:3" x14ac:dyDescent="0.2">
      <c r="A24" s="16">
        <f t="shared" si="0"/>
        <v>10</v>
      </c>
      <c r="B24" s="17">
        <f t="shared" si="1"/>
        <v>2.0059902737673264E-4</v>
      </c>
      <c r="C24" s="26">
        <f t="shared" si="2"/>
        <v>0.99984404986976694</v>
      </c>
    </row>
    <row r="25" spans="1:3" x14ac:dyDescent="0.2">
      <c r="A25" s="16">
        <f t="shared" si="0"/>
        <v>11</v>
      </c>
      <c r="B25" s="17">
        <f t="shared" si="1"/>
        <v>8.7739498962038768E-5</v>
      </c>
      <c r="C25" s="26">
        <f t="shared" si="2"/>
        <v>0.99993178936872895</v>
      </c>
    </row>
    <row r="26" spans="1:3" x14ac:dyDescent="0.2">
      <c r="A26" s="16">
        <f t="shared" si="0"/>
        <v>12</v>
      </c>
      <c r="B26" s="17">
        <f t="shared" si="1"/>
        <v>3.8376156548616003E-5</v>
      </c>
      <c r="C26" s="26">
        <f t="shared" si="2"/>
        <v>0.99997016552527762</v>
      </c>
    </row>
    <row r="27" spans="1:3" x14ac:dyDescent="0.2">
      <c r="A27" s="16">
        <f t="shared" si="0"/>
        <v>13</v>
      </c>
      <c r="B27" s="17">
        <f t="shared" si="1"/>
        <v>1.6785249618089022E-5</v>
      </c>
      <c r="C27" s="26">
        <f t="shared" si="2"/>
        <v>0.99998695077489574</v>
      </c>
    </row>
    <row r="28" spans="1:3" x14ac:dyDescent="0.2">
      <c r="A28" s="16">
        <f t="shared" si="0"/>
        <v>14</v>
      </c>
      <c r="B28" s="17">
        <f t="shared" si="1"/>
        <v>7.3416576874923776E-6</v>
      </c>
      <c r="C28" s="26">
        <f t="shared" si="2"/>
        <v>0.9999942924325832</v>
      </c>
    </row>
    <row r="29" spans="1:3" x14ac:dyDescent="0.2">
      <c r="A29" s="16">
        <f t="shared" si="0"/>
        <v>15</v>
      </c>
      <c r="B29" s="17">
        <f t="shared" si="1"/>
        <v>3.2111490044347858E-6</v>
      </c>
      <c r="C29" s="26">
        <f t="shared" si="2"/>
        <v>0.99999750358158768</v>
      </c>
    </row>
    <row r="30" spans="1:3" x14ac:dyDescent="0.2">
      <c r="A30" s="16">
        <f t="shared" si="0"/>
        <v>16</v>
      </c>
      <c r="B30" s="17">
        <f t="shared" si="1"/>
        <v>1.4045163051186211E-6</v>
      </c>
      <c r="C30" s="26">
        <f t="shared" si="2"/>
        <v>0.99999890809789282</v>
      </c>
    </row>
    <row r="31" spans="1:3" x14ac:dyDescent="0.2">
      <c r="A31" s="16">
        <f t="shared" si="0"/>
        <v>17</v>
      </c>
      <c r="B31" s="17">
        <f t="shared" si="1"/>
        <v>6.1431781851907083E-7</v>
      </c>
      <c r="C31" s="26">
        <f t="shared" si="2"/>
        <v>0.99999952241571133</v>
      </c>
    </row>
    <row r="32" spans="1:3" x14ac:dyDescent="0.2">
      <c r="A32" s="16">
        <f t="shared" si="0"/>
        <v>18</v>
      </c>
      <c r="B32" s="17">
        <f t="shared" si="1"/>
        <v>2.6869490996628706E-7</v>
      </c>
      <c r="C32" s="26">
        <f t="shared" si="2"/>
        <v>0.99999979111062132</v>
      </c>
    </row>
    <row r="33" spans="1:10" x14ac:dyDescent="0.2">
      <c r="A33" s="16">
        <f t="shared" si="0"/>
        <v>19</v>
      </c>
      <c r="B33" s="17">
        <f t="shared" si="1"/>
        <v>1.1752378405014444E-7</v>
      </c>
      <c r="C33" s="26">
        <f t="shared" si="2"/>
        <v>0.99999990863440535</v>
      </c>
    </row>
    <row r="34" spans="1:10" ht="13.5" thickBot="1" x14ac:dyDescent="0.25">
      <c r="A34" s="18">
        <f t="shared" si="0"/>
        <v>20</v>
      </c>
      <c r="B34" s="19">
        <f t="shared" si="1"/>
        <v>5.1403429336260759E-8</v>
      </c>
      <c r="C34" s="27">
        <f t="shared" si="2"/>
        <v>0.99999996003783465</v>
      </c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3">($B$3/$B$4)^A38/FACT(A38)</f>
        <v>0.87477491899560034</v>
      </c>
      <c r="C38" s="21">
        <f>SUM(B37:$B$37)</f>
        <v>1</v>
      </c>
      <c r="D38" s="21">
        <f t="shared" ref="D38:D67" si="4">+B38/(1-$B$3/(A38*$B$4))</f>
        <v>6.9856207077627364</v>
      </c>
      <c r="E38" s="21">
        <f t="shared" ref="E38:E67" si="5">1/(C38+D38)</f>
        <v>0.12522508100439966</v>
      </c>
      <c r="F38" s="21">
        <f t="shared" ref="F38:F67" si="6">$B$3/($B$4*A38)</f>
        <v>0.87477491899560034</v>
      </c>
      <c r="G38" s="21">
        <f t="shared" ref="G38:G67" si="7">+E38*B38*F38/(1-F38)^2</f>
        <v>6.1108457887671355</v>
      </c>
      <c r="H38" s="21">
        <f t="shared" ref="H38:H67" si="8">G38+$B$3/$B$4</f>
        <v>6.9856207077627355</v>
      </c>
      <c r="I38" s="21">
        <f t="shared" ref="I38:I67" si="9">G38/$B$3</f>
        <v>0.76385572359589193</v>
      </c>
      <c r="J38" s="21">
        <f t="shared" ref="J38:J67" si="10">I38+1/$B$4</f>
        <v>0.87320258847034193</v>
      </c>
    </row>
    <row r="39" spans="1:10" x14ac:dyDescent="0.2">
      <c r="A39" s="1">
        <v>2</v>
      </c>
      <c r="B39" s="21">
        <f t="shared" si="3"/>
        <v>0.38261557945187957</v>
      </c>
      <c r="C39" s="21">
        <f>SUM(B$37:$B38)</f>
        <v>1.8747749189956004</v>
      </c>
      <c r="D39" s="21">
        <f t="shared" si="4"/>
        <v>0.68006941173111579</v>
      </c>
      <c r="E39" s="21">
        <f t="shared" si="5"/>
        <v>0.39141328024300942</v>
      </c>
      <c r="F39" s="21">
        <f t="shared" si="6"/>
        <v>0.43738745949780017</v>
      </c>
      <c r="G39" s="21">
        <f t="shared" si="7"/>
        <v>0.20694060624625302</v>
      </c>
      <c r="H39" s="21">
        <f t="shared" si="8"/>
        <v>1.0817155252418533</v>
      </c>
      <c r="I39" s="21">
        <f t="shared" si="9"/>
        <v>2.5867575780781627E-2</v>
      </c>
      <c r="J39" s="21">
        <f t="shared" si="10"/>
        <v>0.13521444065523167</v>
      </c>
    </row>
    <row r="40" spans="1:10" x14ac:dyDescent="0.2">
      <c r="A40" s="1">
        <v>3</v>
      </c>
      <c r="B40" s="21">
        <f t="shared" si="3"/>
        <v>0.11156750417382422</v>
      </c>
      <c r="C40" s="21">
        <f>SUM(B$37:$B39)</f>
        <v>2.2573904984474802</v>
      </c>
      <c r="D40" s="21">
        <f t="shared" si="4"/>
        <v>0.15749038326015302</v>
      </c>
      <c r="E40" s="21">
        <f t="shared" si="5"/>
        <v>0.41409910011497986</v>
      </c>
      <c r="F40" s="21">
        <f t="shared" si="6"/>
        <v>0.29159163966520013</v>
      </c>
      <c r="G40" s="21">
        <f t="shared" si="7"/>
        <v>2.6844153695970447E-2</v>
      </c>
      <c r="H40" s="21">
        <f t="shared" si="8"/>
        <v>0.90161907269157082</v>
      </c>
      <c r="I40" s="21">
        <f t="shared" si="9"/>
        <v>3.3555192119963059E-3</v>
      </c>
      <c r="J40" s="21">
        <f t="shared" si="10"/>
        <v>0.11270238408644635</v>
      </c>
    </row>
    <row r="41" spans="1:10" x14ac:dyDescent="0.2">
      <c r="A41" s="1">
        <v>4</v>
      </c>
      <c r="B41" s="21">
        <f t="shared" si="3"/>
        <v>2.4399113606549592E-2</v>
      </c>
      <c r="C41" s="21">
        <f>SUM(B$37:$B40)</f>
        <v>2.3689580026213042</v>
      </c>
      <c r="D41" s="21">
        <f t="shared" si="4"/>
        <v>3.1228616146531232E-2</v>
      </c>
      <c r="E41" s="21">
        <f t="shared" si="5"/>
        <v>0.41663427009411547</v>
      </c>
      <c r="F41" s="21">
        <f t="shared" si="6"/>
        <v>0.21869372974890008</v>
      </c>
      <c r="G41" s="21">
        <f t="shared" si="7"/>
        <v>3.6418558434667212E-3</v>
      </c>
      <c r="H41" s="21">
        <f t="shared" si="8"/>
        <v>0.8784167748390671</v>
      </c>
      <c r="I41" s="21">
        <f t="shared" si="9"/>
        <v>4.5523198043334015E-4</v>
      </c>
      <c r="J41" s="21">
        <f t="shared" si="10"/>
        <v>0.10980209685488339</v>
      </c>
    </row>
    <row r="42" spans="1:10" x14ac:dyDescent="0.2">
      <c r="A42" s="1">
        <v>5</v>
      </c>
      <c r="B42" s="21">
        <f t="shared" si="3"/>
        <v>4.2687465257467737E-3</v>
      </c>
      <c r="C42" s="21">
        <f>SUM(B$37:$B41)</f>
        <v>2.393357116227854</v>
      </c>
      <c r="D42" s="21">
        <f t="shared" si="4"/>
        <v>5.1739558956470678E-3</v>
      </c>
      <c r="E42" s="21">
        <f t="shared" si="5"/>
        <v>0.41692184505021485</v>
      </c>
      <c r="F42" s="21">
        <f t="shared" si="6"/>
        <v>0.17495498379912006</v>
      </c>
      <c r="G42" s="21">
        <f t="shared" si="7"/>
        <v>4.5743147736763539E-4</v>
      </c>
      <c r="H42" s="21">
        <f t="shared" si="8"/>
        <v>0.87523235047296799</v>
      </c>
      <c r="I42" s="21">
        <f t="shared" si="9"/>
        <v>5.7178934670954424E-5</v>
      </c>
      <c r="J42" s="21">
        <f t="shared" si="10"/>
        <v>0.109404043809121</v>
      </c>
    </row>
    <row r="43" spans="1:10" x14ac:dyDescent="0.2">
      <c r="A43" s="1">
        <v>6</v>
      </c>
      <c r="B43" s="21">
        <f t="shared" si="3"/>
        <v>6.2236539937881403E-4</v>
      </c>
      <c r="C43" s="21">
        <f>SUM(B$37:$B42)</f>
        <v>2.3976258627536007</v>
      </c>
      <c r="D43" s="21">
        <f t="shared" si="4"/>
        <v>7.2859090815599603E-4</v>
      </c>
      <c r="E43" s="21">
        <f t="shared" si="5"/>
        <v>0.41695254780761087</v>
      </c>
      <c r="F43" s="21">
        <f t="shared" si="6"/>
        <v>0.14579581983260007</v>
      </c>
      <c r="G43" s="21">
        <f t="shared" si="7"/>
        <v>5.1850596795400845E-5</v>
      </c>
      <c r="H43" s="21">
        <f t="shared" si="8"/>
        <v>0.87482676959239569</v>
      </c>
      <c r="I43" s="21">
        <f t="shared" si="9"/>
        <v>6.4813245994251056E-6</v>
      </c>
      <c r="J43" s="21">
        <f t="shared" si="10"/>
        <v>0.10935334619904946</v>
      </c>
    </row>
    <row r="44" spans="1:10" x14ac:dyDescent="0.2">
      <c r="A44" s="1">
        <v>7</v>
      </c>
      <c r="B44" s="21">
        <f t="shared" si="3"/>
        <v>7.7775663118180951E-5</v>
      </c>
      <c r="C44" s="21">
        <f>SUM(B$37:$B43)</f>
        <v>2.3982482281529793</v>
      </c>
      <c r="D44" s="21">
        <f t="shared" si="4"/>
        <v>8.8883205862206848E-5</v>
      </c>
      <c r="E44" s="21">
        <f t="shared" si="5"/>
        <v>0.41695556277883866</v>
      </c>
      <c r="F44" s="21">
        <f t="shared" si="6"/>
        <v>0.12496784557080005</v>
      </c>
      <c r="G44" s="21">
        <f t="shared" si="7"/>
        <v>5.2927789138748186E-6</v>
      </c>
      <c r="H44" s="21">
        <f t="shared" si="8"/>
        <v>0.87478021177451426</v>
      </c>
      <c r="I44" s="21">
        <f t="shared" si="9"/>
        <v>6.6159736423435233E-7</v>
      </c>
      <c r="J44" s="21">
        <f t="shared" si="10"/>
        <v>0.10934752647181428</v>
      </c>
    </row>
    <row r="45" spans="1:10" x14ac:dyDescent="0.2">
      <c r="A45" s="1">
        <v>8</v>
      </c>
      <c r="B45" s="21">
        <f t="shared" si="3"/>
        <v>8.5045249255044786E-6</v>
      </c>
      <c r="C45" s="21">
        <f>SUM(B$37:$B44)</f>
        <v>2.3983260038160976</v>
      </c>
      <c r="D45" s="21">
        <f t="shared" si="4"/>
        <v>9.5486386227177512E-6</v>
      </c>
      <c r="E45" s="21">
        <f t="shared" si="5"/>
        <v>0.4169558337975226</v>
      </c>
      <c r="F45" s="21">
        <f t="shared" si="6"/>
        <v>0.10934686487445004</v>
      </c>
      <c r="G45" s="21">
        <f t="shared" si="7"/>
        <v>4.8879780470273153E-7</v>
      </c>
      <c r="H45" s="21">
        <f t="shared" si="8"/>
        <v>0.87477540779340501</v>
      </c>
      <c r="I45" s="21">
        <f t="shared" si="9"/>
        <v>6.1099725587841441E-8</v>
      </c>
      <c r="J45" s="21">
        <f t="shared" si="10"/>
        <v>0.10934692597417563</v>
      </c>
    </row>
    <row r="46" spans="1:10" x14ac:dyDescent="0.2">
      <c r="A46" s="1">
        <v>9</v>
      </c>
      <c r="B46" s="21">
        <f t="shared" si="3"/>
        <v>8.2661612253380492E-7</v>
      </c>
      <c r="C46" s="21">
        <f>SUM(B$37:$B45)</f>
        <v>2.3983345083410232</v>
      </c>
      <c r="D46" s="21">
        <f t="shared" si="4"/>
        <v>9.1561095583638956E-7</v>
      </c>
      <c r="E46" s="21">
        <f t="shared" si="5"/>
        <v>0.4169558561380039</v>
      </c>
      <c r="F46" s="21">
        <f t="shared" si="6"/>
        <v>9.7197213221733372E-2</v>
      </c>
      <c r="G46" s="21">
        <f t="shared" si="7"/>
        <v>4.1101907808633946E-8</v>
      </c>
      <c r="H46" s="21">
        <f t="shared" si="8"/>
        <v>0.8747749600975081</v>
      </c>
      <c r="I46" s="21">
        <f t="shared" si="9"/>
        <v>5.1377384760792432E-9</v>
      </c>
      <c r="J46" s="21">
        <f t="shared" si="10"/>
        <v>0.10934687001218851</v>
      </c>
    </row>
    <row r="47" spans="1:10" x14ac:dyDescent="0.2">
      <c r="A47" s="1">
        <v>10</v>
      </c>
      <c r="B47" s="21">
        <f t="shared" si="3"/>
        <v>7.2310305162996639E-8</v>
      </c>
      <c r="C47" s="21">
        <f>SUM(B$37:$B46)</f>
        <v>2.3983353349571459</v>
      </c>
      <c r="D47" s="21">
        <f t="shared" si="4"/>
        <v>7.9242215420551092E-8</v>
      </c>
      <c r="E47" s="21">
        <f t="shared" si="5"/>
        <v>0.41695585783351785</v>
      </c>
      <c r="F47" s="21">
        <f t="shared" si="6"/>
        <v>8.7477491899560028E-2</v>
      </c>
      <c r="G47" s="21">
        <f t="shared" si="7"/>
        <v>3.1673745712642147E-9</v>
      </c>
      <c r="H47" s="21">
        <f t="shared" si="8"/>
        <v>0.87477492216297492</v>
      </c>
      <c r="I47" s="21">
        <f t="shared" si="9"/>
        <v>3.9592182140802684E-10</v>
      </c>
      <c r="J47" s="21">
        <f t="shared" si="10"/>
        <v>0.10934686527037187</v>
      </c>
    </row>
    <row r="48" spans="1:10" x14ac:dyDescent="0.2">
      <c r="A48" s="1">
        <v>11</v>
      </c>
      <c r="B48" s="21">
        <f t="shared" si="3"/>
        <v>5.7504764855915939E-9</v>
      </c>
      <c r="C48" s="21">
        <f>SUM(B$37:$B47)</f>
        <v>2.3983354072674512</v>
      </c>
      <c r="D48" s="21">
        <f t="shared" si="4"/>
        <v>6.2472923649054085E-9</v>
      </c>
      <c r="E48" s="21">
        <f t="shared" si="5"/>
        <v>0.41695585795254009</v>
      </c>
      <c r="F48" s="21">
        <f t="shared" si="6"/>
        <v>7.9524992635963673E-2</v>
      </c>
      <c r="G48" s="21">
        <f t="shared" si="7"/>
        <v>2.2504716537274966E-10</v>
      </c>
      <c r="H48" s="21">
        <f t="shared" si="8"/>
        <v>0.87477491922064754</v>
      </c>
      <c r="I48" s="21">
        <f t="shared" si="9"/>
        <v>2.8130895671593707E-11</v>
      </c>
      <c r="J48" s="21">
        <f t="shared" si="10"/>
        <v>0.10934686490258094</v>
      </c>
    </row>
    <row r="49" spans="1:10" x14ac:dyDescent="0.2">
      <c r="A49" s="1">
        <v>12</v>
      </c>
      <c r="B49" s="21">
        <f t="shared" si="3"/>
        <v>4.1919771682245758E-10</v>
      </c>
      <c r="C49" s="21">
        <f>SUM(B$37:$B48)</f>
        <v>2.3983354130179277</v>
      </c>
      <c r="D49" s="21">
        <f t="shared" si="4"/>
        <v>4.5215917567892861E-10</v>
      </c>
      <c r="E49" s="21">
        <f t="shared" si="5"/>
        <v>0.41695585796030377</v>
      </c>
      <c r="F49" s="21">
        <f t="shared" si="6"/>
        <v>7.2897909916300033E-2</v>
      </c>
      <c r="G49" s="21">
        <f t="shared" si="7"/>
        <v>1.4824120778200758E-11</v>
      </c>
      <c r="H49" s="21">
        <f t="shared" si="8"/>
        <v>0.87477491901042448</v>
      </c>
      <c r="I49" s="21">
        <f t="shared" si="9"/>
        <v>1.8530150972750947E-12</v>
      </c>
      <c r="J49" s="21">
        <f t="shared" si="10"/>
        <v>0.10934686487630306</v>
      </c>
    </row>
    <row r="50" spans="1:10" x14ac:dyDescent="0.2">
      <c r="A50" s="1">
        <v>13</v>
      </c>
      <c r="B50" s="21">
        <f t="shared" si="3"/>
        <v>2.8207972982808148E-11</v>
      </c>
      <c r="C50" s="21">
        <f>SUM(B$37:$B49)</f>
        <v>2.3983354134371253</v>
      </c>
      <c r="D50" s="21">
        <f t="shared" si="4"/>
        <v>3.024303848602288E-11</v>
      </c>
      <c r="E50" s="21">
        <f t="shared" si="5"/>
        <v>0.41695585796077644</v>
      </c>
      <c r="F50" s="21">
        <f t="shared" si="6"/>
        <v>6.7290378384276955E-2</v>
      </c>
      <c r="G50" s="21">
        <f t="shared" si="7"/>
        <v>9.0974989775421552E-13</v>
      </c>
      <c r="H50" s="21">
        <f t="shared" si="8"/>
        <v>0.87477491899651005</v>
      </c>
      <c r="I50" s="21">
        <f t="shared" si="9"/>
        <v>1.1371873721927694E-13</v>
      </c>
      <c r="J50" s="21">
        <f t="shared" si="10"/>
        <v>0.10934686487456376</v>
      </c>
    </row>
    <row r="51" spans="1:10" x14ac:dyDescent="0.2">
      <c r="A51" s="1">
        <v>14</v>
      </c>
      <c r="B51" s="21">
        <f t="shared" si="3"/>
        <v>1.7625448057904344E-12</v>
      </c>
      <c r="C51" s="21">
        <f>SUM(B$37:$B50)</f>
        <v>2.3983354134653334</v>
      </c>
      <c r="D51" s="21">
        <f t="shared" si="4"/>
        <v>1.8800155524020769E-12</v>
      </c>
      <c r="E51" s="21">
        <f t="shared" si="5"/>
        <v>0.41695585796080337</v>
      </c>
      <c r="F51" s="21">
        <f t="shared" si="6"/>
        <v>6.2483922785400027E-2</v>
      </c>
      <c r="G51" s="21">
        <f t="shared" si="7"/>
        <v>5.2244561057849328E-14</v>
      </c>
      <c r="H51" s="21">
        <f t="shared" si="8"/>
        <v>0.87477491899565263</v>
      </c>
      <c r="I51" s="21">
        <f t="shared" si="9"/>
        <v>6.530570132231166E-15</v>
      </c>
      <c r="J51" s="21">
        <f t="shared" si="10"/>
        <v>0.10934686487445658</v>
      </c>
    </row>
    <row r="52" spans="1:10" x14ac:dyDescent="0.2">
      <c r="A52" s="1">
        <v>15</v>
      </c>
      <c r="B52" s="21">
        <f t="shared" si="3"/>
        <v>1.027886659807629E-13</v>
      </c>
      <c r="C52" s="21">
        <f>SUM(B$37:$B51)</f>
        <v>2.398335413467096</v>
      </c>
      <c r="D52" s="21">
        <f t="shared" si="4"/>
        <v>1.0915436609820088E-13</v>
      </c>
      <c r="E52" s="21">
        <f t="shared" si="5"/>
        <v>0.41695585796080475</v>
      </c>
      <c r="F52" s="21">
        <f t="shared" si="6"/>
        <v>5.8318327933040023E-2</v>
      </c>
      <c r="G52" s="21">
        <f t="shared" si="7"/>
        <v>2.8185914972324299E-15</v>
      </c>
      <c r="H52" s="21">
        <f t="shared" si="8"/>
        <v>0.87477491899560311</v>
      </c>
      <c r="I52" s="21">
        <f t="shared" si="9"/>
        <v>3.5232393715405373E-16</v>
      </c>
      <c r="J52" s="21">
        <f t="shared" si="10"/>
        <v>0.10934686487445039</v>
      </c>
    </row>
    <row r="53" spans="1:10" x14ac:dyDescent="0.2">
      <c r="A53" s="1">
        <v>16</v>
      </c>
      <c r="B53" s="21">
        <f t="shared" si="3"/>
        <v>5.6198091848117299E-15</v>
      </c>
      <c r="C53" s="21">
        <f>SUM(B$37:$B52)</f>
        <v>2.3983354134671986</v>
      </c>
      <c r="D53" s="21">
        <f t="shared" si="4"/>
        <v>5.9448336454783315E-15</v>
      </c>
      <c r="E53" s="21">
        <f t="shared" si="5"/>
        <v>0.41695585796080492</v>
      </c>
      <c r="F53" s="21">
        <f t="shared" si="6"/>
        <v>5.4673432437225021E-2</v>
      </c>
      <c r="G53" s="21">
        <f t="shared" si="7"/>
        <v>1.4335876881667292E-16</v>
      </c>
      <c r="H53" s="21">
        <f t="shared" si="8"/>
        <v>0.87477491899560045</v>
      </c>
      <c r="I53" s="21">
        <f t="shared" si="9"/>
        <v>1.7919846102084115E-17</v>
      </c>
      <c r="J53" s="21">
        <f t="shared" si="10"/>
        <v>0.10934686487445006</v>
      </c>
    </row>
    <row r="54" spans="1:10" x14ac:dyDescent="0.2">
      <c r="A54" s="1">
        <v>17</v>
      </c>
      <c r="B54" s="21">
        <f t="shared" si="3"/>
        <v>2.8918047790673009E-16</v>
      </c>
      <c r="C54" s="21">
        <f>SUM(B$37:$B53)</f>
        <v>2.3983354134672044</v>
      </c>
      <c r="D54" s="21">
        <f t="shared" si="4"/>
        <v>3.0486818631794266E-16</v>
      </c>
      <c r="E54" s="21">
        <f t="shared" si="5"/>
        <v>0.41695585796080487</v>
      </c>
      <c r="F54" s="21">
        <f t="shared" si="6"/>
        <v>5.1457348176211788E-2</v>
      </c>
      <c r="G54" s="21">
        <f t="shared" si="7"/>
        <v>6.8959280929111259E-18</v>
      </c>
      <c r="H54" s="21">
        <f t="shared" si="8"/>
        <v>0.87477491899560034</v>
      </c>
      <c r="I54" s="21">
        <f t="shared" si="9"/>
        <v>8.6199101161389074E-19</v>
      </c>
      <c r="J54" s="21">
        <f t="shared" si="10"/>
        <v>0.10934686487445004</v>
      </c>
    </row>
    <row r="55" spans="1:10" x14ac:dyDescent="0.2">
      <c r="A55" s="1">
        <v>18</v>
      </c>
      <c r="B55" s="21">
        <f t="shared" si="3"/>
        <v>1.4053768285331601E-17</v>
      </c>
      <c r="C55" s="21">
        <f>SUM(B$37:$B54)</f>
        <v>2.3983354134672048</v>
      </c>
      <c r="D55" s="21">
        <f t="shared" si="4"/>
        <v>1.4771649887192733E-17</v>
      </c>
      <c r="E55" s="21">
        <f t="shared" si="5"/>
        <v>0.41695585796080487</v>
      </c>
      <c r="F55" s="21">
        <f t="shared" si="6"/>
        <v>4.8598606610866686E-2</v>
      </c>
      <c r="G55" s="21">
        <f t="shared" si="7"/>
        <v>3.1461477910181967E-19</v>
      </c>
      <c r="H55" s="21">
        <f t="shared" si="8"/>
        <v>0.87477491899560034</v>
      </c>
      <c r="I55" s="21">
        <f t="shared" si="9"/>
        <v>3.9326847387727458E-20</v>
      </c>
      <c r="J55" s="21">
        <f t="shared" si="10"/>
        <v>0.10934686487445004</v>
      </c>
    </row>
    <row r="56" spans="1:10" x14ac:dyDescent="0.2">
      <c r="A56" s="1">
        <v>19</v>
      </c>
      <c r="B56" s="21">
        <f t="shared" si="3"/>
        <v>6.4704652702020464E-19</v>
      </c>
      <c r="C56" s="21">
        <f>SUM(B$37:$B55)</f>
        <v>2.3983354134672048</v>
      </c>
      <c r="D56" s="21">
        <f t="shared" si="4"/>
        <v>6.7827483291604066E-19</v>
      </c>
      <c r="E56" s="21">
        <f t="shared" si="5"/>
        <v>0.41695585796080487</v>
      </c>
      <c r="F56" s="21">
        <f t="shared" si="6"/>
        <v>4.6040785210294755E-2</v>
      </c>
      <c r="G56" s="21">
        <f t="shared" si="7"/>
        <v>1.3649247132993122E-20</v>
      </c>
      <c r="H56" s="21">
        <f t="shared" si="8"/>
        <v>0.87477491899560034</v>
      </c>
      <c r="I56" s="21">
        <f t="shared" si="9"/>
        <v>1.7061558916241402E-21</v>
      </c>
      <c r="J56" s="21">
        <f t="shared" si="10"/>
        <v>0.10934686487445004</v>
      </c>
    </row>
    <row r="57" spans="1:10" x14ac:dyDescent="0.2">
      <c r="A57" s="1">
        <v>20</v>
      </c>
      <c r="B57" s="21">
        <f t="shared" si="3"/>
        <v>2.8301003663024197E-20</v>
      </c>
      <c r="C57" s="21">
        <f>SUM(B$37:$B56)</f>
        <v>2.3983354134672048</v>
      </c>
      <c r="D57" s="21">
        <f t="shared" si="4"/>
        <v>2.9595472516695645E-20</v>
      </c>
      <c r="E57" s="21">
        <f t="shared" si="5"/>
        <v>0.41695585796080487</v>
      </c>
      <c r="F57" s="21">
        <f t="shared" si="6"/>
        <v>4.3738745949780014E-2</v>
      </c>
      <c r="G57" s="21">
        <f t="shared" si="7"/>
        <v>5.6442354973609813E-22</v>
      </c>
      <c r="H57" s="21">
        <f t="shared" si="8"/>
        <v>0.87477491899560034</v>
      </c>
      <c r="I57" s="21">
        <f t="shared" si="9"/>
        <v>7.0552943717012266E-23</v>
      </c>
      <c r="J57" s="21">
        <f t="shared" si="10"/>
        <v>0.10934686487445004</v>
      </c>
    </row>
    <row r="58" spans="1:10" x14ac:dyDescent="0.2">
      <c r="A58" s="1">
        <v>21</v>
      </c>
      <c r="B58" s="21">
        <f t="shared" si="3"/>
        <v>1.1789051517531516E-21</v>
      </c>
      <c r="C58" s="21">
        <f>SUM(B$37:$B57)</f>
        <v>2.3983354134672048</v>
      </c>
      <c r="D58" s="21">
        <f t="shared" si="4"/>
        <v>1.2301481393211141E-21</v>
      </c>
      <c r="E58" s="21">
        <f t="shared" si="5"/>
        <v>0.41695585796080487</v>
      </c>
      <c r="F58" s="21">
        <f t="shared" si="6"/>
        <v>4.1655948523600016E-2</v>
      </c>
      <c r="G58" s="21">
        <f t="shared" si="7"/>
        <v>2.2294773795443015E-23</v>
      </c>
      <c r="H58" s="21">
        <f t="shared" si="8"/>
        <v>0.87477491899560034</v>
      </c>
      <c r="I58" s="21">
        <f t="shared" si="9"/>
        <v>2.7868467244303769E-24</v>
      </c>
      <c r="J58" s="21">
        <f t="shared" si="10"/>
        <v>0.10934686487445004</v>
      </c>
    </row>
    <row r="59" spans="1:10" x14ac:dyDescent="0.2">
      <c r="A59" s="1">
        <v>22</v>
      </c>
      <c r="B59" s="21">
        <f t="shared" si="3"/>
        <v>4.6876211755834499E-23</v>
      </c>
      <c r="C59" s="21">
        <f>SUM(B$37:$B58)</f>
        <v>2.3983354134672048</v>
      </c>
      <c r="D59" s="21">
        <f t="shared" si="4"/>
        <v>4.8817309859371536E-23</v>
      </c>
      <c r="E59" s="21">
        <f t="shared" si="5"/>
        <v>0.41695585796080487</v>
      </c>
      <c r="F59" s="21">
        <f t="shared" si="6"/>
        <v>3.9762496317981837E-2</v>
      </c>
      <c r="G59" s="21">
        <f t="shared" si="7"/>
        <v>8.4286670958270929E-25</v>
      </c>
      <c r="H59" s="21">
        <f t="shared" si="8"/>
        <v>0.87477491899560034</v>
      </c>
      <c r="I59" s="21">
        <f t="shared" si="9"/>
        <v>1.0535833869783866E-25</v>
      </c>
      <c r="J59" s="21">
        <f t="shared" si="10"/>
        <v>0.10934686487445004</v>
      </c>
    </row>
    <row r="60" spans="1:10" x14ac:dyDescent="0.2">
      <c r="A60" s="1">
        <v>23</v>
      </c>
      <c r="B60" s="21">
        <f t="shared" si="3"/>
        <v>1.7828754061535104E-24</v>
      </c>
      <c r="C60" s="21">
        <f>SUM(B$37:$B59)</f>
        <v>2.3983354134672048</v>
      </c>
      <c r="D60" s="21">
        <f t="shared" si="4"/>
        <v>1.8533657484341951E-24</v>
      </c>
      <c r="E60" s="21">
        <f t="shared" si="5"/>
        <v>0.41695585796080487</v>
      </c>
      <c r="F60" s="21">
        <f t="shared" si="6"/>
        <v>3.803369213024349E-2</v>
      </c>
      <c r="G60" s="21">
        <f t="shared" si="7"/>
        <v>3.0553420533698133E-26</v>
      </c>
      <c r="H60" s="21">
        <f t="shared" si="8"/>
        <v>0.87477491899560034</v>
      </c>
      <c r="I60" s="21">
        <f t="shared" si="9"/>
        <v>3.8191775667122666E-27</v>
      </c>
      <c r="J60" s="21">
        <f t="shared" si="10"/>
        <v>0.10934686487445004</v>
      </c>
    </row>
    <row r="61" spans="1:10" x14ac:dyDescent="0.2">
      <c r="A61" s="1">
        <v>24</v>
      </c>
      <c r="B61" s="21">
        <f t="shared" si="3"/>
        <v>6.4983945374882705E-26</v>
      </c>
      <c r="C61" s="21">
        <f>SUM(B$37:$B60)</f>
        <v>2.3983354134672048</v>
      </c>
      <c r="D61" s="21">
        <f t="shared" si="4"/>
        <v>6.7442140931994163E-26</v>
      </c>
      <c r="E61" s="21">
        <f t="shared" si="5"/>
        <v>0.41695585796080487</v>
      </c>
      <c r="F61" s="21">
        <f t="shared" si="6"/>
        <v>3.6448954958150016E-2</v>
      </c>
      <c r="G61" s="21">
        <f t="shared" si="7"/>
        <v>1.0637309178636517E-27</v>
      </c>
      <c r="H61" s="21">
        <f t="shared" si="8"/>
        <v>0.87477491899560034</v>
      </c>
      <c r="I61" s="21">
        <f t="shared" si="9"/>
        <v>1.3296636473295647E-28</v>
      </c>
      <c r="J61" s="21">
        <f t="shared" si="10"/>
        <v>0.10934686487445004</v>
      </c>
    </row>
    <row r="62" spans="1:10" x14ac:dyDescent="0.2">
      <c r="A62" s="1">
        <v>25</v>
      </c>
      <c r="B62" s="21">
        <f t="shared" si="3"/>
        <v>2.2738530220531018E-27</v>
      </c>
      <c r="C62" s="21">
        <f>SUM(B$37:$B61)</f>
        <v>2.3983354134672048</v>
      </c>
      <c r="D62" s="21">
        <f t="shared" si="4"/>
        <v>2.3563023913955905E-27</v>
      </c>
      <c r="E62" s="21">
        <f t="shared" si="5"/>
        <v>0.41695585796080487</v>
      </c>
      <c r="F62" s="21">
        <f t="shared" si="6"/>
        <v>3.499099675982402E-2</v>
      </c>
      <c r="G62" s="21">
        <f t="shared" si="7"/>
        <v>3.5624276475240875E-29</v>
      </c>
      <c r="H62" s="21">
        <f t="shared" si="8"/>
        <v>0.87477491899560034</v>
      </c>
      <c r="I62" s="21">
        <f t="shared" si="9"/>
        <v>4.4530345594051094E-30</v>
      </c>
      <c r="J62" s="21">
        <f t="shared" si="10"/>
        <v>0.10934686487445004</v>
      </c>
    </row>
    <row r="63" spans="1:10" x14ac:dyDescent="0.2">
      <c r="A63" s="1">
        <v>26</v>
      </c>
      <c r="B63" s="21">
        <f t="shared" si="3"/>
        <v>7.6504215122092401E-29</v>
      </c>
      <c r="C63" s="21">
        <f>SUM(B$37:$B62)</f>
        <v>2.3983354134672048</v>
      </c>
      <c r="D63" s="21">
        <f t="shared" si="4"/>
        <v>7.9167831800967345E-29</v>
      </c>
      <c r="E63" s="21">
        <f t="shared" si="5"/>
        <v>0.41695585796080487</v>
      </c>
      <c r="F63" s="21">
        <f t="shared" si="6"/>
        <v>3.3645189192138478E-2</v>
      </c>
      <c r="G63" s="21">
        <f t="shared" si="7"/>
        <v>1.1492782621846257E-30</v>
      </c>
      <c r="H63" s="21">
        <f t="shared" si="8"/>
        <v>0.87477491899560034</v>
      </c>
      <c r="I63" s="21">
        <f t="shared" si="9"/>
        <v>1.4365978277307821E-31</v>
      </c>
      <c r="J63" s="21">
        <f t="shared" si="10"/>
        <v>0.10934686487445004</v>
      </c>
    </row>
    <row r="64" spans="1:10" x14ac:dyDescent="0.2">
      <c r="A64" s="1">
        <v>27</v>
      </c>
      <c r="B64" s="21">
        <f t="shared" si="3"/>
        <v>2.4786655031944586E-30</v>
      </c>
      <c r="C64" s="21">
        <f>SUM(B$37:$B63)</f>
        <v>2.3983354134672048</v>
      </c>
      <c r="D64" s="21">
        <f t="shared" si="4"/>
        <v>2.5616609379917142E-30</v>
      </c>
      <c r="E64" s="21">
        <f t="shared" si="5"/>
        <v>0.41695585796080487</v>
      </c>
      <c r="F64" s="21">
        <f t="shared" si="6"/>
        <v>3.2399071073911129E-2</v>
      </c>
      <c r="G64" s="21">
        <f t="shared" si="7"/>
        <v>3.5764158227015334E-32</v>
      </c>
      <c r="H64" s="21">
        <f t="shared" si="8"/>
        <v>0.87477491899560034</v>
      </c>
      <c r="I64" s="21">
        <f t="shared" si="9"/>
        <v>4.4705197783769167E-33</v>
      </c>
      <c r="J64" s="21">
        <f t="shared" si="10"/>
        <v>0.10934686487445004</v>
      </c>
    </row>
    <row r="65" spans="1:10" x14ac:dyDescent="0.2">
      <c r="A65" s="1">
        <v>28</v>
      </c>
      <c r="B65" s="21">
        <f t="shared" si="3"/>
        <v>7.7438371956218633E-32</v>
      </c>
      <c r="C65" s="21">
        <f>SUM(B$37:$B64)</f>
        <v>2.3983354134672048</v>
      </c>
      <c r="D65" s="21">
        <f t="shared" si="4"/>
        <v>7.9935720654813978E-32</v>
      </c>
      <c r="E65" s="21">
        <f t="shared" si="5"/>
        <v>0.41695585796080487</v>
      </c>
      <c r="F65" s="21">
        <f t="shared" si="6"/>
        <v>3.1241961392700014E-2</v>
      </c>
      <c r="G65" s="21">
        <f t="shared" si="7"/>
        <v>1.0748650620201189E-33</v>
      </c>
      <c r="H65" s="21">
        <f t="shared" si="8"/>
        <v>0.87477491899560034</v>
      </c>
      <c r="I65" s="21">
        <f t="shared" si="9"/>
        <v>1.3435813275251486E-34</v>
      </c>
      <c r="J65" s="21">
        <f t="shared" si="10"/>
        <v>0.10934686487445004</v>
      </c>
    </row>
    <row r="66" spans="1:10" x14ac:dyDescent="0.2">
      <c r="A66" s="1">
        <v>29</v>
      </c>
      <c r="B66" s="21">
        <f t="shared" si="3"/>
        <v>2.3359015708673215E-33</v>
      </c>
      <c r="C66" s="21">
        <f>SUM(B$37:$B65)</f>
        <v>2.3983354134672048</v>
      </c>
      <c r="D66" s="21">
        <f t="shared" si="4"/>
        <v>2.4085547888078689E-33</v>
      </c>
      <c r="E66" s="21">
        <f t="shared" si="5"/>
        <v>0.41695585796080487</v>
      </c>
      <c r="F66" s="21">
        <f t="shared" si="6"/>
        <v>3.0164652379158635E-2</v>
      </c>
      <c r="G66" s="21">
        <f t="shared" si="7"/>
        <v>3.1235389485780389E-35</v>
      </c>
      <c r="H66" s="21">
        <f t="shared" si="8"/>
        <v>0.87477491899560034</v>
      </c>
      <c r="I66" s="21">
        <f t="shared" si="9"/>
        <v>3.9044236857225486E-36</v>
      </c>
      <c r="J66" s="21">
        <f t="shared" si="10"/>
        <v>0.10934686487445004</v>
      </c>
    </row>
    <row r="67" spans="1:10" x14ac:dyDescent="0.2">
      <c r="A67" s="1">
        <v>30</v>
      </c>
      <c r="B67" s="21">
        <f t="shared" si="3"/>
        <v>6.8112936914571877E-35</v>
      </c>
      <c r="C67" s="21">
        <f>SUM(B$37:$B66)</f>
        <v>2.3983354134672048</v>
      </c>
      <c r="D67" s="21">
        <f t="shared" si="4"/>
        <v>7.0158706130304311E-35</v>
      </c>
      <c r="E67" s="21">
        <f t="shared" si="5"/>
        <v>0.41695585796080487</v>
      </c>
      <c r="F67" s="21">
        <f t="shared" si="6"/>
        <v>2.9159163966520012E-2</v>
      </c>
      <c r="G67" s="21">
        <f t="shared" si="7"/>
        <v>8.7861514151028644E-37</v>
      </c>
      <c r="H67" s="21">
        <f t="shared" si="8"/>
        <v>0.87477491899560034</v>
      </c>
      <c r="I67" s="21">
        <f t="shared" si="9"/>
        <v>1.098268926887858E-37</v>
      </c>
      <c r="J67" s="21">
        <f t="shared" si="10"/>
        <v>0.10934686487445004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rintOptions headings="1" gridLines="1"/>
  <pageMargins left="0.75" right="0.75" top="1" bottom="1" header="0.5" footer="0.5"/>
  <pageSetup orientation="landscape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2CB1-B5E2-4F79-B609-E8657CE58D92}">
  <dimension ref="A1:J69"/>
  <sheetViews>
    <sheetView zoomScale="90" zoomScaleNormal="90" workbookViewId="0">
      <selection activeCell="D13" sqref="D13"/>
    </sheetView>
  </sheetViews>
  <sheetFormatPr defaultColWidth="9.140625" defaultRowHeight="12.75" x14ac:dyDescent="0.2"/>
  <cols>
    <col min="1" max="1" width="20.42578125" style="1" customWidth="1"/>
    <col min="2" max="2" width="7.42578125" style="1" customWidth="1"/>
    <col min="3" max="3" width="12.7109375" style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3" style="1" bestFit="1" customWidth="1"/>
    <col min="8" max="9" width="13.7109375" style="1" bestFit="1" customWidth="1"/>
    <col min="10" max="16384" width="9.140625" style="1"/>
  </cols>
  <sheetData>
    <row r="1" spans="1:9" ht="18" x14ac:dyDescent="0.25">
      <c r="A1" s="29" t="s">
        <v>35</v>
      </c>
      <c r="B1" s="29"/>
      <c r="C1" s="29"/>
      <c r="D1" s="30"/>
    </row>
    <row r="2" spans="1:9" ht="13.5" thickBot="1" x14ac:dyDescent="0.25">
      <c r="A2" s="2" t="s">
        <v>0</v>
      </c>
      <c r="C2" s="31" t="s">
        <v>33</v>
      </c>
      <c r="D2" s="3" t="s">
        <v>1</v>
      </c>
    </row>
    <row r="3" spans="1:9" ht="18" x14ac:dyDescent="0.25">
      <c r="A3" s="4" t="s">
        <v>17</v>
      </c>
      <c r="B3" s="24">
        <v>10.48</v>
      </c>
      <c r="C3" s="1" t="s">
        <v>48</v>
      </c>
      <c r="D3" s="5" t="s">
        <v>18</v>
      </c>
      <c r="E3" s="35">
        <f>B3/(B4*B5)</f>
        <v>0.4366666666666667</v>
      </c>
      <c r="F3" s="23" t="s">
        <v>29</v>
      </c>
    </row>
    <row r="4" spans="1:9" ht="18.75" x14ac:dyDescent="0.3">
      <c r="A4" s="6" t="s">
        <v>19</v>
      </c>
      <c r="B4" s="25">
        <v>12</v>
      </c>
      <c r="C4" s="1" t="s">
        <v>48</v>
      </c>
      <c r="D4" s="7" t="s">
        <v>20</v>
      </c>
      <c r="E4" s="33">
        <f>VLOOKUP($B$5,$A$38:$G$67,7,)</f>
        <v>0.20575891120599321</v>
      </c>
      <c r="F4" s="23" t="s">
        <v>30</v>
      </c>
    </row>
    <row r="5" spans="1:9" ht="18.75" thickBot="1" x14ac:dyDescent="0.3">
      <c r="A5" s="8" t="s">
        <v>2</v>
      </c>
      <c r="B5" s="28">
        <v>2</v>
      </c>
      <c r="C5" s="1" t="s">
        <v>26</v>
      </c>
      <c r="D5" s="7" t="s">
        <v>3</v>
      </c>
      <c r="E5" s="33">
        <f>E4+B3/B4</f>
        <v>1.0790922445393267</v>
      </c>
      <c r="F5" s="23" t="s">
        <v>31</v>
      </c>
      <c r="G5" s="36"/>
      <c r="H5" s="36"/>
    </row>
    <row r="6" spans="1:9" ht="19.5" thickBot="1" x14ac:dyDescent="0.35">
      <c r="A6" s="23" t="s">
        <v>27</v>
      </c>
      <c r="B6" s="32">
        <v>20</v>
      </c>
      <c r="C6" s="23" t="s">
        <v>25</v>
      </c>
      <c r="D6" s="7" t="s">
        <v>21</v>
      </c>
      <c r="E6" s="33">
        <f>E4/B3</f>
        <v>1.9633483893701641E-2</v>
      </c>
      <c r="F6" s="23" t="str">
        <f>C3</f>
        <v>Minute</v>
      </c>
      <c r="G6" s="37"/>
      <c r="H6" s="37"/>
    </row>
    <row r="7" spans="1:9" ht="18" x14ac:dyDescent="0.25">
      <c r="A7" s="23" t="s">
        <v>28</v>
      </c>
      <c r="B7" s="32">
        <v>25</v>
      </c>
      <c r="C7" s="23" t="s">
        <v>25</v>
      </c>
      <c r="D7" s="7" t="s">
        <v>4</v>
      </c>
      <c r="E7" s="33">
        <f>E6+1/B4</f>
        <v>0.10296681722703496</v>
      </c>
      <c r="F7" s="23" t="str">
        <f>C3</f>
        <v>Minute</v>
      </c>
      <c r="G7" s="37"/>
      <c r="H7" s="37"/>
    </row>
    <row r="8" spans="1:9" ht="19.5" thickBot="1" x14ac:dyDescent="0.35">
      <c r="D8" s="9" t="s">
        <v>22</v>
      </c>
      <c r="E8" s="34">
        <f>VLOOKUP($B$5,$A$38:$G$67,5)</f>
        <v>0.3921113689095127</v>
      </c>
      <c r="F8" s="23" t="s">
        <v>32</v>
      </c>
    </row>
    <row r="10" spans="1:9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</row>
    <row r="11" spans="1:9" x14ac:dyDescent="0.2">
      <c r="A11" s="10"/>
    </row>
    <row r="12" spans="1:9" s="12" customFormat="1" ht="13.5" thickBot="1" x14ac:dyDescent="0.25">
      <c r="A12" s="11" t="s">
        <v>5</v>
      </c>
      <c r="C12" s="22"/>
      <c r="D12" s="1"/>
      <c r="E12" s="1"/>
      <c r="F12" s="1"/>
      <c r="G12" s="1"/>
      <c r="H12" s="1"/>
      <c r="I12" s="1"/>
    </row>
    <row r="13" spans="1:9" x14ac:dyDescent="0.2">
      <c r="A13" s="13" t="s">
        <v>36</v>
      </c>
      <c r="B13" s="14" t="s">
        <v>24</v>
      </c>
      <c r="C13" s="15" t="s">
        <v>23</v>
      </c>
      <c r="D13" s="1" t="s">
        <v>52</v>
      </c>
    </row>
    <row r="14" spans="1:9" x14ac:dyDescent="0.2">
      <c r="A14" s="16">
        <v>0</v>
      </c>
      <c r="B14" s="17">
        <f>VLOOKUP(B5,A37:E67,5)</f>
        <v>0.3921113689095127</v>
      </c>
      <c r="C14" s="26">
        <f>B14</f>
        <v>0.3921113689095127</v>
      </c>
    </row>
    <row r="15" spans="1:9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0.34244392884764113</v>
      </c>
      <c r="C15" s="26">
        <f t="shared" ref="C15:C34" si="2">C14+B15</f>
        <v>0.73455529775715389</v>
      </c>
    </row>
    <row r="16" spans="1:9" x14ac:dyDescent="0.2">
      <c r="A16" s="16">
        <f t="shared" si="0"/>
        <v>2</v>
      </c>
      <c r="B16" s="17">
        <f t="shared" si="1"/>
        <v>0.14953384893013663</v>
      </c>
      <c r="C16" s="26">
        <f t="shared" si="2"/>
        <v>0.88408914668729055</v>
      </c>
    </row>
    <row r="17" spans="1:3" x14ac:dyDescent="0.2">
      <c r="A17" s="16">
        <f t="shared" si="0"/>
        <v>3</v>
      </c>
      <c r="B17" s="17">
        <f t="shared" si="1"/>
        <v>6.5296447366159666E-2</v>
      </c>
      <c r="C17" s="26">
        <f t="shared" si="2"/>
        <v>0.94938559405345024</v>
      </c>
    </row>
    <row r="18" spans="1:3" x14ac:dyDescent="0.2">
      <c r="A18" s="16">
        <f t="shared" si="0"/>
        <v>4</v>
      </c>
      <c r="B18" s="17">
        <f t="shared" si="1"/>
        <v>2.8512782016556389E-2</v>
      </c>
      <c r="C18" s="26">
        <f t="shared" si="2"/>
        <v>0.97789837607000663</v>
      </c>
    </row>
    <row r="19" spans="1:3" x14ac:dyDescent="0.2">
      <c r="A19" s="16">
        <f t="shared" si="0"/>
        <v>5</v>
      </c>
      <c r="B19" s="17">
        <f t="shared" si="1"/>
        <v>1.2450581480562958E-2</v>
      </c>
      <c r="C19" s="26">
        <f t="shared" si="2"/>
        <v>0.99034895755056962</v>
      </c>
    </row>
    <row r="20" spans="1:3" x14ac:dyDescent="0.2">
      <c r="A20" s="16">
        <f t="shared" si="0"/>
        <v>6</v>
      </c>
      <c r="B20" s="17">
        <f t="shared" si="1"/>
        <v>5.4367539131791589E-3</v>
      </c>
      <c r="C20" s="26">
        <f t="shared" si="2"/>
        <v>0.99578571146374872</v>
      </c>
    </row>
    <row r="21" spans="1:3" x14ac:dyDescent="0.2">
      <c r="A21" s="16">
        <f t="shared" si="0"/>
        <v>7</v>
      </c>
      <c r="B21" s="17">
        <f t="shared" si="1"/>
        <v>2.3740492087548993E-3</v>
      </c>
      <c r="C21" s="26">
        <f t="shared" si="2"/>
        <v>0.99815976067250367</v>
      </c>
    </row>
    <row r="22" spans="1:3" x14ac:dyDescent="0.2">
      <c r="A22" s="16">
        <f t="shared" si="0"/>
        <v>8</v>
      </c>
      <c r="B22" s="17">
        <f t="shared" si="1"/>
        <v>1.0366681544896393E-3</v>
      </c>
      <c r="C22" s="26">
        <f t="shared" si="2"/>
        <v>0.99919642882699333</v>
      </c>
    </row>
    <row r="23" spans="1:3" x14ac:dyDescent="0.2">
      <c r="A23" s="16">
        <f t="shared" si="0"/>
        <v>9</v>
      </c>
      <c r="B23" s="17">
        <f t="shared" si="1"/>
        <v>4.526784274604759E-4</v>
      </c>
      <c r="C23" s="26">
        <f t="shared" si="2"/>
        <v>0.99964910725445377</v>
      </c>
    </row>
    <row r="24" spans="1:3" x14ac:dyDescent="0.2">
      <c r="A24" s="16">
        <f t="shared" si="0"/>
        <v>10</v>
      </c>
      <c r="B24" s="17">
        <f t="shared" si="1"/>
        <v>1.9766957999107449E-4</v>
      </c>
      <c r="C24" s="26">
        <f t="shared" si="2"/>
        <v>0.99984677683444489</v>
      </c>
    </row>
    <row r="25" spans="1:3" x14ac:dyDescent="0.2">
      <c r="A25" s="16">
        <f t="shared" si="0"/>
        <v>11</v>
      </c>
      <c r="B25" s="17">
        <f t="shared" si="1"/>
        <v>8.6315716596102528E-5</v>
      </c>
      <c r="C25" s="26">
        <f t="shared" si="2"/>
        <v>0.99993309255104101</v>
      </c>
    </row>
    <row r="26" spans="1:3" x14ac:dyDescent="0.2">
      <c r="A26" s="16">
        <f t="shared" si="0"/>
        <v>12</v>
      </c>
      <c r="B26" s="17">
        <f t="shared" si="1"/>
        <v>3.7691196246964773E-5</v>
      </c>
      <c r="C26" s="26">
        <f t="shared" si="2"/>
        <v>0.99997078374728798</v>
      </c>
    </row>
    <row r="27" spans="1:3" x14ac:dyDescent="0.2">
      <c r="A27" s="16">
        <f t="shared" si="0"/>
        <v>13</v>
      </c>
      <c r="B27" s="17">
        <f t="shared" si="1"/>
        <v>1.6458489027841287E-5</v>
      </c>
      <c r="C27" s="26">
        <f t="shared" si="2"/>
        <v>0.99998724223631585</v>
      </c>
    </row>
    <row r="28" spans="1:3" x14ac:dyDescent="0.2">
      <c r="A28" s="16">
        <f t="shared" si="0"/>
        <v>14</v>
      </c>
      <c r="B28" s="17">
        <f t="shared" si="1"/>
        <v>7.1868735421573632E-6</v>
      </c>
      <c r="C28" s="26">
        <f t="shared" si="2"/>
        <v>0.99999442910985803</v>
      </c>
    </row>
    <row r="29" spans="1:3" x14ac:dyDescent="0.2">
      <c r="A29" s="16">
        <f t="shared" si="0"/>
        <v>15</v>
      </c>
      <c r="B29" s="17">
        <f t="shared" si="1"/>
        <v>3.1382681134087149E-6</v>
      </c>
      <c r="C29" s="26">
        <f t="shared" si="2"/>
        <v>0.99999756737797141</v>
      </c>
    </row>
    <row r="30" spans="1:3" x14ac:dyDescent="0.2">
      <c r="A30" s="16">
        <f t="shared" si="0"/>
        <v>16</v>
      </c>
      <c r="B30" s="17">
        <f t="shared" si="1"/>
        <v>1.3703770761884721E-6</v>
      </c>
      <c r="C30" s="26">
        <f t="shared" si="2"/>
        <v>0.99999893775504756</v>
      </c>
    </row>
    <row r="31" spans="1:3" x14ac:dyDescent="0.2">
      <c r="A31" s="16">
        <f t="shared" si="0"/>
        <v>17</v>
      </c>
      <c r="B31" s="17">
        <f t="shared" si="1"/>
        <v>5.9839798993563288E-7</v>
      </c>
      <c r="C31" s="26">
        <f t="shared" si="2"/>
        <v>0.99999953615303749</v>
      </c>
    </row>
    <row r="32" spans="1:3" x14ac:dyDescent="0.2">
      <c r="A32" s="16">
        <f t="shared" si="0"/>
        <v>18</v>
      </c>
      <c r="B32" s="17">
        <f t="shared" si="1"/>
        <v>2.6130045560522638E-7</v>
      </c>
      <c r="C32" s="26">
        <f t="shared" si="2"/>
        <v>0.9999997974534931</v>
      </c>
    </row>
    <row r="33" spans="1:10" x14ac:dyDescent="0.2">
      <c r="A33" s="16">
        <f t="shared" si="0"/>
        <v>19</v>
      </c>
      <c r="B33" s="17">
        <f t="shared" si="1"/>
        <v>1.1410119894761553E-7</v>
      </c>
      <c r="C33" s="26">
        <f t="shared" si="2"/>
        <v>0.99999991155469203</v>
      </c>
    </row>
    <row r="34" spans="1:10" ht="13.5" thickBot="1" x14ac:dyDescent="0.25">
      <c r="A34" s="18">
        <f t="shared" si="0"/>
        <v>20</v>
      </c>
      <c r="B34" s="19">
        <f t="shared" si="1"/>
        <v>4.9824190207125447E-8</v>
      </c>
      <c r="C34" s="27">
        <f t="shared" si="2"/>
        <v>0.99999996137888225</v>
      </c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3">($B$3/$B$4)^A38/FACT(A38)</f>
        <v>0.87333333333333341</v>
      </c>
      <c r="C38" s="21">
        <f>SUM(B37:$B$37)</f>
        <v>1</v>
      </c>
      <c r="D38" s="21">
        <f t="shared" ref="D38:D67" si="4">+B38/(1-$B$3/(A38*$B$4))</f>
        <v>6.8947368421052673</v>
      </c>
      <c r="E38" s="21">
        <f t="shared" ref="E38:E67" si="5">1/(C38+D38)</f>
        <v>0.12666666666666659</v>
      </c>
      <c r="F38" s="21">
        <f t="shared" ref="F38:F67" si="6">$B$3/($B$4*A38)</f>
        <v>0.87333333333333341</v>
      </c>
      <c r="G38" s="21">
        <f t="shared" ref="G38:G67" si="7">+E38*B38*F38/(1-F38)^2</f>
        <v>6.0214035087719333</v>
      </c>
      <c r="H38" s="21">
        <f t="shared" ref="H38:H67" si="8">G38+$B$3/$B$4</f>
        <v>6.8947368421052664</v>
      </c>
      <c r="I38" s="21">
        <f t="shared" ref="I38:I67" si="9">G38/$B$3</f>
        <v>0.57456140350877227</v>
      </c>
      <c r="J38" s="21">
        <f t="shared" ref="J38:J67" si="10">I38+1/$B$4</f>
        <v>0.65789473684210564</v>
      </c>
    </row>
    <row r="39" spans="1:10" x14ac:dyDescent="0.2">
      <c r="A39" s="1">
        <v>2</v>
      </c>
      <c r="B39" s="21">
        <f t="shared" si="3"/>
        <v>0.38135555555555561</v>
      </c>
      <c r="C39" s="21">
        <f>SUM(B$37:$B38)</f>
        <v>1.8733333333333335</v>
      </c>
      <c r="D39" s="21">
        <f t="shared" si="4"/>
        <v>0.67696252465483253</v>
      </c>
      <c r="E39" s="21">
        <f t="shared" si="5"/>
        <v>0.3921113689095127</v>
      </c>
      <c r="F39" s="21">
        <f t="shared" si="6"/>
        <v>0.4366666666666667</v>
      </c>
      <c r="G39" s="21">
        <f t="shared" si="7"/>
        <v>0.20575891120599321</v>
      </c>
      <c r="H39" s="21">
        <f t="shared" si="8"/>
        <v>1.0790922445393267</v>
      </c>
      <c r="I39" s="21">
        <f t="shared" si="9"/>
        <v>1.9633483893701641E-2</v>
      </c>
      <c r="J39" s="21">
        <f t="shared" si="10"/>
        <v>0.10296681722703496</v>
      </c>
    </row>
    <row r="40" spans="1:10" x14ac:dyDescent="0.2">
      <c r="A40" s="1">
        <v>3</v>
      </c>
      <c r="B40" s="21">
        <f t="shared" si="3"/>
        <v>0.11101683950617286</v>
      </c>
      <c r="C40" s="21">
        <f>SUM(B$37:$B39)</f>
        <v>2.254688888888889</v>
      </c>
      <c r="D40" s="21">
        <f t="shared" si="4"/>
        <v>0.15660682688958555</v>
      </c>
      <c r="E40" s="21">
        <f t="shared" si="5"/>
        <v>0.41471479149422991</v>
      </c>
      <c r="F40" s="21">
        <f t="shared" si="6"/>
        <v>0.2911111111111111</v>
      </c>
      <c r="G40" s="21">
        <f t="shared" si="7"/>
        <v>2.6671093888311764E-2</v>
      </c>
      <c r="H40" s="21">
        <f t="shared" si="8"/>
        <v>0.9000044272216452</v>
      </c>
      <c r="I40" s="21">
        <f t="shared" si="9"/>
        <v>2.5449517068999775E-3</v>
      </c>
      <c r="J40" s="21">
        <f t="shared" si="10"/>
        <v>8.5878285040233301E-2</v>
      </c>
    </row>
    <row r="41" spans="1:10" x14ac:dyDescent="0.2">
      <c r="A41" s="1">
        <v>4</v>
      </c>
      <c r="B41" s="21">
        <f t="shared" si="3"/>
        <v>2.4238676625514408E-2</v>
      </c>
      <c r="C41" s="21">
        <f>SUM(B$37:$B40)</f>
        <v>2.3657057283950618</v>
      </c>
      <c r="D41" s="21">
        <f t="shared" si="4"/>
        <v>3.1008967964410758E-2</v>
      </c>
      <c r="E41" s="21">
        <f t="shared" si="5"/>
        <v>0.41723781371181379</v>
      </c>
      <c r="F41" s="21">
        <f t="shared" si="6"/>
        <v>0.21833333333333335</v>
      </c>
      <c r="G41" s="21">
        <f t="shared" si="7"/>
        <v>3.6138442086564716E-3</v>
      </c>
      <c r="H41" s="21">
        <f t="shared" si="8"/>
        <v>0.87694717754198992</v>
      </c>
      <c r="I41" s="21">
        <f t="shared" si="9"/>
        <v>3.4483246265806024E-4</v>
      </c>
      <c r="J41" s="21">
        <f t="shared" si="10"/>
        <v>8.3678165795991383E-2</v>
      </c>
    </row>
    <row r="42" spans="1:10" x14ac:dyDescent="0.2">
      <c r="A42" s="1">
        <v>5</v>
      </c>
      <c r="B42" s="21">
        <f t="shared" si="3"/>
        <v>4.2336888505898505E-3</v>
      </c>
      <c r="C42" s="21">
        <f>SUM(B$37:$B41)</f>
        <v>2.389944405020576</v>
      </c>
      <c r="D42" s="21">
        <f t="shared" si="4"/>
        <v>5.1296714667889952E-3</v>
      </c>
      <c r="E42" s="21">
        <f t="shared" si="5"/>
        <v>0.4175236205915635</v>
      </c>
      <c r="F42" s="21">
        <f t="shared" si="6"/>
        <v>0.17466666666666666</v>
      </c>
      <c r="G42" s="21">
        <f t="shared" si="7"/>
        <v>4.5326402169131822E-4</v>
      </c>
      <c r="H42" s="21">
        <f t="shared" si="8"/>
        <v>0.87378659735502473</v>
      </c>
      <c r="I42" s="21">
        <f t="shared" si="9"/>
        <v>4.3250383749171587E-5</v>
      </c>
      <c r="J42" s="21">
        <f t="shared" si="10"/>
        <v>8.3376583717082495E-2</v>
      </c>
    </row>
    <row r="43" spans="1:10" x14ac:dyDescent="0.2">
      <c r="A43" s="1">
        <v>6</v>
      </c>
      <c r="B43" s="21">
        <f t="shared" si="3"/>
        <v>6.1623693269696723E-4</v>
      </c>
      <c r="C43" s="21">
        <f>SUM(B$37:$B42)</f>
        <v>2.3941780938711661</v>
      </c>
      <c r="D43" s="21">
        <f t="shared" si="4"/>
        <v>7.2121357532805002E-4</v>
      </c>
      <c r="E43" s="21">
        <f t="shared" si="5"/>
        <v>0.41755408959812462</v>
      </c>
      <c r="F43" s="21">
        <f t="shared" si="6"/>
        <v>0.14555555555555555</v>
      </c>
      <c r="G43" s="21">
        <f t="shared" si="7"/>
        <v>5.130049908790705E-5</v>
      </c>
      <c r="H43" s="21">
        <f t="shared" si="8"/>
        <v>0.87338463383242126</v>
      </c>
      <c r="I43" s="21">
        <f t="shared" si="9"/>
        <v>4.8950857908308252E-6</v>
      </c>
      <c r="J43" s="21">
        <f t="shared" si="10"/>
        <v>8.3338228419124166E-2</v>
      </c>
    </row>
    <row r="44" spans="1:10" x14ac:dyDescent="0.2">
      <c r="A44" s="1">
        <v>7</v>
      </c>
      <c r="B44" s="21">
        <f t="shared" si="3"/>
        <v>7.6882893507907338E-5</v>
      </c>
      <c r="C44" s="21">
        <f>SUM(B$37:$B43)</f>
        <v>2.3947943308038631</v>
      </c>
      <c r="D44" s="21">
        <f t="shared" si="4"/>
        <v>8.7842261352886507E-5</v>
      </c>
      <c r="E44" s="21">
        <f t="shared" si="5"/>
        <v>0.41755707702316619</v>
      </c>
      <c r="F44" s="21">
        <f t="shared" si="6"/>
        <v>0.12476190476190477</v>
      </c>
      <c r="G44" s="21">
        <f t="shared" si="7"/>
        <v>5.2284762606525989E-6</v>
      </c>
      <c r="H44" s="21">
        <f t="shared" si="8"/>
        <v>0.87333856180959402</v>
      </c>
      <c r="I44" s="21">
        <f t="shared" si="9"/>
        <v>4.9890040655082054E-7</v>
      </c>
      <c r="J44" s="21">
        <f t="shared" si="10"/>
        <v>8.3333832233739885E-2</v>
      </c>
    </row>
    <row r="45" spans="1:10" x14ac:dyDescent="0.2">
      <c r="A45" s="1">
        <v>8</v>
      </c>
      <c r="B45" s="21">
        <f t="shared" si="3"/>
        <v>8.3930492079465511E-6</v>
      </c>
      <c r="C45" s="21">
        <f>SUM(B$37:$B44)</f>
        <v>2.3948712136973711</v>
      </c>
      <c r="D45" s="21">
        <f t="shared" si="4"/>
        <v>9.4215706730924794E-6</v>
      </c>
      <c r="E45" s="21">
        <f t="shared" si="5"/>
        <v>0.41755734514429199</v>
      </c>
      <c r="F45" s="21">
        <f t="shared" si="6"/>
        <v>0.10916666666666668</v>
      </c>
      <c r="G45" s="21">
        <f t="shared" si="7"/>
        <v>4.8209544517521237E-7</v>
      </c>
      <c r="H45" s="21">
        <f t="shared" si="8"/>
        <v>0.87333381542877853</v>
      </c>
      <c r="I45" s="21">
        <f t="shared" si="9"/>
        <v>4.6001473776260722E-8</v>
      </c>
      <c r="J45" s="21">
        <f t="shared" si="10"/>
        <v>8.3333379334807112E-2</v>
      </c>
    </row>
    <row r="46" spans="1:10" x14ac:dyDescent="0.2">
      <c r="A46" s="1">
        <v>9</v>
      </c>
      <c r="B46" s="21">
        <f t="shared" si="3"/>
        <v>8.1443662684518395E-7</v>
      </c>
      <c r="C46" s="21">
        <f>SUM(B$37:$B45)</f>
        <v>2.3948796067465792</v>
      </c>
      <c r="D46" s="21">
        <f t="shared" si="4"/>
        <v>9.019601691886779E-7</v>
      </c>
      <c r="E46" s="21">
        <f t="shared" si="5"/>
        <v>0.41755736721077857</v>
      </c>
      <c r="F46" s="21">
        <f t="shared" si="6"/>
        <v>9.7037037037037047E-2</v>
      </c>
      <c r="G46" s="21">
        <f t="shared" si="7"/>
        <v>4.0473531483493906E-8</v>
      </c>
      <c r="H46" s="21">
        <f t="shared" si="8"/>
        <v>0.87333337380686493</v>
      </c>
      <c r="I46" s="21">
        <f t="shared" si="9"/>
        <v>3.861978194989876E-9</v>
      </c>
      <c r="J46" s="21">
        <f t="shared" si="10"/>
        <v>8.3333337195311524E-2</v>
      </c>
    </row>
    <row r="47" spans="1:10" x14ac:dyDescent="0.2">
      <c r="A47" s="1">
        <v>10</v>
      </c>
      <c r="B47" s="21">
        <f t="shared" si="3"/>
        <v>7.1127465411146065E-8</v>
      </c>
      <c r="C47" s="21">
        <f>SUM(B$37:$B46)</f>
        <v>2.3948804211832062</v>
      </c>
      <c r="D47" s="21">
        <f t="shared" si="4"/>
        <v>7.7933672839093578E-8</v>
      </c>
      <c r="E47" s="21">
        <f t="shared" si="5"/>
        <v>0.4175573688828122</v>
      </c>
      <c r="F47" s="21">
        <f t="shared" si="6"/>
        <v>8.7333333333333332E-2</v>
      </c>
      <c r="G47" s="21">
        <f t="shared" si="7"/>
        <v>3.1139321391721107E-9</v>
      </c>
      <c r="H47" s="21">
        <f t="shared" si="8"/>
        <v>0.87333333644726552</v>
      </c>
      <c r="I47" s="21">
        <f t="shared" si="9"/>
        <v>2.9713092931031588E-10</v>
      </c>
      <c r="J47" s="21">
        <f t="shared" si="10"/>
        <v>8.333333363046426E-2</v>
      </c>
    </row>
    <row r="48" spans="1:10" x14ac:dyDescent="0.2">
      <c r="A48" s="1">
        <v>11</v>
      </c>
      <c r="B48" s="21">
        <f t="shared" si="3"/>
        <v>5.6470896780970512E-9</v>
      </c>
      <c r="C48" s="21">
        <f>SUM(B$37:$B47)</f>
        <v>2.3948804923106715</v>
      </c>
      <c r="D48" s="21">
        <f t="shared" si="4"/>
        <v>6.1341000453325434E-9</v>
      </c>
      <c r="E48" s="21">
        <f t="shared" si="5"/>
        <v>0.41755736899999696</v>
      </c>
      <c r="F48" s="21">
        <f t="shared" si="6"/>
        <v>7.9393939393939392E-2</v>
      </c>
      <c r="G48" s="21">
        <f t="shared" si="7"/>
        <v>2.208922755567138E-10</v>
      </c>
      <c r="H48" s="21">
        <f t="shared" si="8"/>
        <v>0.87333333355422571</v>
      </c>
      <c r="I48" s="21">
        <f t="shared" si="9"/>
        <v>2.1077507209610096E-11</v>
      </c>
      <c r="J48" s="21">
        <f t="shared" si="10"/>
        <v>8.333333335441083E-2</v>
      </c>
    </row>
    <row r="49" spans="1:10" x14ac:dyDescent="0.2">
      <c r="A49" s="1">
        <v>12</v>
      </c>
      <c r="B49" s="21">
        <f t="shared" si="3"/>
        <v>4.1098263768372987E-10</v>
      </c>
      <c r="C49" s="21">
        <f>SUM(B$37:$B48)</f>
        <v>2.3948804979577609</v>
      </c>
      <c r="D49" s="21">
        <f t="shared" si="4"/>
        <v>4.4324071170204542E-10</v>
      </c>
      <c r="E49" s="21">
        <f t="shared" si="5"/>
        <v>0.41755736900762841</v>
      </c>
      <c r="F49" s="21">
        <f t="shared" si="6"/>
        <v>7.2777777777777775E-2</v>
      </c>
      <c r="G49" s="21">
        <f t="shared" si="7"/>
        <v>1.4526826680296045E-11</v>
      </c>
      <c r="H49" s="21">
        <f t="shared" si="8"/>
        <v>0.87333333334786023</v>
      </c>
      <c r="I49" s="21">
        <f t="shared" si="9"/>
        <v>1.3861475839977142E-12</v>
      </c>
      <c r="J49" s="21">
        <f t="shared" si="10"/>
        <v>8.333333333471947E-2</v>
      </c>
    </row>
    <row r="50" spans="1:10" x14ac:dyDescent="0.2">
      <c r="A50" s="1">
        <v>13</v>
      </c>
      <c r="B50" s="21">
        <f t="shared" si="3"/>
        <v>2.7609602839265959E-11</v>
      </c>
      <c r="C50" s="21">
        <f>SUM(B$37:$B49)</f>
        <v>2.3948804983687437</v>
      </c>
      <c r="D50" s="21">
        <f t="shared" si="4"/>
        <v>2.9597979954133381E-11</v>
      </c>
      <c r="E50" s="21">
        <f t="shared" si="5"/>
        <v>0.41755736900809215</v>
      </c>
      <c r="F50" s="21">
        <f t="shared" si="6"/>
        <v>6.7179487179487185E-2</v>
      </c>
      <c r="G50" s="21">
        <f t="shared" si="7"/>
        <v>8.9005495191087775E-13</v>
      </c>
      <c r="H50" s="21">
        <f t="shared" si="8"/>
        <v>0.87333333333422347</v>
      </c>
      <c r="I50" s="21">
        <f t="shared" si="9"/>
        <v>8.492890762508375E-14</v>
      </c>
      <c r="J50" s="21">
        <f t="shared" si="10"/>
        <v>8.3333333333418261E-2</v>
      </c>
    </row>
    <row r="51" spans="1:10" x14ac:dyDescent="0.2">
      <c r="A51" s="1">
        <v>14</v>
      </c>
      <c r="B51" s="21">
        <f t="shared" si="3"/>
        <v>1.7223133199732578E-12</v>
      </c>
      <c r="C51" s="21">
        <f>SUM(B$37:$B50)</f>
        <v>2.3948804983963532</v>
      </c>
      <c r="D51" s="21">
        <f t="shared" si="4"/>
        <v>1.8369009507078931E-12</v>
      </c>
      <c r="E51" s="21">
        <f t="shared" si="5"/>
        <v>0.41755736900811863</v>
      </c>
      <c r="F51" s="21">
        <f t="shared" si="6"/>
        <v>6.2380952380952384E-2</v>
      </c>
      <c r="G51" s="21">
        <f t="shared" si="7"/>
        <v>5.1030223556068597E-14</v>
      </c>
      <c r="H51" s="21">
        <f t="shared" si="8"/>
        <v>0.87333333333338448</v>
      </c>
      <c r="I51" s="21">
        <f t="shared" si="9"/>
        <v>4.8692961408462399E-15</v>
      </c>
      <c r="J51" s="21">
        <f t="shared" si="10"/>
        <v>8.33333333333382E-2</v>
      </c>
    </row>
    <row r="52" spans="1:10" x14ac:dyDescent="0.2">
      <c r="A52" s="1">
        <v>15</v>
      </c>
      <c r="B52" s="21">
        <f t="shared" si="3"/>
        <v>1.0027690885177633E-13</v>
      </c>
      <c r="C52" s="21">
        <f>SUM(B$37:$B51)</f>
        <v>2.3948804983980754</v>
      </c>
      <c r="D52" s="21">
        <f t="shared" si="4"/>
        <v>1.0647618920080072E-13</v>
      </c>
      <c r="E52" s="21">
        <f t="shared" si="5"/>
        <v>0.41755736900812002</v>
      </c>
      <c r="F52" s="21">
        <f t="shared" si="6"/>
        <v>5.8222222222222224E-2</v>
      </c>
      <c r="G52" s="21">
        <f t="shared" si="7"/>
        <v>2.7485838521167184E-15</v>
      </c>
      <c r="H52" s="21">
        <f t="shared" si="8"/>
        <v>0.87333333333333618</v>
      </c>
      <c r="I52" s="21">
        <f t="shared" si="9"/>
        <v>2.6226945153785482E-16</v>
      </c>
      <c r="J52" s="21">
        <f t="shared" si="10"/>
        <v>8.3333333333333592E-2</v>
      </c>
    </row>
    <row r="53" spans="1:10" x14ac:dyDescent="0.2">
      <c r="A53" s="1">
        <v>16</v>
      </c>
      <c r="B53" s="21">
        <f t="shared" si="3"/>
        <v>5.4734479414927917E-15</v>
      </c>
      <c r="C53" s="21">
        <f>SUM(B$37:$B52)</f>
        <v>2.3948804983981757</v>
      </c>
      <c r="D53" s="21">
        <f t="shared" si="4"/>
        <v>5.7894557336195242E-15</v>
      </c>
      <c r="E53" s="21">
        <f t="shared" si="5"/>
        <v>0.41755736900812007</v>
      </c>
      <c r="F53" s="21">
        <f t="shared" si="6"/>
        <v>5.4583333333333338E-2</v>
      </c>
      <c r="G53" s="21">
        <f t="shared" si="7"/>
        <v>1.3956955374156363E-16</v>
      </c>
      <c r="H53" s="21">
        <f t="shared" si="8"/>
        <v>0.87333333333333352</v>
      </c>
      <c r="I53" s="21">
        <f t="shared" si="9"/>
        <v>1.3317705509691185E-17</v>
      </c>
      <c r="J53" s="21">
        <f t="shared" si="10"/>
        <v>8.3333333333333343E-2</v>
      </c>
    </row>
    <row r="54" spans="1:10" x14ac:dyDescent="0.2">
      <c r="A54" s="1">
        <v>17</v>
      </c>
      <c r="B54" s="21">
        <f t="shared" si="3"/>
        <v>2.8118497268061006E-16</v>
      </c>
      <c r="C54" s="21">
        <f>SUM(B$37:$B53)</f>
        <v>2.3948804983981811</v>
      </c>
      <c r="D54" s="21">
        <f t="shared" si="4"/>
        <v>2.9641243502916727E-16</v>
      </c>
      <c r="E54" s="21">
        <f t="shared" si="5"/>
        <v>0.41755736900812007</v>
      </c>
      <c r="F54" s="21">
        <f t="shared" si="6"/>
        <v>5.1372549019607847E-2</v>
      </c>
      <c r="G54" s="21">
        <f t="shared" si="7"/>
        <v>6.7026724857714331E-18</v>
      </c>
      <c r="H54" s="21">
        <f t="shared" si="8"/>
        <v>0.87333333333333341</v>
      </c>
      <c r="I54" s="21">
        <f t="shared" si="9"/>
        <v>6.3956798528353362E-19</v>
      </c>
      <c r="J54" s="21">
        <f t="shared" si="10"/>
        <v>8.3333333333333329E-2</v>
      </c>
    </row>
    <row r="55" spans="1:10" x14ac:dyDescent="0.2">
      <c r="A55" s="1">
        <v>18</v>
      </c>
      <c r="B55" s="21">
        <f t="shared" si="3"/>
        <v>1.3642678304133305E-17</v>
      </c>
      <c r="C55" s="21">
        <f>SUM(B$37:$B54)</f>
        <v>2.3948804983981815</v>
      </c>
      <c r="D55" s="21">
        <f t="shared" si="4"/>
        <v>1.4338353998115968E-17</v>
      </c>
      <c r="E55" s="21">
        <f t="shared" si="5"/>
        <v>0.41755736900812007</v>
      </c>
      <c r="F55" s="21">
        <f t="shared" si="6"/>
        <v>4.8518518518518523E-2</v>
      </c>
      <c r="G55" s="21">
        <f t="shared" si="7"/>
        <v>3.0529707421105789E-19</v>
      </c>
      <c r="H55" s="21">
        <f t="shared" si="8"/>
        <v>0.87333333333333341</v>
      </c>
      <c r="I55" s="21">
        <f t="shared" si="9"/>
        <v>2.9131400210978805E-20</v>
      </c>
      <c r="J55" s="21">
        <f t="shared" si="10"/>
        <v>8.3333333333333329E-2</v>
      </c>
    </row>
    <row r="56" spans="1:10" x14ac:dyDescent="0.2">
      <c r="A56" s="1">
        <v>19</v>
      </c>
      <c r="B56" s="21">
        <f t="shared" si="3"/>
        <v>6.2708451152332041E-19</v>
      </c>
      <c r="C56" s="21">
        <f>SUM(B$37:$B55)</f>
        <v>2.3948804983981815</v>
      </c>
      <c r="D56" s="21">
        <f t="shared" si="4"/>
        <v>6.5729711579310896E-19</v>
      </c>
      <c r="E56" s="21">
        <f t="shared" si="5"/>
        <v>0.41755736900812007</v>
      </c>
      <c r="F56" s="21">
        <f t="shared" si="6"/>
        <v>4.5964912280701757E-2</v>
      </c>
      <c r="G56" s="21">
        <f t="shared" si="7"/>
        <v>1.3223303536911626E-20</v>
      </c>
      <c r="H56" s="21">
        <f t="shared" si="8"/>
        <v>0.87333333333333341</v>
      </c>
      <c r="I56" s="21">
        <f t="shared" si="9"/>
        <v>1.2617656046671398E-21</v>
      </c>
      <c r="J56" s="21">
        <f t="shared" si="10"/>
        <v>8.3333333333333329E-2</v>
      </c>
    </row>
    <row r="57" spans="1:10" x14ac:dyDescent="0.2">
      <c r="A57" s="1">
        <v>20</v>
      </c>
      <c r="B57" s="21">
        <f t="shared" si="3"/>
        <v>2.7382690336518321E-20</v>
      </c>
      <c r="C57" s="21">
        <f>SUM(B$37:$B56)</f>
        <v>2.3948804983981815</v>
      </c>
      <c r="D57" s="21">
        <f t="shared" si="4"/>
        <v>2.86329979120094E-20</v>
      </c>
      <c r="E57" s="21">
        <f t="shared" si="5"/>
        <v>0.41755736900812007</v>
      </c>
      <c r="F57" s="21">
        <f t="shared" si="6"/>
        <v>4.3666666666666666E-2</v>
      </c>
      <c r="G57" s="21">
        <f t="shared" si="7"/>
        <v>5.45913358319598E-22</v>
      </c>
      <c r="H57" s="21">
        <f t="shared" si="8"/>
        <v>0.87333333333333341</v>
      </c>
      <c r="I57" s="21">
        <f t="shared" si="9"/>
        <v>5.209096930530515E-23</v>
      </c>
      <c r="J57" s="21">
        <f t="shared" si="10"/>
        <v>8.3333333333333329E-2</v>
      </c>
    </row>
    <row r="58" spans="1:10" x14ac:dyDescent="0.2">
      <c r="A58" s="1">
        <v>21</v>
      </c>
      <c r="B58" s="21">
        <f t="shared" si="3"/>
        <v>1.1387722012964765E-21</v>
      </c>
      <c r="C58" s="21">
        <f>SUM(B$37:$B57)</f>
        <v>2.3948804983981815</v>
      </c>
      <c r="D58" s="21">
        <f t="shared" si="4"/>
        <v>1.1881856356687317E-21</v>
      </c>
      <c r="E58" s="21">
        <f t="shared" si="5"/>
        <v>0.41755736900812007</v>
      </c>
      <c r="F58" s="21">
        <f t="shared" si="6"/>
        <v>4.1587301587301589E-2</v>
      </c>
      <c r="G58" s="21">
        <f t="shared" si="7"/>
        <v>2.1528245279206034E-23</v>
      </c>
      <c r="H58" s="21">
        <f t="shared" si="8"/>
        <v>0.87333333333333341</v>
      </c>
      <c r="I58" s="21">
        <f t="shared" si="9"/>
        <v>2.0542218777868354E-24</v>
      </c>
      <c r="J58" s="21">
        <f t="shared" si="10"/>
        <v>8.3333333333333329E-2</v>
      </c>
    </row>
    <row r="59" spans="1:10" x14ac:dyDescent="0.2">
      <c r="A59" s="1">
        <v>22</v>
      </c>
      <c r="B59" s="21">
        <f t="shared" si="3"/>
        <v>4.5205805566617704E-23</v>
      </c>
      <c r="C59" s="21">
        <f>SUM(B$37:$B58)</f>
        <v>2.3948804983981815</v>
      </c>
      <c r="D59" s="21">
        <f t="shared" si="4"/>
        <v>4.7074521416799754E-23</v>
      </c>
      <c r="E59" s="21">
        <f t="shared" si="5"/>
        <v>0.41755736900812007</v>
      </c>
      <c r="F59" s="21">
        <f t="shared" si="6"/>
        <v>3.9696969696969696E-2</v>
      </c>
      <c r="G59" s="21">
        <f t="shared" si="7"/>
        <v>8.1255192288580142E-25</v>
      </c>
      <c r="H59" s="21">
        <f t="shared" si="8"/>
        <v>0.87333333333333341</v>
      </c>
      <c r="I59" s="21">
        <f t="shared" si="9"/>
        <v>7.7533580428034484E-26</v>
      </c>
      <c r="J59" s="21">
        <f t="shared" si="10"/>
        <v>8.3333333333333329E-2</v>
      </c>
    </row>
    <row r="60" spans="1:10" x14ac:dyDescent="0.2">
      <c r="A60" s="1">
        <v>23</v>
      </c>
      <c r="B60" s="21">
        <f t="shared" si="3"/>
        <v>1.7165102983266433E-24</v>
      </c>
      <c r="C60" s="21">
        <f>SUM(B$37:$B59)</f>
        <v>2.3948804983981815</v>
      </c>
      <c r="D60" s="21">
        <f t="shared" si="4"/>
        <v>1.7842604788270321E-24</v>
      </c>
      <c r="E60" s="21">
        <f t="shared" si="5"/>
        <v>0.41755736900812007</v>
      </c>
      <c r="F60" s="21">
        <f t="shared" si="6"/>
        <v>3.7971014492753627E-2</v>
      </c>
      <c r="G60" s="21">
        <f t="shared" si="7"/>
        <v>2.940616919629651E-26</v>
      </c>
      <c r="H60" s="21">
        <f t="shared" si="8"/>
        <v>0.87333333333333341</v>
      </c>
      <c r="I60" s="21">
        <f t="shared" si="9"/>
        <v>2.8059321752191325E-27</v>
      </c>
      <c r="J60" s="21">
        <f t="shared" si="10"/>
        <v>8.3333333333333329E-2</v>
      </c>
    </row>
    <row r="61" spans="1:10" x14ac:dyDescent="0.2">
      <c r="A61" s="1">
        <v>24</v>
      </c>
      <c r="B61" s="21">
        <f t="shared" si="3"/>
        <v>6.2461902522441746E-26</v>
      </c>
      <c r="C61" s="21">
        <f>SUM(B$37:$B60)</f>
        <v>2.3948804983981815</v>
      </c>
      <c r="D61" s="21">
        <f t="shared" si="4"/>
        <v>6.4820654102274511E-26</v>
      </c>
      <c r="E61" s="21">
        <f t="shared" si="5"/>
        <v>0.41755736900812007</v>
      </c>
      <c r="F61" s="21">
        <f t="shared" si="6"/>
        <v>3.6388888888888887E-2</v>
      </c>
      <c r="G61" s="21">
        <f t="shared" si="7"/>
        <v>1.0221074585607902E-27</v>
      </c>
      <c r="H61" s="21">
        <f t="shared" si="8"/>
        <v>0.87333333333333341</v>
      </c>
      <c r="I61" s="21">
        <f t="shared" si="9"/>
        <v>9.7529337648930364E-29</v>
      </c>
      <c r="J61" s="21">
        <f t="shared" si="10"/>
        <v>8.3333333333333329E-2</v>
      </c>
    </row>
    <row r="62" spans="1:10" x14ac:dyDescent="0.2">
      <c r="A62" s="1">
        <v>25</v>
      </c>
      <c r="B62" s="21">
        <f t="shared" si="3"/>
        <v>2.1820024614506321E-27</v>
      </c>
      <c r="C62" s="21">
        <f>SUM(B$37:$B61)</f>
        <v>2.3948804983981815</v>
      </c>
      <c r="D62" s="21">
        <f t="shared" si="4"/>
        <v>2.2609862477037498E-27</v>
      </c>
      <c r="E62" s="21">
        <f t="shared" si="5"/>
        <v>0.41755736900812007</v>
      </c>
      <c r="F62" s="21">
        <f t="shared" si="6"/>
        <v>3.4933333333333337E-2</v>
      </c>
      <c r="G62" s="21">
        <f t="shared" si="7"/>
        <v>3.4174076383826541E-29</v>
      </c>
      <c r="H62" s="21">
        <f t="shared" si="8"/>
        <v>0.87333333333333341</v>
      </c>
      <c r="I62" s="21">
        <f t="shared" si="9"/>
        <v>3.2608851511284867E-30</v>
      </c>
      <c r="J62" s="21">
        <f t="shared" si="10"/>
        <v>8.3333333333333329E-2</v>
      </c>
    </row>
    <row r="63" spans="1:10" x14ac:dyDescent="0.2">
      <c r="A63" s="1">
        <v>26</v>
      </c>
      <c r="B63" s="21">
        <f t="shared" si="3"/>
        <v>7.3292903192316075E-29</v>
      </c>
      <c r="C63" s="21">
        <f>SUM(B$37:$B62)</f>
        <v>2.3948804983981815</v>
      </c>
      <c r="D63" s="21">
        <f t="shared" si="4"/>
        <v>7.5840361488467158E-29</v>
      </c>
      <c r="E63" s="21">
        <f t="shared" si="5"/>
        <v>0.41755736900812007</v>
      </c>
      <c r="F63" s="21">
        <f t="shared" si="6"/>
        <v>3.3589743589743593E-2</v>
      </c>
      <c r="G63" s="21">
        <f t="shared" si="7"/>
        <v>1.1006815963956309E-30</v>
      </c>
      <c r="H63" s="21">
        <f t="shared" si="8"/>
        <v>0.87333333333333341</v>
      </c>
      <c r="I63" s="21">
        <f t="shared" si="9"/>
        <v>1.0502686988507928E-31</v>
      </c>
      <c r="J63" s="21">
        <f t="shared" si="10"/>
        <v>8.3333333333333329E-2</v>
      </c>
    </row>
    <row r="64" spans="1:10" x14ac:dyDescent="0.2">
      <c r="A64" s="1">
        <v>27</v>
      </c>
      <c r="B64" s="21">
        <f t="shared" si="3"/>
        <v>2.3707087205415826E-30</v>
      </c>
      <c r="C64" s="21">
        <f>SUM(B$37:$B63)</f>
        <v>2.3948804983981815</v>
      </c>
      <c r="D64" s="21">
        <f t="shared" si="4"/>
        <v>2.4499541511082953E-30</v>
      </c>
      <c r="E64" s="21">
        <f t="shared" si="5"/>
        <v>0.41755736900812007</v>
      </c>
      <c r="F64" s="21">
        <f t="shared" si="6"/>
        <v>3.2345679012345682E-2</v>
      </c>
      <c r="G64" s="21">
        <f t="shared" si="7"/>
        <v>3.4195593173788355E-32</v>
      </c>
      <c r="H64" s="21">
        <f t="shared" si="8"/>
        <v>0.87333333333333341</v>
      </c>
      <c r="I64" s="21">
        <f t="shared" si="9"/>
        <v>3.2629382799416366E-33</v>
      </c>
      <c r="J64" s="21">
        <f t="shared" si="10"/>
        <v>8.3333333333333329E-2</v>
      </c>
    </row>
    <row r="65" spans="1:10" x14ac:dyDescent="0.2">
      <c r="A65" s="1">
        <v>28</v>
      </c>
      <c r="B65" s="21">
        <f t="shared" si="3"/>
        <v>7.3943533902606521E-32</v>
      </c>
      <c r="C65" s="21">
        <f>SUM(B$37:$B64)</f>
        <v>2.3948804983981815</v>
      </c>
      <c r="D65" s="21">
        <f t="shared" si="4"/>
        <v>7.6324119535745247E-32</v>
      </c>
      <c r="E65" s="21">
        <f t="shared" si="5"/>
        <v>0.41755736900812007</v>
      </c>
      <c r="F65" s="21">
        <f t="shared" si="6"/>
        <v>3.1190476190476192E-2</v>
      </c>
      <c r="G65" s="21">
        <f t="shared" si="7"/>
        <v>1.0260335486414652E-33</v>
      </c>
      <c r="H65" s="21">
        <f t="shared" si="8"/>
        <v>0.87333333333333341</v>
      </c>
      <c r="I65" s="21">
        <f t="shared" si="9"/>
        <v>9.7903964565025308E-35</v>
      </c>
      <c r="J65" s="21">
        <f t="shared" si="10"/>
        <v>8.3333333333333329E-2</v>
      </c>
    </row>
    <row r="66" spans="1:10" x14ac:dyDescent="0.2">
      <c r="A66" s="1">
        <v>29</v>
      </c>
      <c r="B66" s="21">
        <f t="shared" si="3"/>
        <v>2.2268052738486106E-33</v>
      </c>
      <c r="C66" s="21">
        <f>SUM(B$37:$B65)</f>
        <v>2.3948804983981815</v>
      </c>
      <c r="D66" s="21">
        <f t="shared" si="4"/>
        <v>2.2959476039918122E-33</v>
      </c>
      <c r="E66" s="21">
        <f t="shared" si="5"/>
        <v>0.41755736900812007</v>
      </c>
      <c r="F66" s="21">
        <f t="shared" si="6"/>
        <v>3.0114942528735634E-2</v>
      </c>
      <c r="G66" s="21">
        <f t="shared" si="7"/>
        <v>2.976733092162472E-35</v>
      </c>
      <c r="H66" s="21">
        <f t="shared" si="8"/>
        <v>0.87333333333333341</v>
      </c>
      <c r="I66" s="21">
        <f t="shared" si="9"/>
        <v>2.8403941719107557E-36</v>
      </c>
      <c r="J66" s="21">
        <f t="shared" si="10"/>
        <v>8.3333333333333329E-2</v>
      </c>
    </row>
    <row r="67" spans="1:10" x14ac:dyDescent="0.2">
      <c r="A67" s="1">
        <v>30</v>
      </c>
      <c r="B67" s="21">
        <f t="shared" si="3"/>
        <v>6.4824775749815087E-35</v>
      </c>
      <c r="C67" s="21">
        <f>SUM(B$37:$B66)</f>
        <v>2.3948804983981815</v>
      </c>
      <c r="D67" s="21">
        <f t="shared" si="4"/>
        <v>6.6768480401503289E-35</v>
      </c>
      <c r="E67" s="21">
        <f t="shared" si="5"/>
        <v>0.41755736900812007</v>
      </c>
      <c r="F67" s="21">
        <f t="shared" si="6"/>
        <v>2.9111111111111112E-2</v>
      </c>
      <c r="G67" s="21">
        <f t="shared" si="7"/>
        <v>8.3594344293773738E-37</v>
      </c>
      <c r="H67" s="21">
        <f t="shared" si="8"/>
        <v>0.87333333333333341</v>
      </c>
      <c r="I67" s="21">
        <f t="shared" si="9"/>
        <v>7.976559570016578E-38</v>
      </c>
      <c r="J67" s="21">
        <f t="shared" si="10"/>
        <v>8.3333333333333329E-2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rintOptions headings="1" gridLines="1"/>
  <pageMargins left="0.75" right="0.75" top="1" bottom="1" header="0.5" footer="0.5"/>
  <pageSetup orientation="landscape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AA90-D4B1-44B9-A05C-B315A612ADD5}">
  <dimension ref="A1:J69"/>
  <sheetViews>
    <sheetView zoomScale="90" zoomScaleNormal="90" workbookViewId="0">
      <selection activeCell="F31" sqref="F31"/>
    </sheetView>
  </sheetViews>
  <sheetFormatPr defaultColWidth="9.140625" defaultRowHeight="12.75" x14ac:dyDescent="0.2"/>
  <cols>
    <col min="1" max="1" width="20.42578125" style="1" customWidth="1"/>
    <col min="2" max="2" width="7.42578125" style="1" customWidth="1"/>
    <col min="3" max="3" width="12.7109375" style="1" customWidth="1"/>
    <col min="4" max="4" width="43.85546875" style="1" bestFit="1" customWidth="1"/>
    <col min="5" max="5" width="14" style="1" bestFit="1" customWidth="1"/>
    <col min="6" max="6" width="18.7109375" style="1" bestFit="1" customWidth="1"/>
    <col min="7" max="7" width="14" style="1" bestFit="1" customWidth="1"/>
    <col min="8" max="9" width="13.7109375" style="1" bestFit="1" customWidth="1"/>
    <col min="10" max="16384" width="9.140625" style="1"/>
  </cols>
  <sheetData>
    <row r="1" spans="1:9" ht="18" x14ac:dyDescent="0.25">
      <c r="A1" s="29" t="s">
        <v>35</v>
      </c>
      <c r="B1" s="29"/>
      <c r="C1" s="29"/>
      <c r="D1" s="30"/>
    </row>
    <row r="2" spans="1:9" ht="13.5" thickBot="1" x14ac:dyDescent="0.25">
      <c r="A2" s="2" t="s">
        <v>0</v>
      </c>
      <c r="C2" s="31" t="s">
        <v>33</v>
      </c>
      <c r="D2" s="3" t="s">
        <v>1</v>
      </c>
    </row>
    <row r="3" spans="1:9" ht="18" x14ac:dyDescent="0.25">
      <c r="A3" s="4" t="s">
        <v>17</v>
      </c>
      <c r="B3" s="24">
        <v>16</v>
      </c>
      <c r="C3" s="1" t="s">
        <v>48</v>
      </c>
      <c r="D3" s="5" t="s">
        <v>18</v>
      </c>
      <c r="E3" s="35">
        <f>B3/(B4*B5)</f>
        <v>0.66666666666666663</v>
      </c>
      <c r="F3" s="23" t="s">
        <v>29</v>
      </c>
    </row>
    <row r="4" spans="1:9" ht="18.75" x14ac:dyDescent="0.3">
      <c r="A4" s="6" t="s">
        <v>19</v>
      </c>
      <c r="B4" s="25">
        <v>12</v>
      </c>
      <c r="C4" s="1" t="s">
        <v>48</v>
      </c>
      <c r="D4" s="7" t="s">
        <v>20</v>
      </c>
      <c r="E4" s="33">
        <f>VLOOKUP($B$5,$A$38:$G$67,7,)</f>
        <v>1.0666666666666667</v>
      </c>
      <c r="F4" s="23" t="s">
        <v>30</v>
      </c>
    </row>
    <row r="5" spans="1:9" ht="18.75" thickBot="1" x14ac:dyDescent="0.3">
      <c r="A5" s="8" t="s">
        <v>2</v>
      </c>
      <c r="B5" s="28">
        <v>2</v>
      </c>
      <c r="C5" s="1" t="s">
        <v>26</v>
      </c>
      <c r="D5" s="7" t="s">
        <v>3</v>
      </c>
      <c r="E5" s="33">
        <f>E4+B3/B4</f>
        <v>2.4</v>
      </c>
      <c r="F5" s="23" t="s">
        <v>31</v>
      </c>
      <c r="G5" s="36"/>
      <c r="H5" s="36"/>
    </row>
    <row r="6" spans="1:9" ht="19.5" thickBot="1" x14ac:dyDescent="0.35">
      <c r="A6" s="23" t="s">
        <v>27</v>
      </c>
      <c r="B6" s="32">
        <v>76</v>
      </c>
      <c r="C6" s="23" t="s">
        <v>25</v>
      </c>
      <c r="D6" s="7" t="s">
        <v>21</v>
      </c>
      <c r="E6" s="33">
        <f>E4/B3</f>
        <v>6.6666666666666666E-2</v>
      </c>
      <c r="F6" s="23" t="str">
        <f>C3</f>
        <v>Minute</v>
      </c>
      <c r="G6" s="37"/>
      <c r="H6" s="37"/>
    </row>
    <row r="7" spans="1:9" ht="18" x14ac:dyDescent="0.25">
      <c r="A7" s="23" t="s">
        <v>28</v>
      </c>
      <c r="B7" s="32">
        <v>2008</v>
      </c>
      <c r="C7" s="23" t="s">
        <v>25</v>
      </c>
      <c r="D7" s="7" t="s">
        <v>4</v>
      </c>
      <c r="E7" s="33">
        <f>E6+1/B4</f>
        <v>0.15</v>
      </c>
      <c r="F7" s="23" t="str">
        <f>C3</f>
        <v>Minute</v>
      </c>
      <c r="G7" s="37"/>
      <c r="H7" s="37"/>
    </row>
    <row r="8" spans="1:9" ht="19.5" thickBot="1" x14ac:dyDescent="0.35">
      <c r="D8" s="9" t="s">
        <v>22</v>
      </c>
      <c r="E8" s="34">
        <f>VLOOKUP($B$5,$A$38:$G$67,5)</f>
        <v>0.20000000000000004</v>
      </c>
      <c r="F8" s="23" t="s">
        <v>32</v>
      </c>
    </row>
    <row r="10" spans="1:9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</row>
    <row r="11" spans="1:9" ht="15" x14ac:dyDescent="0.2">
      <c r="A11" s="10"/>
      <c r="D11" s="53"/>
      <c r="E11" s="53"/>
      <c r="F11" s="53"/>
      <c r="G11" s="53"/>
    </row>
    <row r="12" spans="1:9" s="12" customFormat="1" ht="13.5" thickBot="1" x14ac:dyDescent="0.25">
      <c r="A12" s="11" t="s">
        <v>5</v>
      </c>
      <c r="C12" s="22"/>
      <c r="D12" s="38" t="s">
        <v>53</v>
      </c>
      <c r="E12" s="38" t="s">
        <v>54</v>
      </c>
      <c r="F12" s="38" t="s">
        <v>55</v>
      </c>
      <c r="G12" s="38" t="s">
        <v>38</v>
      </c>
      <c r="H12" s="1"/>
      <c r="I12" s="1"/>
    </row>
    <row r="13" spans="1:9" x14ac:dyDescent="0.2">
      <c r="A13" s="13" t="s">
        <v>36</v>
      </c>
      <c r="B13" s="14" t="s">
        <v>24</v>
      </c>
      <c r="C13" s="15" t="s">
        <v>23</v>
      </c>
      <c r="D13" s="38">
        <v>2</v>
      </c>
      <c r="E13" s="48">
        <f>$B$5*$B$6</f>
        <v>152</v>
      </c>
      <c r="F13" s="48">
        <f>$B$7*$E$6</f>
        <v>133.86666666666667</v>
      </c>
      <c r="G13" s="48">
        <f>E13+F13</f>
        <v>285.86666666666667</v>
      </c>
    </row>
    <row r="14" spans="1:9" x14ac:dyDescent="0.2">
      <c r="A14" s="16">
        <v>0</v>
      </c>
      <c r="B14" s="17">
        <f>VLOOKUP(B5,A37:E67,5)</f>
        <v>0.20000000000000004</v>
      </c>
      <c r="C14" s="26">
        <f>B14</f>
        <v>0.20000000000000004</v>
      </c>
      <c r="D14" s="42">
        <v>3</v>
      </c>
      <c r="E14" s="47">
        <f t="dataTable" ref="E14:G19" dt2D="0" dtr="0" r1="B5"/>
        <v>228</v>
      </c>
      <c r="F14" s="47">
        <v>18.151412429378528</v>
      </c>
      <c r="G14" s="47">
        <v>246.15141242937852</v>
      </c>
    </row>
    <row r="15" spans="1:9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0.26666666666666672</v>
      </c>
      <c r="C15" s="26">
        <f t="shared" ref="C15:C34" si="2">C14+B15</f>
        <v>0.46666666666666679</v>
      </c>
      <c r="D15" s="38">
        <v>4</v>
      </c>
      <c r="E15" s="48">
        <v>304</v>
      </c>
      <c r="F15" s="48">
        <v>3.2491909385113265</v>
      </c>
      <c r="G15" s="48">
        <v>307.24919093851133</v>
      </c>
    </row>
    <row r="16" spans="1:9" x14ac:dyDescent="0.2">
      <c r="A16" s="16">
        <f t="shared" si="0"/>
        <v>2</v>
      </c>
      <c r="B16" s="17">
        <f t="shared" si="1"/>
        <v>0.17777777777777781</v>
      </c>
      <c r="C16" s="26">
        <f t="shared" si="2"/>
        <v>0.6444444444444446</v>
      </c>
      <c r="D16" s="38">
        <v>5</v>
      </c>
      <c r="E16" s="48">
        <v>380</v>
      </c>
      <c r="F16" s="48">
        <v>0.5755694694506398</v>
      </c>
      <c r="G16" s="48">
        <v>380.57556946945061</v>
      </c>
    </row>
    <row r="17" spans="1:7" x14ac:dyDescent="0.2">
      <c r="A17" s="16">
        <f t="shared" si="0"/>
        <v>3</v>
      </c>
      <c r="B17" s="17">
        <f t="shared" si="1"/>
        <v>0.11851851851851854</v>
      </c>
      <c r="C17" s="26">
        <f t="shared" si="2"/>
        <v>0.76296296296296318</v>
      </c>
      <c r="D17" s="38">
        <v>6</v>
      </c>
      <c r="E17" s="48">
        <v>456</v>
      </c>
      <c r="F17" s="48">
        <v>9.482195059684291E-2</v>
      </c>
      <c r="G17" s="48">
        <v>456.09482195059684</v>
      </c>
    </row>
    <row r="18" spans="1:7" x14ac:dyDescent="0.2">
      <c r="A18" s="16">
        <f t="shared" si="0"/>
        <v>4</v>
      </c>
      <c r="B18" s="17">
        <f t="shared" si="1"/>
        <v>7.9012345679012358E-2</v>
      </c>
      <c r="C18" s="26">
        <f t="shared" si="2"/>
        <v>0.84197530864197556</v>
      </c>
      <c r="D18" s="38">
        <v>7</v>
      </c>
      <c r="E18" s="48">
        <v>532</v>
      </c>
      <c r="F18" s="48">
        <v>1.4292218266279478E-2</v>
      </c>
      <c r="G18" s="48">
        <v>532.01429221826629</v>
      </c>
    </row>
    <row r="19" spans="1:7" x14ac:dyDescent="0.2">
      <c r="A19" s="16">
        <f t="shared" si="0"/>
        <v>5</v>
      </c>
      <c r="B19" s="17">
        <f t="shared" si="1"/>
        <v>5.267489711934157E-2</v>
      </c>
      <c r="C19" s="26">
        <f t="shared" si="2"/>
        <v>0.89465020576131715</v>
      </c>
      <c r="D19" s="38">
        <v>8</v>
      </c>
      <c r="E19" s="48">
        <v>608</v>
      </c>
      <c r="F19" s="48">
        <v>1.9669086656735088E-3</v>
      </c>
      <c r="G19" s="48">
        <v>608.00196690866562</v>
      </c>
    </row>
    <row r="20" spans="1:7" x14ac:dyDescent="0.2">
      <c r="A20" s="16">
        <f t="shared" si="0"/>
        <v>6</v>
      </c>
      <c r="B20" s="17">
        <f t="shared" si="1"/>
        <v>3.5116598079561044E-2</v>
      </c>
      <c r="C20" s="26">
        <f t="shared" si="2"/>
        <v>0.92976680384087818</v>
      </c>
      <c r="D20" s="38"/>
      <c r="E20" s="38"/>
      <c r="F20" s="38"/>
      <c r="G20" s="38"/>
    </row>
    <row r="21" spans="1:7" x14ac:dyDescent="0.2">
      <c r="A21" s="16">
        <f t="shared" si="0"/>
        <v>7</v>
      </c>
      <c r="B21" s="17">
        <f t="shared" si="1"/>
        <v>2.3411065386374028E-2</v>
      </c>
      <c r="C21" s="26">
        <f t="shared" si="2"/>
        <v>0.95317786922725223</v>
      </c>
    </row>
    <row r="22" spans="1:7" x14ac:dyDescent="0.2">
      <c r="A22" s="16">
        <f t="shared" si="0"/>
        <v>8</v>
      </c>
      <c r="B22" s="17">
        <f t="shared" si="1"/>
        <v>1.5607376924249353E-2</v>
      </c>
      <c r="C22" s="26">
        <f t="shared" si="2"/>
        <v>0.96878524615150163</v>
      </c>
    </row>
    <row r="23" spans="1:7" x14ac:dyDescent="0.2">
      <c r="A23" s="16">
        <f t="shared" si="0"/>
        <v>9</v>
      </c>
      <c r="B23" s="17">
        <f t="shared" si="1"/>
        <v>1.0404917949499569E-2</v>
      </c>
      <c r="C23" s="26">
        <f t="shared" si="2"/>
        <v>0.97919016410100124</v>
      </c>
    </row>
    <row r="24" spans="1:7" x14ac:dyDescent="0.2">
      <c r="A24" s="16">
        <f t="shared" si="0"/>
        <v>10</v>
      </c>
      <c r="B24" s="17">
        <f t="shared" si="1"/>
        <v>6.9366119663330453E-3</v>
      </c>
      <c r="C24" s="26">
        <f t="shared" si="2"/>
        <v>0.98612677606733423</v>
      </c>
    </row>
    <row r="25" spans="1:7" x14ac:dyDescent="0.2">
      <c r="A25" s="16">
        <f t="shared" si="0"/>
        <v>11</v>
      </c>
      <c r="B25" s="17">
        <f t="shared" si="1"/>
        <v>4.6244079775553636E-3</v>
      </c>
      <c r="C25" s="26">
        <f t="shared" si="2"/>
        <v>0.9907511840448896</v>
      </c>
    </row>
    <row r="26" spans="1:7" x14ac:dyDescent="0.2">
      <c r="A26" s="16">
        <f t="shared" si="0"/>
        <v>12</v>
      </c>
      <c r="B26" s="17">
        <f t="shared" si="1"/>
        <v>3.0829386517035756E-3</v>
      </c>
      <c r="C26" s="26">
        <f t="shared" si="2"/>
        <v>0.99383412269659321</v>
      </c>
    </row>
    <row r="27" spans="1:7" x14ac:dyDescent="0.2">
      <c r="A27" s="16">
        <f t="shared" si="0"/>
        <v>13</v>
      </c>
      <c r="B27" s="17">
        <f t="shared" si="1"/>
        <v>2.0552924344690504E-3</v>
      </c>
      <c r="C27" s="26">
        <f t="shared" si="2"/>
        <v>0.99588941513106222</v>
      </c>
    </row>
    <row r="28" spans="1:7" x14ac:dyDescent="0.2">
      <c r="A28" s="16">
        <f t="shared" si="0"/>
        <v>14</v>
      </c>
      <c r="B28" s="17">
        <f t="shared" si="1"/>
        <v>1.3701949563127002E-3</v>
      </c>
      <c r="C28" s="26">
        <f t="shared" si="2"/>
        <v>0.99725961008737496</v>
      </c>
    </row>
    <row r="29" spans="1:7" x14ac:dyDescent="0.2">
      <c r="A29" s="16">
        <f t="shared" si="0"/>
        <v>15</v>
      </c>
      <c r="B29" s="17">
        <f t="shared" si="1"/>
        <v>9.1346330420846668E-4</v>
      </c>
      <c r="C29" s="26">
        <f t="shared" si="2"/>
        <v>0.99817307339158345</v>
      </c>
    </row>
    <row r="30" spans="1:7" x14ac:dyDescent="0.2">
      <c r="A30" s="16">
        <f t="shared" si="0"/>
        <v>16</v>
      </c>
      <c r="B30" s="17">
        <f t="shared" si="1"/>
        <v>6.0897553613897782E-4</v>
      </c>
      <c r="C30" s="26">
        <f t="shared" si="2"/>
        <v>0.99878204892772238</v>
      </c>
    </row>
    <row r="31" spans="1:7" x14ac:dyDescent="0.2">
      <c r="A31" s="16">
        <f t="shared" si="0"/>
        <v>17</v>
      </c>
      <c r="B31" s="17">
        <f t="shared" si="1"/>
        <v>4.0598369075931851E-4</v>
      </c>
      <c r="C31" s="26">
        <f t="shared" si="2"/>
        <v>0.99918803261848166</v>
      </c>
    </row>
    <row r="32" spans="1:7" x14ac:dyDescent="0.2">
      <c r="A32" s="16">
        <f t="shared" si="0"/>
        <v>18</v>
      </c>
      <c r="B32" s="17">
        <f t="shared" si="1"/>
        <v>2.7065579383954571E-4</v>
      </c>
      <c r="C32" s="26">
        <f t="shared" si="2"/>
        <v>0.99945868841232122</v>
      </c>
    </row>
    <row r="33" spans="1:10" x14ac:dyDescent="0.2">
      <c r="A33" s="16">
        <f t="shared" si="0"/>
        <v>19</v>
      </c>
      <c r="B33" s="17">
        <f t="shared" si="1"/>
        <v>1.8043719589303046E-4</v>
      </c>
      <c r="C33" s="26">
        <f t="shared" si="2"/>
        <v>0.99963912560821422</v>
      </c>
    </row>
    <row r="34" spans="1:10" ht="13.5" thickBot="1" x14ac:dyDescent="0.25">
      <c r="A34" s="18">
        <f t="shared" si="0"/>
        <v>20</v>
      </c>
      <c r="B34" s="19">
        <f t="shared" si="1"/>
        <v>1.2029146392868697E-4</v>
      </c>
      <c r="C34" s="27">
        <f t="shared" si="2"/>
        <v>0.99975941707214289</v>
      </c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3">($B$3/$B$4)^A38/FACT(A38)</f>
        <v>1.3333333333333333</v>
      </c>
      <c r="C38" s="21">
        <f>SUM(B37:$B$37)</f>
        <v>1</v>
      </c>
      <c r="D38" s="21">
        <f t="shared" ref="D38:D67" si="4">+B38/(1-$B$3/(A38*$B$4))</f>
        <v>-4.0000000000000009</v>
      </c>
      <c r="E38" s="21">
        <f t="shared" ref="E38:E67" si="5">1/(C38+D38)</f>
        <v>-0.33333333333333326</v>
      </c>
      <c r="F38" s="21">
        <f t="shared" ref="F38:F67" si="6">$B$3/($B$4*A38)</f>
        <v>1.3333333333333333</v>
      </c>
      <c r="G38" s="21">
        <f t="shared" ref="G38:G67" si="7">+E38*B38*F38/(1-F38)^2</f>
        <v>-5.333333333333333</v>
      </c>
      <c r="H38" s="21">
        <f t="shared" ref="H38:H67" si="8">G38+$B$3/$B$4</f>
        <v>-4</v>
      </c>
      <c r="I38" s="21">
        <f t="shared" ref="I38:I67" si="9">G38/$B$3</f>
        <v>-0.33333333333333331</v>
      </c>
      <c r="J38" s="21">
        <f t="shared" ref="J38:J67" si="10">I38+1/$B$4</f>
        <v>-0.25</v>
      </c>
    </row>
    <row r="39" spans="1:10" x14ac:dyDescent="0.2">
      <c r="A39" s="1">
        <v>2</v>
      </c>
      <c r="B39" s="21">
        <f t="shared" si="3"/>
        <v>0.88888888888888884</v>
      </c>
      <c r="C39" s="21">
        <f>SUM(B$37:$B38)</f>
        <v>2.333333333333333</v>
      </c>
      <c r="D39" s="21">
        <f t="shared" si="4"/>
        <v>2.6666666666666661</v>
      </c>
      <c r="E39" s="21">
        <f t="shared" si="5"/>
        <v>0.20000000000000004</v>
      </c>
      <c r="F39" s="21">
        <f t="shared" si="6"/>
        <v>0.66666666666666663</v>
      </c>
      <c r="G39" s="21">
        <f t="shared" si="7"/>
        <v>1.0666666666666667</v>
      </c>
      <c r="H39" s="21">
        <f t="shared" si="8"/>
        <v>2.4</v>
      </c>
      <c r="I39" s="21">
        <f t="shared" si="9"/>
        <v>6.6666666666666666E-2</v>
      </c>
      <c r="J39" s="21">
        <f t="shared" si="10"/>
        <v>0.15</v>
      </c>
    </row>
    <row r="40" spans="1:10" x14ac:dyDescent="0.2">
      <c r="A40" s="1">
        <v>3</v>
      </c>
      <c r="B40" s="21">
        <f t="shared" si="3"/>
        <v>0.39506172839506171</v>
      </c>
      <c r="C40" s="21">
        <f>SUM(B$37:$B39)</f>
        <v>3.2222222222222219</v>
      </c>
      <c r="D40" s="21">
        <f t="shared" si="4"/>
        <v>0.71111111111111103</v>
      </c>
      <c r="E40" s="21">
        <f t="shared" si="5"/>
        <v>0.25423728813559326</v>
      </c>
      <c r="F40" s="21">
        <f t="shared" si="6"/>
        <v>0.44444444444444442</v>
      </c>
      <c r="G40" s="21">
        <f t="shared" si="7"/>
        <v>0.1446327683615819</v>
      </c>
      <c r="H40" s="21">
        <f t="shared" si="8"/>
        <v>1.477966101694915</v>
      </c>
      <c r="I40" s="21">
        <f t="shared" si="9"/>
        <v>9.0395480225988686E-3</v>
      </c>
      <c r="J40" s="21">
        <f t="shared" si="10"/>
        <v>9.237288135593219E-2</v>
      </c>
    </row>
    <row r="41" spans="1:10" x14ac:dyDescent="0.2">
      <c r="A41" s="1">
        <v>4</v>
      </c>
      <c r="B41" s="21">
        <f t="shared" si="3"/>
        <v>0.13168724279835389</v>
      </c>
      <c r="C41" s="21">
        <f>SUM(B$37:$B40)</f>
        <v>3.6172839506172836</v>
      </c>
      <c r="D41" s="21">
        <f t="shared" si="4"/>
        <v>0.19753086419753083</v>
      </c>
      <c r="E41" s="21">
        <f t="shared" si="5"/>
        <v>0.26213592233009714</v>
      </c>
      <c r="F41" s="21">
        <f t="shared" si="6"/>
        <v>0.33333333333333331</v>
      </c>
      <c r="G41" s="21">
        <f t="shared" si="7"/>
        <v>2.5889967637540451E-2</v>
      </c>
      <c r="H41" s="21">
        <f t="shared" si="8"/>
        <v>1.3592233009708736</v>
      </c>
      <c r="I41" s="21">
        <f t="shared" si="9"/>
        <v>1.6181229773462782E-3</v>
      </c>
      <c r="J41" s="21">
        <f t="shared" si="10"/>
        <v>8.4951456310679602E-2</v>
      </c>
    </row>
    <row r="42" spans="1:10" x14ac:dyDescent="0.2">
      <c r="A42" s="1">
        <v>5</v>
      </c>
      <c r="B42" s="21">
        <f t="shared" si="3"/>
        <v>3.5116598079561037E-2</v>
      </c>
      <c r="C42" s="21">
        <f>SUM(B$37:$B41)</f>
        <v>3.7489711934156373</v>
      </c>
      <c r="D42" s="21">
        <f t="shared" si="4"/>
        <v>4.7886270108492321E-2</v>
      </c>
      <c r="E42" s="21">
        <f t="shared" si="5"/>
        <v>0.26337570203960986</v>
      </c>
      <c r="F42" s="21">
        <f t="shared" si="6"/>
        <v>0.26666666666666666</v>
      </c>
      <c r="G42" s="21">
        <f t="shared" si="7"/>
        <v>4.5862109119572895E-3</v>
      </c>
      <c r="H42" s="21">
        <f t="shared" si="8"/>
        <v>1.3379195442452905</v>
      </c>
      <c r="I42" s="21">
        <f t="shared" si="9"/>
        <v>2.8663818199733059E-4</v>
      </c>
      <c r="J42" s="21">
        <f t="shared" si="10"/>
        <v>8.3619971515330654E-2</v>
      </c>
    </row>
    <row r="43" spans="1:10" x14ac:dyDescent="0.2">
      <c r="A43" s="1">
        <v>6</v>
      </c>
      <c r="B43" s="21">
        <f t="shared" si="3"/>
        <v>7.8036884621246758E-3</v>
      </c>
      <c r="C43" s="21">
        <f>SUM(B$37:$B42)</f>
        <v>3.7840877914951982</v>
      </c>
      <c r="D43" s="21">
        <f t="shared" si="4"/>
        <v>1.003331373701744E-2</v>
      </c>
      <c r="E43" s="21">
        <f t="shared" si="5"/>
        <v>0.26356565124422826</v>
      </c>
      <c r="F43" s="21">
        <f t="shared" si="6"/>
        <v>0.22222222222222221</v>
      </c>
      <c r="G43" s="21">
        <f t="shared" si="7"/>
        <v>7.5555339120990362E-4</v>
      </c>
      <c r="H43" s="21">
        <f t="shared" si="8"/>
        <v>1.3340888867245431</v>
      </c>
      <c r="I43" s="21">
        <f t="shared" si="9"/>
        <v>4.7222086950618976E-5</v>
      </c>
      <c r="J43" s="21">
        <f t="shared" si="10"/>
        <v>8.3380555420283942E-2</v>
      </c>
    </row>
    <row r="44" spans="1:10" x14ac:dyDescent="0.2">
      <c r="A44" s="1">
        <v>7</v>
      </c>
      <c r="B44" s="21">
        <f t="shared" si="3"/>
        <v>1.4864168499285095E-3</v>
      </c>
      <c r="C44" s="21">
        <f>SUM(B$37:$B43)</f>
        <v>3.7918914799573229</v>
      </c>
      <c r="D44" s="21">
        <f t="shared" si="4"/>
        <v>1.8361619910881588E-3</v>
      </c>
      <c r="E44" s="21">
        <f t="shared" si="5"/>
        <v>0.26359298673491821</v>
      </c>
      <c r="F44" s="21">
        <f t="shared" si="6"/>
        <v>0.19047619047619047</v>
      </c>
      <c r="G44" s="21">
        <f t="shared" si="7"/>
        <v>1.1388221726119106E-4</v>
      </c>
      <c r="H44" s="21">
        <f t="shared" si="8"/>
        <v>1.3334472155505945</v>
      </c>
      <c r="I44" s="21">
        <f t="shared" si="9"/>
        <v>7.1176385788244411E-6</v>
      </c>
      <c r="J44" s="21">
        <f t="shared" si="10"/>
        <v>8.3340450971912158E-2</v>
      </c>
    </row>
    <row r="45" spans="1:10" x14ac:dyDescent="0.2">
      <c r="A45" s="1">
        <v>8</v>
      </c>
      <c r="B45" s="21">
        <f t="shared" si="3"/>
        <v>2.477361416547516E-4</v>
      </c>
      <c r="C45" s="21">
        <f>SUM(B$37:$B44)</f>
        <v>3.7933778968072516</v>
      </c>
      <c r="D45" s="21">
        <f t="shared" si="4"/>
        <v>2.9728336998570193E-4</v>
      </c>
      <c r="E45" s="21">
        <f t="shared" si="5"/>
        <v>0.26359663189542781</v>
      </c>
      <c r="F45" s="21">
        <f t="shared" si="6"/>
        <v>0.16666666666666666</v>
      </c>
      <c r="G45" s="21">
        <f t="shared" si="7"/>
        <v>1.5672579009350667E-5</v>
      </c>
      <c r="H45" s="21">
        <f t="shared" si="8"/>
        <v>1.3333490059123425</v>
      </c>
      <c r="I45" s="21">
        <f t="shared" si="9"/>
        <v>9.7953618808441666E-7</v>
      </c>
      <c r="J45" s="21">
        <f t="shared" si="10"/>
        <v>8.3334312869521407E-2</v>
      </c>
    </row>
    <row r="46" spans="1:10" x14ac:dyDescent="0.2">
      <c r="A46" s="1">
        <v>9</v>
      </c>
      <c r="B46" s="21">
        <f t="shared" si="3"/>
        <v>3.6701650615518749E-5</v>
      </c>
      <c r="C46" s="21">
        <f>SUM(B$37:$B45)</f>
        <v>3.7936256329489062</v>
      </c>
      <c r="D46" s="21">
        <f t="shared" si="4"/>
        <v>4.30845463747394E-5</v>
      </c>
      <c r="E46" s="21">
        <f t="shared" si="5"/>
        <v>0.26359708094391454</v>
      </c>
      <c r="F46" s="21">
        <f t="shared" si="6"/>
        <v>0.14814814814814814</v>
      </c>
      <c r="G46" s="21">
        <f t="shared" si="7"/>
        <v>1.9751235927259165E-6</v>
      </c>
      <c r="H46" s="21">
        <f t="shared" si="8"/>
        <v>1.3333353084569259</v>
      </c>
      <c r="I46" s="21">
        <f t="shared" si="9"/>
        <v>1.2344522454536978E-7</v>
      </c>
      <c r="J46" s="21">
        <f t="shared" si="10"/>
        <v>8.3333456778557871E-2</v>
      </c>
    </row>
    <row r="47" spans="1:10" x14ac:dyDescent="0.2">
      <c r="A47" s="1">
        <v>10</v>
      </c>
      <c r="B47" s="21">
        <f t="shared" si="3"/>
        <v>4.8935534154025E-6</v>
      </c>
      <c r="C47" s="21">
        <f>SUM(B$37:$B46)</f>
        <v>3.7936623345995217</v>
      </c>
      <c r="D47" s="21">
        <f t="shared" si="4"/>
        <v>5.6464077870028844E-6</v>
      </c>
      <c r="E47" s="21">
        <f t="shared" si="5"/>
        <v>0.26359713211762836</v>
      </c>
      <c r="F47" s="21">
        <f t="shared" si="6"/>
        <v>0.13333333333333333</v>
      </c>
      <c r="G47" s="21">
        <f t="shared" si="7"/>
        <v>2.2898106144932383E-7</v>
      </c>
      <c r="H47" s="21">
        <f t="shared" si="8"/>
        <v>1.3333335623143947</v>
      </c>
      <c r="I47" s="21">
        <f t="shared" si="9"/>
        <v>1.431131634058274E-8</v>
      </c>
      <c r="J47" s="21">
        <f t="shared" si="10"/>
        <v>8.3333347644649669E-2</v>
      </c>
    </row>
    <row r="48" spans="1:10" x14ac:dyDescent="0.2">
      <c r="A48" s="1">
        <v>11</v>
      </c>
      <c r="B48" s="21">
        <f t="shared" si="3"/>
        <v>5.9315798974575762E-7</v>
      </c>
      <c r="C48" s="21">
        <f>SUM(B$37:$B47)</f>
        <v>3.7936672281529371</v>
      </c>
      <c r="D48" s="21">
        <f t="shared" si="4"/>
        <v>6.7497288488310352E-7</v>
      </c>
      <c r="E48" s="21">
        <f t="shared" si="5"/>
        <v>0.26359713752910274</v>
      </c>
      <c r="F48" s="21">
        <f t="shared" si="6"/>
        <v>0.12121212121212122</v>
      </c>
      <c r="G48" s="21">
        <f t="shared" si="7"/>
        <v>2.4540816602061611E-8</v>
      </c>
      <c r="H48" s="21">
        <f t="shared" si="8"/>
        <v>1.33333335787415</v>
      </c>
      <c r="I48" s="21">
        <f t="shared" si="9"/>
        <v>1.5338010376288507E-9</v>
      </c>
      <c r="J48" s="21">
        <f t="shared" si="10"/>
        <v>8.3333334867134373E-2</v>
      </c>
    </row>
    <row r="49" spans="1:10" x14ac:dyDescent="0.2">
      <c r="A49" s="1">
        <v>12</v>
      </c>
      <c r="B49" s="21">
        <f t="shared" si="3"/>
        <v>6.5906443305084182E-8</v>
      </c>
      <c r="C49" s="21">
        <f>SUM(B$37:$B48)</f>
        <v>3.7936678213109269</v>
      </c>
      <c r="D49" s="21">
        <f t="shared" si="4"/>
        <v>7.4144748718219703E-8</v>
      </c>
      <c r="E49" s="21">
        <f t="shared" si="5"/>
        <v>0.26359713806205098</v>
      </c>
      <c r="F49" s="21">
        <f t="shared" si="6"/>
        <v>0.1111111111111111</v>
      </c>
      <c r="G49" s="21">
        <f t="shared" si="7"/>
        <v>2.4430429455565793E-9</v>
      </c>
      <c r="H49" s="21">
        <f t="shared" si="8"/>
        <v>1.3333333357763761</v>
      </c>
      <c r="I49" s="21">
        <f t="shared" si="9"/>
        <v>1.5269018409728621E-10</v>
      </c>
      <c r="J49" s="21">
        <f t="shared" si="10"/>
        <v>8.3333333486023509E-2</v>
      </c>
    </row>
    <row r="50" spans="1:10" x14ac:dyDescent="0.2">
      <c r="A50" s="1">
        <v>13</v>
      </c>
      <c r="B50" s="21">
        <f t="shared" si="3"/>
        <v>6.7596352107778633E-9</v>
      </c>
      <c r="C50" s="21">
        <f>SUM(B$37:$B49)</f>
        <v>3.7936678872173704</v>
      </c>
      <c r="D50" s="21">
        <f t="shared" si="4"/>
        <v>7.5321649491524754E-9</v>
      </c>
      <c r="E50" s="21">
        <f t="shared" si="5"/>
        <v>0.26359713811111601</v>
      </c>
      <c r="F50" s="21">
        <f t="shared" si="6"/>
        <v>0.10256410256410256</v>
      </c>
      <c r="G50" s="21">
        <f t="shared" si="7"/>
        <v>2.2690938564313739E-10</v>
      </c>
      <c r="H50" s="21">
        <f t="shared" si="8"/>
        <v>1.3333333335602426</v>
      </c>
      <c r="I50" s="21">
        <f t="shared" si="9"/>
        <v>1.4181836602696087E-11</v>
      </c>
      <c r="J50" s="21">
        <f t="shared" si="10"/>
        <v>8.3333333347515165E-2</v>
      </c>
    </row>
    <row r="51" spans="1:10" x14ac:dyDescent="0.2">
      <c r="A51" s="1">
        <v>14</v>
      </c>
      <c r="B51" s="21">
        <f t="shared" si="3"/>
        <v>6.4377478197884416E-10</v>
      </c>
      <c r="C51" s="21">
        <f>SUM(B$37:$B50)</f>
        <v>3.7936678939770054</v>
      </c>
      <c r="D51" s="21">
        <f t="shared" si="4"/>
        <v>7.1154054850293304E-10</v>
      </c>
      <c r="E51" s="21">
        <f t="shared" si="5"/>
        <v>0.26359713811535374</v>
      </c>
      <c r="F51" s="21">
        <f t="shared" si="6"/>
        <v>9.5238095238095233E-2</v>
      </c>
      <c r="G51" s="21">
        <f t="shared" si="7"/>
        <v>1.9743163393516017E-11</v>
      </c>
      <c r="H51" s="21">
        <f t="shared" si="8"/>
        <v>1.3333333333530764</v>
      </c>
      <c r="I51" s="21">
        <f t="shared" si="9"/>
        <v>1.2339477120947511E-12</v>
      </c>
      <c r="J51" s="21">
        <f t="shared" si="10"/>
        <v>8.3333333334567272E-2</v>
      </c>
    </row>
    <row r="52" spans="1:10" x14ac:dyDescent="0.2">
      <c r="A52" s="1">
        <v>15</v>
      </c>
      <c r="B52" s="21">
        <f t="shared" si="3"/>
        <v>5.7224425064786142E-11</v>
      </c>
      <c r="C52" s="21">
        <f>SUM(B$37:$B51)</f>
        <v>3.7936678946207802</v>
      </c>
      <c r="D52" s="21">
        <f t="shared" si="4"/>
        <v>6.2807295802814066E-11</v>
      </c>
      <c r="E52" s="21">
        <f t="shared" si="5"/>
        <v>0.26359713811569829</v>
      </c>
      <c r="F52" s="21">
        <f t="shared" si="6"/>
        <v>8.8888888888888892E-2</v>
      </c>
      <c r="G52" s="21">
        <f t="shared" si="7"/>
        <v>1.6152022855032094E-12</v>
      </c>
      <c r="H52" s="21">
        <f t="shared" si="8"/>
        <v>1.3333333333349484</v>
      </c>
      <c r="I52" s="21">
        <f t="shared" si="9"/>
        <v>1.0095014284395058E-13</v>
      </c>
      <c r="J52" s="21">
        <f t="shared" si="10"/>
        <v>8.3333333333434276E-2</v>
      </c>
    </row>
    <row r="53" spans="1:10" x14ac:dyDescent="0.2">
      <c r="A53" s="1">
        <v>16</v>
      </c>
      <c r="B53" s="21">
        <f t="shared" si="3"/>
        <v>4.7687020887321785E-12</v>
      </c>
      <c r="C53" s="21">
        <f>SUM(B$37:$B52)</f>
        <v>3.7936678946780047</v>
      </c>
      <c r="D53" s="21">
        <f t="shared" si="4"/>
        <v>5.2022204604351042E-12</v>
      </c>
      <c r="E53" s="21">
        <f t="shared" si="5"/>
        <v>0.26359713811572477</v>
      </c>
      <c r="F53" s="21">
        <f t="shared" si="6"/>
        <v>8.3333333333333329E-2</v>
      </c>
      <c r="G53" s="21">
        <f t="shared" si="7"/>
        <v>1.246627659288874E-13</v>
      </c>
      <c r="H53" s="21">
        <f t="shared" si="8"/>
        <v>1.3333333333334578</v>
      </c>
      <c r="I53" s="21">
        <f t="shared" si="9"/>
        <v>7.7914228705554624E-15</v>
      </c>
      <c r="J53" s="21">
        <f t="shared" si="10"/>
        <v>8.3333333333341114E-2</v>
      </c>
    </row>
    <row r="54" spans="1:10" x14ac:dyDescent="0.2">
      <c r="A54" s="1">
        <v>17</v>
      </c>
      <c r="B54" s="21">
        <f t="shared" si="3"/>
        <v>3.7401585009664143E-13</v>
      </c>
      <c r="C54" s="21">
        <f>SUM(B$37:$B53)</f>
        <v>3.7936678946827733</v>
      </c>
      <c r="D54" s="21">
        <f t="shared" si="4"/>
        <v>4.0584698627507896E-13</v>
      </c>
      <c r="E54" s="21">
        <f t="shared" si="5"/>
        <v>0.26359713811572666</v>
      </c>
      <c r="F54" s="21">
        <f t="shared" si="6"/>
        <v>7.8431372549019607E-2</v>
      </c>
      <c r="G54" s="21">
        <f t="shared" si="7"/>
        <v>9.1046897102130556E-15</v>
      </c>
      <c r="H54" s="21">
        <f t="shared" si="8"/>
        <v>1.3333333333333424</v>
      </c>
      <c r="I54" s="21">
        <f t="shared" si="9"/>
        <v>5.6904310688831598E-16</v>
      </c>
      <c r="J54" s="21">
        <f t="shared" si="10"/>
        <v>8.3333333333333898E-2</v>
      </c>
    </row>
    <row r="55" spans="1:10" x14ac:dyDescent="0.2">
      <c r="A55" s="1">
        <v>18</v>
      </c>
      <c r="B55" s="21">
        <f t="shared" si="3"/>
        <v>2.7704877784936405E-14</v>
      </c>
      <c r="C55" s="21">
        <f>SUM(B$37:$B54)</f>
        <v>3.7936678946831472</v>
      </c>
      <c r="D55" s="21">
        <f t="shared" si="4"/>
        <v>2.9921268007731316E-14</v>
      </c>
      <c r="E55" s="21">
        <f t="shared" si="5"/>
        <v>0.26359713811572683</v>
      </c>
      <c r="F55" s="21">
        <f t="shared" si="6"/>
        <v>7.407407407407407E-2</v>
      </c>
      <c r="G55" s="21">
        <f t="shared" si="7"/>
        <v>6.3097284925053043E-16</v>
      </c>
      <c r="H55" s="21">
        <f t="shared" si="8"/>
        <v>1.3333333333333339</v>
      </c>
      <c r="I55" s="21">
        <f t="shared" si="9"/>
        <v>3.9435803078158152E-17</v>
      </c>
      <c r="J55" s="21">
        <f t="shared" si="10"/>
        <v>8.333333333333337E-2</v>
      </c>
    </row>
    <row r="56" spans="1:10" x14ac:dyDescent="0.2">
      <c r="A56" s="1">
        <v>19</v>
      </c>
      <c r="B56" s="21">
        <f t="shared" si="3"/>
        <v>1.9442019498200987E-15</v>
      </c>
      <c r="C56" s="21">
        <f>SUM(B$37:$B55)</f>
        <v>3.7936678946831748</v>
      </c>
      <c r="D56" s="21">
        <f t="shared" si="4"/>
        <v>2.0909341724480305E-15</v>
      </c>
      <c r="E56" s="21">
        <f t="shared" si="5"/>
        <v>0.26359713811572683</v>
      </c>
      <c r="F56" s="21">
        <f t="shared" si="6"/>
        <v>7.0175438596491224E-2</v>
      </c>
      <c r="G56" s="21">
        <f t="shared" si="7"/>
        <v>4.1597302931749169E-17</v>
      </c>
      <c r="H56" s="21">
        <f t="shared" si="8"/>
        <v>1.3333333333333333</v>
      </c>
      <c r="I56" s="21">
        <f t="shared" si="9"/>
        <v>2.599831433234323E-18</v>
      </c>
      <c r="J56" s="21">
        <f t="shared" si="10"/>
        <v>8.3333333333333329E-2</v>
      </c>
    </row>
    <row r="57" spans="1:10" x14ac:dyDescent="0.2">
      <c r="A57" s="1">
        <v>20</v>
      </c>
      <c r="B57" s="21">
        <f t="shared" si="3"/>
        <v>1.296134633213399E-16</v>
      </c>
      <c r="C57" s="21">
        <f>SUM(B$37:$B56)</f>
        <v>3.7936678946831766</v>
      </c>
      <c r="D57" s="21">
        <f t="shared" si="4"/>
        <v>1.3887156784429276E-16</v>
      </c>
      <c r="E57" s="21">
        <f t="shared" si="5"/>
        <v>0.26359713811572683</v>
      </c>
      <c r="F57" s="21">
        <f t="shared" si="6"/>
        <v>6.6666666666666666E-2</v>
      </c>
      <c r="G57" s="21">
        <f t="shared" si="7"/>
        <v>2.6147248463856831E-18</v>
      </c>
      <c r="H57" s="21">
        <f t="shared" si="8"/>
        <v>1.3333333333333333</v>
      </c>
      <c r="I57" s="21">
        <f t="shared" si="9"/>
        <v>1.6342030289910519E-19</v>
      </c>
      <c r="J57" s="21">
        <f t="shared" si="10"/>
        <v>8.3333333333333329E-2</v>
      </c>
    </row>
    <row r="58" spans="1:10" x14ac:dyDescent="0.2">
      <c r="A58" s="1">
        <v>21</v>
      </c>
      <c r="B58" s="21">
        <f t="shared" si="3"/>
        <v>8.2294262426247547E-18</v>
      </c>
      <c r="C58" s="21">
        <f>SUM(B$37:$B57)</f>
        <v>3.7936678946831766</v>
      </c>
      <c r="D58" s="21">
        <f t="shared" si="4"/>
        <v>8.7873534455145686E-18</v>
      </c>
      <c r="E58" s="21">
        <f t="shared" si="5"/>
        <v>0.26359713811572683</v>
      </c>
      <c r="F58" s="21">
        <f t="shared" si="6"/>
        <v>6.3492063492063489E-2</v>
      </c>
      <c r="G58" s="21">
        <f t="shared" si="7"/>
        <v>1.5703872676942451E-19</v>
      </c>
      <c r="H58" s="21">
        <f t="shared" si="8"/>
        <v>1.3333333333333333</v>
      </c>
      <c r="I58" s="21">
        <f t="shared" si="9"/>
        <v>9.8149204230890316E-21</v>
      </c>
      <c r="J58" s="21">
        <f t="shared" si="10"/>
        <v>8.3333333333333329E-2</v>
      </c>
    </row>
    <row r="59" spans="1:10" x14ac:dyDescent="0.2">
      <c r="A59" s="1">
        <v>22</v>
      </c>
      <c r="B59" s="21">
        <f t="shared" si="3"/>
        <v>4.9875310561362159E-19</v>
      </c>
      <c r="C59" s="21">
        <f>SUM(B$37:$B58)</f>
        <v>3.7936678946831766</v>
      </c>
      <c r="D59" s="21">
        <f t="shared" si="4"/>
        <v>5.3093072533062941E-19</v>
      </c>
      <c r="E59" s="21">
        <f t="shared" si="5"/>
        <v>0.26359713811572683</v>
      </c>
      <c r="F59" s="21">
        <f t="shared" si="6"/>
        <v>6.0606060606060608E-2</v>
      </c>
      <c r="G59" s="21">
        <f t="shared" si="7"/>
        <v>9.0291496603136102E-21</v>
      </c>
      <c r="H59" s="21">
        <f t="shared" si="8"/>
        <v>1.3333333333333333</v>
      </c>
      <c r="I59" s="21">
        <f t="shared" si="9"/>
        <v>5.6432185376960064E-22</v>
      </c>
      <c r="J59" s="21">
        <f t="shared" si="10"/>
        <v>8.3333333333333329E-2</v>
      </c>
    </row>
    <row r="60" spans="1:10" x14ac:dyDescent="0.2">
      <c r="A60" s="1">
        <v>23</v>
      </c>
      <c r="B60" s="21">
        <f t="shared" si="3"/>
        <v>2.8913223513833128E-20</v>
      </c>
      <c r="C60" s="21">
        <f>SUM(B$37:$B59)</f>
        <v>3.7936678946831766</v>
      </c>
      <c r="D60" s="21">
        <f t="shared" si="4"/>
        <v>3.0692498806992089E-20</v>
      </c>
      <c r="E60" s="21">
        <f t="shared" si="5"/>
        <v>0.26359713811572683</v>
      </c>
      <c r="F60" s="21">
        <f t="shared" si="6"/>
        <v>5.7971014492753624E-2</v>
      </c>
      <c r="G60" s="21">
        <f t="shared" si="7"/>
        <v>4.9787414443959851E-22</v>
      </c>
      <c r="H60" s="21">
        <f t="shared" si="8"/>
        <v>1.3333333333333333</v>
      </c>
      <c r="I60" s="21">
        <f t="shared" si="9"/>
        <v>3.1117134027474907E-23</v>
      </c>
      <c r="J60" s="21">
        <f t="shared" si="10"/>
        <v>8.3333333333333329E-2</v>
      </c>
    </row>
    <row r="61" spans="1:10" x14ac:dyDescent="0.2">
      <c r="A61" s="1">
        <v>24</v>
      </c>
      <c r="B61" s="21">
        <f t="shared" si="3"/>
        <v>1.6062901952129518E-21</v>
      </c>
      <c r="C61" s="21">
        <f>SUM(B$37:$B60)</f>
        <v>3.7936678946831766</v>
      </c>
      <c r="D61" s="21">
        <f t="shared" si="4"/>
        <v>1.7007778537548902E-21</v>
      </c>
      <c r="E61" s="21">
        <f t="shared" si="5"/>
        <v>0.26359713811572683</v>
      </c>
      <c r="F61" s="21">
        <f t="shared" si="6"/>
        <v>5.5555555555555552E-2</v>
      </c>
      <c r="G61" s="21">
        <f t="shared" si="7"/>
        <v>2.637177498943513E-23</v>
      </c>
      <c r="H61" s="21">
        <f t="shared" si="8"/>
        <v>1.3333333333333333</v>
      </c>
      <c r="I61" s="21">
        <f t="shared" si="9"/>
        <v>1.6482359368396956E-24</v>
      </c>
      <c r="J61" s="21">
        <f t="shared" si="10"/>
        <v>8.3333333333333329E-2</v>
      </c>
    </row>
    <row r="62" spans="1:10" x14ac:dyDescent="0.2">
      <c r="A62" s="1">
        <v>25</v>
      </c>
      <c r="B62" s="21">
        <f t="shared" si="3"/>
        <v>8.5668810411357435E-23</v>
      </c>
      <c r="C62" s="21">
        <f>SUM(B$37:$B61)</f>
        <v>3.7936678946831766</v>
      </c>
      <c r="D62" s="21">
        <f t="shared" si="4"/>
        <v>9.0495222265518423E-23</v>
      </c>
      <c r="E62" s="21">
        <f t="shared" si="5"/>
        <v>0.26359713811572683</v>
      </c>
      <c r="F62" s="21">
        <f t="shared" si="6"/>
        <v>5.3333333333333337E-2</v>
      </c>
      <c r="G62" s="21">
        <f t="shared" si="7"/>
        <v>1.343903188864071E-24</v>
      </c>
      <c r="H62" s="21">
        <f t="shared" si="8"/>
        <v>1.3333333333333333</v>
      </c>
      <c r="I62" s="21">
        <f t="shared" si="9"/>
        <v>8.3993949304004436E-26</v>
      </c>
      <c r="J62" s="21">
        <f t="shared" si="10"/>
        <v>8.3333333333333329E-2</v>
      </c>
    </row>
    <row r="63" spans="1:10" x14ac:dyDescent="0.2">
      <c r="A63" s="1">
        <v>26</v>
      </c>
      <c r="B63" s="21">
        <f t="shared" si="3"/>
        <v>4.3932723287875584E-24</v>
      </c>
      <c r="C63" s="21">
        <f>SUM(B$37:$B62)</f>
        <v>3.7936678946831766</v>
      </c>
      <c r="D63" s="21">
        <f t="shared" si="4"/>
        <v>4.630746508722021E-24</v>
      </c>
      <c r="E63" s="21">
        <f t="shared" si="5"/>
        <v>0.26359713811572683</v>
      </c>
      <c r="F63" s="21">
        <f t="shared" si="6"/>
        <v>5.128205128205128E-2</v>
      </c>
      <c r="G63" s="21">
        <f t="shared" si="7"/>
        <v>6.5981163623703691E-26</v>
      </c>
      <c r="H63" s="21">
        <f t="shared" si="8"/>
        <v>1.3333333333333333</v>
      </c>
      <c r="I63" s="21">
        <f t="shared" si="9"/>
        <v>4.1238227264814807E-27</v>
      </c>
      <c r="J63" s="21">
        <f t="shared" si="10"/>
        <v>8.3333333333333329E-2</v>
      </c>
    </row>
    <row r="64" spans="1:10" x14ac:dyDescent="0.2">
      <c r="A64" s="1">
        <v>27</v>
      </c>
      <c r="B64" s="21">
        <f t="shared" si="3"/>
        <v>2.1695171994012642E-25</v>
      </c>
      <c r="C64" s="21">
        <f>SUM(B$37:$B63)</f>
        <v>3.7936678946831766</v>
      </c>
      <c r="D64" s="21">
        <f t="shared" si="4"/>
        <v>2.2822193915779532E-25</v>
      </c>
      <c r="E64" s="21">
        <f t="shared" si="5"/>
        <v>0.26359713811572683</v>
      </c>
      <c r="F64" s="21">
        <f t="shared" si="6"/>
        <v>4.9382716049382713E-2</v>
      </c>
      <c r="G64" s="21">
        <f t="shared" si="7"/>
        <v>3.1251246762190323E-27</v>
      </c>
      <c r="H64" s="21">
        <f t="shared" si="8"/>
        <v>1.3333333333333333</v>
      </c>
      <c r="I64" s="21">
        <f t="shared" si="9"/>
        <v>1.9532029226368952E-28</v>
      </c>
      <c r="J64" s="21">
        <f t="shared" si="10"/>
        <v>8.3333333333333329E-2</v>
      </c>
    </row>
    <row r="65" spans="1:10" x14ac:dyDescent="0.2">
      <c r="A65" s="1">
        <v>28</v>
      </c>
      <c r="B65" s="21">
        <f t="shared" si="3"/>
        <v>1.0331034282863166E-26</v>
      </c>
      <c r="C65" s="21">
        <f>SUM(B$37:$B64)</f>
        <v>3.7936678946831766</v>
      </c>
      <c r="D65" s="21">
        <f t="shared" si="4"/>
        <v>1.0847585997006325E-26</v>
      </c>
      <c r="E65" s="21">
        <f t="shared" si="5"/>
        <v>0.26359713811572683</v>
      </c>
      <c r="F65" s="21">
        <f t="shared" si="6"/>
        <v>4.7619047619047616E-2</v>
      </c>
      <c r="G65" s="21">
        <f t="shared" si="7"/>
        <v>1.4296963121375501E-28</v>
      </c>
      <c r="H65" s="21">
        <f t="shared" si="8"/>
        <v>1.3333333333333333</v>
      </c>
      <c r="I65" s="21">
        <f t="shared" si="9"/>
        <v>8.9356019508596883E-30</v>
      </c>
      <c r="J65" s="21">
        <f t="shared" si="10"/>
        <v>8.3333333333333329E-2</v>
      </c>
    </row>
    <row r="66" spans="1:10" x14ac:dyDescent="0.2">
      <c r="A66" s="1">
        <v>29</v>
      </c>
      <c r="B66" s="21">
        <f t="shared" si="3"/>
        <v>4.7499008197072013E-28</v>
      </c>
      <c r="C66" s="21">
        <f>SUM(B$37:$B65)</f>
        <v>3.7936678946831766</v>
      </c>
      <c r="D66" s="21">
        <f t="shared" si="4"/>
        <v>4.9788117025846567E-28</v>
      </c>
      <c r="E66" s="21">
        <f t="shared" si="5"/>
        <v>0.26359713811572683</v>
      </c>
      <c r="F66" s="21">
        <f t="shared" si="6"/>
        <v>4.5977011494252873E-2</v>
      </c>
      <c r="G66" s="21">
        <f t="shared" si="7"/>
        <v>6.3248217639441196E-30</v>
      </c>
      <c r="H66" s="21">
        <f t="shared" si="8"/>
        <v>1.3333333333333333</v>
      </c>
      <c r="I66" s="21">
        <f t="shared" si="9"/>
        <v>3.9530136024650748E-31</v>
      </c>
      <c r="J66" s="21">
        <f t="shared" si="10"/>
        <v>8.3333333333333329E-2</v>
      </c>
    </row>
    <row r="67" spans="1:10" x14ac:dyDescent="0.2">
      <c r="A67" s="1">
        <v>30</v>
      </c>
      <c r="B67" s="21">
        <f t="shared" si="3"/>
        <v>2.111067030980978E-29</v>
      </c>
      <c r="C67" s="21">
        <f>SUM(B$37:$B66)</f>
        <v>3.7936678946831766</v>
      </c>
      <c r="D67" s="21">
        <f t="shared" si="4"/>
        <v>2.2092561952126514E-29</v>
      </c>
      <c r="E67" s="21">
        <f t="shared" si="5"/>
        <v>0.26359713811572683</v>
      </c>
      <c r="F67" s="21">
        <f t="shared" si="6"/>
        <v>4.4444444444444446E-2</v>
      </c>
      <c r="G67" s="21">
        <f t="shared" si="7"/>
        <v>2.7086214438255556E-31</v>
      </c>
      <c r="H67" s="21">
        <f t="shared" si="8"/>
        <v>1.3333333333333333</v>
      </c>
      <c r="I67" s="21">
        <f t="shared" si="9"/>
        <v>1.6928884023909723E-32</v>
      </c>
      <c r="J67" s="21">
        <f t="shared" si="10"/>
        <v>8.3333333333333329E-2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rintOptions headings="1" gridLines="1"/>
  <pageMargins left="0.75" right="0.75" top="1" bottom="1" header="0.5" footer="0.5"/>
  <pageSetup orientation="landscape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0B47-CBF7-47EE-801E-C4B44D154A0C}">
  <dimension ref="A1:J69"/>
  <sheetViews>
    <sheetView tabSelected="1" zoomScale="90" zoomScaleNormal="90" workbookViewId="0">
      <selection activeCell="E28" sqref="E28"/>
    </sheetView>
  </sheetViews>
  <sheetFormatPr defaultColWidth="9.140625" defaultRowHeight="12.75" x14ac:dyDescent="0.2"/>
  <cols>
    <col min="1" max="1" width="20.42578125" style="1" customWidth="1"/>
    <col min="2" max="2" width="11.42578125" style="1" customWidth="1"/>
    <col min="3" max="3" width="12.7109375" style="1" customWidth="1"/>
    <col min="4" max="4" width="43.85546875" style="1" bestFit="1" customWidth="1"/>
    <col min="5" max="5" width="14" style="1" bestFit="1" customWidth="1"/>
    <col min="6" max="6" width="18.7109375" style="1" bestFit="1" customWidth="1"/>
    <col min="7" max="7" width="14" style="1" bestFit="1" customWidth="1"/>
    <col min="8" max="9" width="13.7109375" style="1" bestFit="1" customWidth="1"/>
    <col min="10" max="16384" width="9.140625" style="1"/>
  </cols>
  <sheetData>
    <row r="1" spans="1:9" ht="18" x14ac:dyDescent="0.25">
      <c r="A1" s="29" t="s">
        <v>35</v>
      </c>
      <c r="B1" s="29"/>
      <c r="C1" s="29"/>
      <c r="D1" s="30"/>
    </row>
    <row r="2" spans="1:9" ht="13.5" thickBot="1" x14ac:dyDescent="0.25">
      <c r="A2" s="2" t="s">
        <v>0</v>
      </c>
      <c r="C2" s="31" t="s">
        <v>33</v>
      </c>
      <c r="D2" s="3" t="s">
        <v>1</v>
      </c>
    </row>
    <row r="3" spans="1:9" ht="18" x14ac:dyDescent="0.25">
      <c r="A3" s="4" t="s">
        <v>17</v>
      </c>
      <c r="B3" s="24">
        <v>16</v>
      </c>
      <c r="C3" s="1" t="s">
        <v>48</v>
      </c>
      <c r="D3" s="5" t="s">
        <v>18</v>
      </c>
      <c r="E3" s="35">
        <f>B3/(B4*B5)</f>
        <v>0.72836410356064663</v>
      </c>
      <c r="F3" s="23" t="s">
        <v>29</v>
      </c>
    </row>
    <row r="4" spans="1:9" ht="18.75" x14ac:dyDescent="0.3">
      <c r="A4" s="6" t="s">
        <v>19</v>
      </c>
      <c r="B4" s="25">
        <v>21.96703533546361</v>
      </c>
      <c r="C4" s="1" t="s">
        <v>48</v>
      </c>
      <c r="D4" s="7" t="s">
        <v>20</v>
      </c>
      <c r="E4" s="33">
        <f>VLOOKUP($B$5,$A$38:$G$67,7,)</f>
        <v>1.9530344638163433</v>
      </c>
      <c r="F4" s="23" t="s">
        <v>30</v>
      </c>
    </row>
    <row r="5" spans="1:9" ht="18.75" thickBot="1" x14ac:dyDescent="0.3">
      <c r="A5" s="8" t="s">
        <v>2</v>
      </c>
      <c r="B5" s="28">
        <v>1</v>
      </c>
      <c r="C5" s="1" t="s">
        <v>26</v>
      </c>
      <c r="D5" s="7" t="s">
        <v>3</v>
      </c>
      <c r="E5" s="33">
        <f>E4+B3/B4</f>
        <v>2.68139856737699</v>
      </c>
      <c r="F5" s="23" t="s">
        <v>31</v>
      </c>
      <c r="G5" s="36"/>
      <c r="H5" s="36"/>
    </row>
    <row r="6" spans="1:9" ht="19.5" thickBot="1" x14ac:dyDescent="0.35">
      <c r="A6" s="23" t="s">
        <v>27</v>
      </c>
      <c r="B6" s="32">
        <v>76</v>
      </c>
      <c r="C6" s="23" t="s">
        <v>25</v>
      </c>
      <c r="D6" s="7" t="s">
        <v>21</v>
      </c>
      <c r="E6" s="33">
        <f>E4/B3</f>
        <v>0.12206465398852145</v>
      </c>
      <c r="F6" s="23" t="str">
        <f>C3</f>
        <v>Minute</v>
      </c>
      <c r="G6" s="37"/>
      <c r="H6" s="37"/>
    </row>
    <row r="7" spans="1:9" ht="18" x14ac:dyDescent="0.25">
      <c r="A7" s="23" t="s">
        <v>28</v>
      </c>
      <c r="B7" s="32">
        <v>2008</v>
      </c>
      <c r="C7" s="23" t="s">
        <v>25</v>
      </c>
      <c r="D7" s="7" t="s">
        <v>4</v>
      </c>
      <c r="E7" s="33">
        <f>E6+1/B4</f>
        <v>0.16758741046106188</v>
      </c>
      <c r="F7" s="23" t="str">
        <f>C3</f>
        <v>Minute</v>
      </c>
      <c r="G7" s="54" t="s">
        <v>56</v>
      </c>
      <c r="H7" s="37"/>
    </row>
    <row r="8" spans="1:9" ht="19.5" thickBot="1" x14ac:dyDescent="0.35">
      <c r="D8" s="9" t="s">
        <v>22</v>
      </c>
      <c r="E8" s="34">
        <f>VLOOKUP($B$5,$A$38:$G$67,5)</f>
        <v>0.27163589643935337</v>
      </c>
      <c r="F8" s="23" t="s">
        <v>32</v>
      </c>
    </row>
    <row r="10" spans="1:9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</row>
    <row r="11" spans="1:9" ht="15" x14ac:dyDescent="0.2">
      <c r="A11" s="10"/>
      <c r="D11" s="53"/>
      <c r="E11" s="53"/>
      <c r="F11" s="53"/>
      <c r="G11" s="53"/>
    </row>
    <row r="12" spans="1:9" s="12" customFormat="1" ht="13.5" thickBot="1" x14ac:dyDescent="0.25">
      <c r="A12" s="11" t="s">
        <v>5</v>
      </c>
      <c r="C12" s="22"/>
      <c r="D12" s="38" t="s">
        <v>53</v>
      </c>
      <c r="E12" s="38" t="s">
        <v>54</v>
      </c>
      <c r="F12" s="38" t="s">
        <v>55</v>
      </c>
      <c r="G12" s="38" t="s">
        <v>38</v>
      </c>
      <c r="H12" s="1"/>
      <c r="I12" s="1"/>
    </row>
    <row r="13" spans="1:9" x14ac:dyDescent="0.2">
      <c r="A13" s="13" t="s">
        <v>36</v>
      </c>
      <c r="B13" s="14" t="s">
        <v>24</v>
      </c>
      <c r="C13" s="15" t="s">
        <v>23</v>
      </c>
      <c r="D13" s="38">
        <v>2</v>
      </c>
      <c r="E13" s="48">
        <f>$B$5*$B$6</f>
        <v>76</v>
      </c>
      <c r="F13" s="48">
        <f>$B$7*$E$6</f>
        <v>245.10582520895107</v>
      </c>
      <c r="G13" s="48">
        <f>E13+F13</f>
        <v>321.10582520895105</v>
      </c>
    </row>
    <row r="14" spans="1:9" x14ac:dyDescent="0.2">
      <c r="A14" s="16">
        <v>0</v>
      </c>
      <c r="B14" s="17">
        <f>VLOOKUP(B5,A37:E67,5)</f>
        <v>0.27163589643935337</v>
      </c>
      <c r="C14" s="26">
        <f>B14</f>
        <v>0.27163589643935337</v>
      </c>
      <c r="D14" s="42">
        <v>3</v>
      </c>
      <c r="E14" s="47">
        <f t="dataTable" ref="E14:G19" dt2D="0" dtr="0" r1="B5"/>
        <v>228</v>
      </c>
      <c r="F14" s="47">
        <v>1.646434693784782</v>
      </c>
      <c r="G14" s="47">
        <v>229.64643469378478</v>
      </c>
    </row>
    <row r="15" spans="1:9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0.19784983620494226</v>
      </c>
      <c r="C15" s="26">
        <f t="shared" ref="C15:C34" si="2">C14+B15</f>
        <v>0.46948573264429561</v>
      </c>
      <c r="D15" s="38">
        <v>4</v>
      </c>
      <c r="E15" s="48">
        <v>304</v>
      </c>
      <c r="F15" s="48">
        <v>0.19330361911685923</v>
      </c>
      <c r="G15" s="48">
        <v>304.19330361911688</v>
      </c>
    </row>
    <row r="16" spans="1:9" x14ac:dyDescent="0.2">
      <c r="A16" s="16">
        <f t="shared" si="0"/>
        <v>2</v>
      </c>
      <c r="B16" s="17">
        <f t="shared" si="1"/>
        <v>0.14410671858703356</v>
      </c>
      <c r="C16" s="26">
        <f t="shared" si="2"/>
        <v>0.61359245123132911</v>
      </c>
      <c r="D16" s="38">
        <v>5</v>
      </c>
      <c r="E16" s="48">
        <v>380</v>
      </c>
      <c r="F16" s="48">
        <v>2.0653711395791002E-2</v>
      </c>
      <c r="G16" s="48">
        <v>380.02065371139577</v>
      </c>
    </row>
    <row r="17" spans="1:7" x14ac:dyDescent="0.2">
      <c r="A17" s="16">
        <f t="shared" si="0"/>
        <v>3</v>
      </c>
      <c r="B17" s="17">
        <f t="shared" si="1"/>
        <v>0.10496216090071106</v>
      </c>
      <c r="C17" s="26">
        <f t="shared" si="2"/>
        <v>0.71855461213204019</v>
      </c>
      <c r="D17" s="38">
        <v>6</v>
      </c>
      <c r="E17" s="48">
        <v>456</v>
      </c>
      <c r="F17" s="48">
        <v>1.9755401410567861E-3</v>
      </c>
      <c r="G17" s="48">
        <v>456.00197554014107</v>
      </c>
    </row>
    <row r="18" spans="1:7" x14ac:dyDescent="0.2">
      <c r="A18" s="16">
        <f t="shared" si="0"/>
        <v>4</v>
      </c>
      <c r="B18" s="17">
        <f t="shared" si="1"/>
        <v>7.6450670232234771E-2</v>
      </c>
      <c r="C18" s="26">
        <f t="shared" si="2"/>
        <v>0.79500528236427492</v>
      </c>
      <c r="D18" s="38">
        <v>7</v>
      </c>
      <c r="E18" s="48">
        <v>532</v>
      </c>
      <c r="F18" s="48">
        <v>1.6943894502603239E-4</v>
      </c>
      <c r="G18" s="48">
        <v>532.00016943894502</v>
      </c>
    </row>
    <row r="19" spans="1:7" x14ac:dyDescent="0.2">
      <c r="A19" s="16">
        <f t="shared" si="0"/>
        <v>5</v>
      </c>
      <c r="B19" s="17">
        <f t="shared" si="1"/>
        <v>5.5683923890312285E-2</v>
      </c>
      <c r="C19" s="26">
        <f t="shared" si="2"/>
        <v>0.85068920625458722</v>
      </c>
      <c r="D19" s="38">
        <v>8</v>
      </c>
      <c r="E19" s="48">
        <v>608</v>
      </c>
      <c r="F19" s="48">
        <v>1.3114786640778904E-5</v>
      </c>
      <c r="G19" s="48">
        <v>608.00001311478661</v>
      </c>
    </row>
    <row r="20" spans="1:7" x14ac:dyDescent="0.2">
      <c r="A20" s="16">
        <f t="shared" si="0"/>
        <v>6</v>
      </c>
      <c r="B20" s="17">
        <f t="shared" si="1"/>
        <v>4.0558171307106594E-2</v>
      </c>
      <c r="C20" s="26">
        <f t="shared" si="2"/>
        <v>0.89124737756169381</v>
      </c>
      <c r="D20" s="38"/>
      <c r="E20" s="38"/>
      <c r="F20" s="38"/>
      <c r="G20" s="38"/>
    </row>
    <row r="21" spans="1:7" x14ac:dyDescent="0.2">
      <c r="A21" s="16">
        <f t="shared" si="0"/>
        <v>7</v>
      </c>
      <c r="B21" s="17">
        <f t="shared" si="1"/>
        <v>2.9541116086159832E-2</v>
      </c>
      <c r="C21" s="26">
        <f t="shared" si="2"/>
        <v>0.92078849364785365</v>
      </c>
    </row>
    <row r="22" spans="1:7" x14ac:dyDescent="0.2">
      <c r="A22" s="16">
        <f t="shared" si="0"/>
        <v>8</v>
      </c>
      <c r="B22" s="17">
        <f t="shared" si="1"/>
        <v>2.1516688536276807E-2</v>
      </c>
      <c r="C22" s="26">
        <f t="shared" si="2"/>
        <v>0.9423051821841304</v>
      </c>
    </row>
    <row r="23" spans="1:7" x14ac:dyDescent="0.2">
      <c r="A23" s="16">
        <f t="shared" si="0"/>
        <v>9</v>
      </c>
      <c r="B23" s="17">
        <f t="shared" si="1"/>
        <v>1.5671983557318896E-2</v>
      </c>
      <c r="C23" s="26">
        <f t="shared" si="2"/>
        <v>0.95797716574144931</v>
      </c>
    </row>
    <row r="24" spans="1:7" x14ac:dyDescent="0.2">
      <c r="A24" s="16">
        <f t="shared" si="0"/>
        <v>10</v>
      </c>
      <c r="B24" s="17">
        <f t="shared" si="1"/>
        <v>1.1414910254743773E-2</v>
      </c>
      <c r="C24" s="26">
        <f t="shared" si="2"/>
        <v>0.96939207599619304</v>
      </c>
    </row>
    <row r="25" spans="1:7" x14ac:dyDescent="0.2">
      <c r="A25" s="16">
        <f t="shared" si="0"/>
        <v>11</v>
      </c>
      <c r="B25" s="17">
        <f t="shared" si="1"/>
        <v>8.3142108749216809E-3</v>
      </c>
      <c r="C25" s="26">
        <f t="shared" si="2"/>
        <v>0.97770628687111472</v>
      </c>
    </row>
    <row r="26" spans="1:7" x14ac:dyDescent="0.2">
      <c r="A26" s="16">
        <f t="shared" si="0"/>
        <v>12</v>
      </c>
      <c r="B26" s="17">
        <f t="shared" si="1"/>
        <v>6.0557727507265105E-3</v>
      </c>
      <c r="C26" s="26">
        <f t="shared" si="2"/>
        <v>0.98376205962184127</v>
      </c>
    </row>
    <row r="27" spans="1:7" x14ac:dyDescent="0.2">
      <c r="A27" s="16">
        <f t="shared" si="0"/>
        <v>13</v>
      </c>
      <c r="B27" s="17">
        <f t="shared" si="1"/>
        <v>4.410807490949905E-3</v>
      </c>
      <c r="C27" s="26">
        <f t="shared" si="2"/>
        <v>0.98817286711279118</v>
      </c>
    </row>
    <row r="28" spans="1:7" x14ac:dyDescent="0.2">
      <c r="A28" s="16">
        <f t="shared" si="0"/>
        <v>14</v>
      </c>
      <c r="B28" s="17">
        <f t="shared" si="1"/>
        <v>3.2126738441243131E-3</v>
      </c>
      <c r="C28" s="26">
        <f t="shared" si="2"/>
        <v>0.99138554095691545</v>
      </c>
    </row>
    <row r="29" spans="1:7" x14ac:dyDescent="0.2">
      <c r="A29" s="16">
        <f t="shared" si="0"/>
        <v>15</v>
      </c>
      <c r="B29" s="17">
        <f t="shared" si="1"/>
        <v>2.3399963045083417E-3</v>
      </c>
      <c r="C29" s="26">
        <f t="shared" si="2"/>
        <v>0.99372553726142376</v>
      </c>
    </row>
    <row r="30" spans="1:7" x14ac:dyDescent="0.2">
      <c r="A30" s="16">
        <f t="shared" si="0"/>
        <v>16</v>
      </c>
      <c r="B30" s="17">
        <f t="shared" si="1"/>
        <v>1.7043693106684446E-3</v>
      </c>
      <c r="C30" s="26">
        <f t="shared" si="2"/>
        <v>0.99542990657209218</v>
      </c>
    </row>
    <row r="31" spans="1:7" x14ac:dyDescent="0.2">
      <c r="A31" s="16">
        <f t="shared" si="0"/>
        <v>17</v>
      </c>
      <c r="B31" s="17">
        <f t="shared" si="1"/>
        <v>1.2414014251012988E-3</v>
      </c>
      <c r="C31" s="26">
        <f t="shared" si="2"/>
        <v>0.9966713079971935</v>
      </c>
    </row>
    <row r="32" spans="1:7" x14ac:dyDescent="0.2">
      <c r="A32" s="16">
        <f t="shared" si="0"/>
        <v>18</v>
      </c>
      <c r="B32" s="17">
        <f t="shared" si="1"/>
        <v>9.0419223615281676E-4</v>
      </c>
      <c r="C32" s="26">
        <f t="shared" si="2"/>
        <v>0.99757550023334629</v>
      </c>
    </row>
    <row r="33" spans="1:10" x14ac:dyDescent="0.2">
      <c r="A33" s="16">
        <f t="shared" si="0"/>
        <v>19</v>
      </c>
      <c r="B33" s="17">
        <f t="shared" si="1"/>
        <v>6.5858116753194284E-4</v>
      </c>
      <c r="C33" s="26">
        <f t="shared" si="2"/>
        <v>0.99823408140087821</v>
      </c>
    </row>
    <row r="34" spans="1:10" ht="13.5" thickBot="1" x14ac:dyDescent="0.25">
      <c r="A34" s="18">
        <f t="shared" si="0"/>
        <v>20</v>
      </c>
      <c r="B34" s="19">
        <f t="shared" si="1"/>
        <v>4.7968688171132765E-4</v>
      </c>
      <c r="C34" s="27">
        <f t="shared" si="2"/>
        <v>0.99871376828258951</v>
      </c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3">($B$3/$B$4)^A38/FACT(A38)</f>
        <v>0.72836410356064663</v>
      </c>
      <c r="C38" s="21">
        <f>SUM(B37:$B$37)</f>
        <v>1</v>
      </c>
      <c r="D38" s="21">
        <f t="shared" ref="D38:D67" si="4">+B38/(1-$B$3/(A38*$B$4))</f>
        <v>2.6813985673769904</v>
      </c>
      <c r="E38" s="21">
        <f t="shared" ref="E38:E67" si="5">1/(C38+D38)</f>
        <v>0.27163589643935337</v>
      </c>
      <c r="F38" s="21">
        <f t="shared" ref="F38:F67" si="6">$B$3/($B$4*A38)</f>
        <v>0.72836410356064663</v>
      </c>
      <c r="G38" s="21">
        <f t="shared" ref="G38:G67" si="7">+E38*B38*F38/(1-F38)^2</f>
        <v>1.9530344638163433</v>
      </c>
      <c r="H38" s="21">
        <f t="shared" ref="H38:H67" si="8">G38+$B$3/$B$4</f>
        <v>2.68139856737699</v>
      </c>
      <c r="I38" s="21">
        <f t="shared" ref="I38:I67" si="9">G38/$B$3</f>
        <v>0.12206465398852145</v>
      </c>
      <c r="J38" s="21">
        <f t="shared" ref="J38:J67" si="10">I38+1/$B$4</f>
        <v>0.16758741046106188</v>
      </c>
    </row>
    <row r="39" spans="1:10" x14ac:dyDescent="0.2">
      <c r="A39" s="1">
        <v>2</v>
      </c>
      <c r="B39" s="21">
        <f t="shared" si="3"/>
        <v>0.2652571336778522</v>
      </c>
      <c r="C39" s="21">
        <f>SUM(B$37:$B38)</f>
        <v>1.7283641035606467</v>
      </c>
      <c r="D39" s="21">
        <f t="shared" si="4"/>
        <v>0.4171903835375928</v>
      </c>
      <c r="E39" s="21">
        <f t="shared" si="5"/>
        <v>0.46607998352558849</v>
      </c>
      <c r="F39" s="21">
        <f t="shared" si="6"/>
        <v>0.36418205178032331</v>
      </c>
      <c r="G39" s="21">
        <f t="shared" si="7"/>
        <v>0.11137314822567876</v>
      </c>
      <c r="H39" s="21">
        <f t="shared" si="8"/>
        <v>0.83973725178632541</v>
      </c>
      <c r="I39" s="21">
        <f t="shared" si="9"/>
        <v>6.9608217641049224E-3</v>
      </c>
      <c r="J39" s="21">
        <f t="shared" si="10"/>
        <v>5.2483578236645338E-2</v>
      </c>
    </row>
    <row r="40" spans="1:10" x14ac:dyDescent="0.2">
      <c r="A40" s="1">
        <v>3</v>
      </c>
      <c r="B40" s="21">
        <f t="shared" si="3"/>
        <v>6.4401258128111802E-2</v>
      </c>
      <c r="C40" s="21">
        <f>SUM(B$37:$B39)</f>
        <v>1.9936212372384989</v>
      </c>
      <c r="D40" s="21">
        <f t="shared" si="4"/>
        <v>8.5050502453835233E-2</v>
      </c>
      <c r="E40" s="21">
        <f t="shared" si="5"/>
        <v>0.4810764397788036</v>
      </c>
      <c r="F40" s="21">
        <f t="shared" si="6"/>
        <v>0.24278803452021552</v>
      </c>
      <c r="G40" s="21">
        <f t="shared" si="7"/>
        <v>1.3119001544101849E-2</v>
      </c>
      <c r="H40" s="21">
        <f t="shared" si="8"/>
        <v>0.74148310510474846</v>
      </c>
      <c r="I40" s="21">
        <f t="shared" si="9"/>
        <v>8.1993759650636554E-4</v>
      </c>
      <c r="J40" s="21">
        <f t="shared" si="10"/>
        <v>4.6342694069046779E-2</v>
      </c>
    </row>
    <row r="41" spans="1:10" x14ac:dyDescent="0.2">
      <c r="A41" s="1">
        <v>4</v>
      </c>
      <c r="B41" s="21">
        <f t="shared" si="3"/>
        <v>1.1726891161164993E-2</v>
      </c>
      <c r="C41" s="21">
        <f>SUM(B$37:$B40)</f>
        <v>2.0580224953666106</v>
      </c>
      <c r="D41" s="21">
        <f t="shared" si="4"/>
        <v>1.4337648237602255E-2</v>
      </c>
      <c r="E41" s="21">
        <f t="shared" si="5"/>
        <v>0.48254160990609352</v>
      </c>
      <c r="F41" s="21">
        <f t="shared" si="6"/>
        <v>0.18209102589016166</v>
      </c>
      <c r="G41" s="21">
        <f t="shared" si="7"/>
        <v>1.5402678814092369E-3</v>
      </c>
      <c r="H41" s="21">
        <f t="shared" si="8"/>
        <v>0.72990437144205589</v>
      </c>
      <c r="I41" s="21">
        <f t="shared" si="9"/>
        <v>9.6266742588077309E-5</v>
      </c>
      <c r="J41" s="21">
        <f t="shared" si="10"/>
        <v>4.5619023215128493E-2</v>
      </c>
    </row>
    <row r="42" spans="1:10" x14ac:dyDescent="0.2">
      <c r="A42" s="1">
        <v>5</v>
      </c>
      <c r="B42" s="21">
        <f t="shared" si="3"/>
        <v>1.7082893136310419E-3</v>
      </c>
      <c r="C42" s="21">
        <f>SUM(B$37:$B41)</f>
        <v>2.0697493865277758</v>
      </c>
      <c r="D42" s="21">
        <f t="shared" si="4"/>
        <v>1.9995727106036781E-3</v>
      </c>
      <c r="E42" s="21">
        <f t="shared" si="5"/>
        <v>0.4826839639719776</v>
      </c>
      <c r="F42" s="21">
        <f t="shared" si="6"/>
        <v>0.14567282071212934</v>
      </c>
      <c r="G42" s="21">
        <f t="shared" si="7"/>
        <v>1.6457140554415142E-4</v>
      </c>
      <c r="H42" s="21">
        <f t="shared" si="8"/>
        <v>0.72852867496619078</v>
      </c>
      <c r="I42" s="21">
        <f t="shared" si="9"/>
        <v>1.0285712846509464E-5</v>
      </c>
      <c r="J42" s="21">
        <f t="shared" si="10"/>
        <v>4.5533042185386924E-2</v>
      </c>
    </row>
    <row r="43" spans="1:10" x14ac:dyDescent="0.2">
      <c r="A43" s="1">
        <v>6</v>
      </c>
      <c r="B43" s="21">
        <f t="shared" si="3"/>
        <v>2.073761024241844E-4</v>
      </c>
      <c r="C43" s="21">
        <f>SUM(B$37:$B42)</f>
        <v>2.0714576758414069</v>
      </c>
      <c r="D43" s="21">
        <f t="shared" si="4"/>
        <v>2.3602855716676501E-4</v>
      </c>
      <c r="E43" s="21">
        <f t="shared" si="5"/>
        <v>0.48269683779837835</v>
      </c>
      <c r="F43" s="21">
        <f t="shared" si="6"/>
        <v>0.12139401726010776</v>
      </c>
      <c r="G43" s="21">
        <f t="shared" si="7"/>
        <v>1.5741355705631762E-5</v>
      </c>
      <c r="H43" s="21">
        <f t="shared" si="8"/>
        <v>0.72837984491635221</v>
      </c>
      <c r="I43" s="21">
        <f t="shared" si="9"/>
        <v>9.8383473160198515E-7</v>
      </c>
      <c r="J43" s="21">
        <f t="shared" si="10"/>
        <v>4.5523740307272013E-2</v>
      </c>
    </row>
    <row r="44" spans="1:10" x14ac:dyDescent="0.2">
      <c r="A44" s="1">
        <v>7</v>
      </c>
      <c r="B44" s="21">
        <f t="shared" si="3"/>
        <v>2.15779012774417E-5</v>
      </c>
      <c r="C44" s="21">
        <f>SUM(B$37:$B43)</f>
        <v>2.0716650519438313</v>
      </c>
      <c r="D44" s="21">
        <f t="shared" si="4"/>
        <v>2.4083877226968179E-5</v>
      </c>
      <c r="E44" s="21">
        <f t="shared" si="5"/>
        <v>0.4826979022620963</v>
      </c>
      <c r="F44" s="21">
        <f t="shared" si="6"/>
        <v>0.10405201479437809</v>
      </c>
      <c r="G44" s="21">
        <f t="shared" si="7"/>
        <v>1.350111115745278E-6</v>
      </c>
      <c r="H44" s="21">
        <f t="shared" si="8"/>
        <v>0.72836545367176242</v>
      </c>
      <c r="I44" s="21">
        <f t="shared" si="9"/>
        <v>8.4381944734079876E-8</v>
      </c>
      <c r="J44" s="21">
        <f t="shared" si="10"/>
        <v>4.5522840854485151E-2</v>
      </c>
    </row>
    <row r="45" spans="1:10" x14ac:dyDescent="0.2">
      <c r="A45" s="1">
        <v>8</v>
      </c>
      <c r="B45" s="21">
        <f t="shared" si="3"/>
        <v>1.9645710900829946E-6</v>
      </c>
      <c r="C45" s="21">
        <f>SUM(B$37:$B44)</f>
        <v>2.0716866298451087</v>
      </c>
      <c r="D45" s="21">
        <f t="shared" si="4"/>
        <v>2.161352540816815E-6</v>
      </c>
      <c r="E45" s="21">
        <f t="shared" si="5"/>
        <v>0.48269798255842133</v>
      </c>
      <c r="F45" s="21">
        <f t="shared" si="6"/>
        <v>9.1045512945080828E-2</v>
      </c>
      <c r="G45" s="21">
        <f t="shared" si="7"/>
        <v>1.0450029195839764E-7</v>
      </c>
      <c r="H45" s="21">
        <f t="shared" si="8"/>
        <v>0.7283642080609386</v>
      </c>
      <c r="I45" s="21">
        <f t="shared" si="9"/>
        <v>6.5312682473998522E-9</v>
      </c>
      <c r="J45" s="21">
        <f t="shared" si="10"/>
        <v>4.5522763003808663E-2</v>
      </c>
    </row>
    <row r="46" spans="1:10" x14ac:dyDescent="0.2">
      <c r="A46" s="1">
        <v>9</v>
      </c>
      <c r="B46" s="21">
        <f t="shared" si="3"/>
        <v>1.5899145121216253E-7</v>
      </c>
      <c r="C46" s="21">
        <f>SUM(B$37:$B45)</f>
        <v>2.0716885944161989</v>
      </c>
      <c r="D46" s="21">
        <f t="shared" si="4"/>
        <v>1.7299154348965294E-7</v>
      </c>
      <c r="E46" s="21">
        <f t="shared" si="5"/>
        <v>0.48269798810140657</v>
      </c>
      <c r="F46" s="21">
        <f t="shared" si="6"/>
        <v>8.0929344840071846E-2</v>
      </c>
      <c r="G46" s="21">
        <f t="shared" si="7"/>
        <v>7.352880148700565E-9</v>
      </c>
      <c r="H46" s="21">
        <f t="shared" si="8"/>
        <v>0.72836411091352682</v>
      </c>
      <c r="I46" s="21">
        <f t="shared" si="9"/>
        <v>4.5955500929378531E-10</v>
      </c>
      <c r="J46" s="21">
        <f t="shared" si="10"/>
        <v>4.5522756932095426E-2</v>
      </c>
    </row>
    <row r="47" spans="1:10" x14ac:dyDescent="0.2">
      <c r="A47" s="1">
        <v>10</v>
      </c>
      <c r="B47" s="21">
        <f t="shared" si="3"/>
        <v>1.1580366583595304E-8</v>
      </c>
      <c r="C47" s="21">
        <f>SUM(B$37:$B46)</f>
        <v>2.07168875340765</v>
      </c>
      <c r="D47" s="21">
        <f t="shared" si="4"/>
        <v>1.2490100682278289E-8</v>
      </c>
      <c r="E47" s="21">
        <f t="shared" si="5"/>
        <v>0.48269798845323064</v>
      </c>
      <c r="F47" s="21">
        <f t="shared" si="6"/>
        <v>7.2836410356064668E-2</v>
      </c>
      <c r="G47" s="21">
        <f t="shared" si="7"/>
        <v>4.7362388295492736E-10</v>
      </c>
      <c r="H47" s="21">
        <f t="shared" si="8"/>
        <v>0.72836410403427054</v>
      </c>
      <c r="I47" s="21">
        <f t="shared" si="9"/>
        <v>2.960149268468296E-11</v>
      </c>
      <c r="J47" s="21">
        <f t="shared" si="10"/>
        <v>4.5522756502141909E-2</v>
      </c>
    </row>
    <row r="48" spans="1:10" x14ac:dyDescent="0.2">
      <c r="A48" s="1">
        <v>11</v>
      </c>
      <c r="B48" s="21">
        <f t="shared" si="3"/>
        <v>7.6679302959673286E-10</v>
      </c>
      <c r="C48" s="21">
        <f>SUM(B$37:$B47)</f>
        <v>2.0716887649880165</v>
      </c>
      <c r="D48" s="21">
        <f t="shared" si="4"/>
        <v>8.2116650264910039E-10</v>
      </c>
      <c r="E48" s="21">
        <f t="shared" si="5"/>
        <v>0.48269798847386658</v>
      </c>
      <c r="F48" s="21">
        <f t="shared" si="6"/>
        <v>6.6214918505513337E-2</v>
      </c>
      <c r="G48" s="21">
        <f t="shared" si="7"/>
        <v>2.8107073660579562E-11</v>
      </c>
      <c r="H48" s="21">
        <f t="shared" si="8"/>
        <v>0.7283641035887537</v>
      </c>
      <c r="I48" s="21">
        <f t="shared" si="9"/>
        <v>1.7566921037862226E-12</v>
      </c>
      <c r="J48" s="21">
        <f t="shared" si="10"/>
        <v>4.5522756474297106E-2</v>
      </c>
    </row>
    <row r="49" spans="1:10" x14ac:dyDescent="0.2">
      <c r="A49" s="1">
        <v>12</v>
      </c>
      <c r="B49" s="21">
        <f t="shared" si="3"/>
        <v>4.6542043134898067E-11</v>
      </c>
      <c r="C49" s="21">
        <f>SUM(B$37:$B48)</f>
        <v>2.0716887657548093</v>
      </c>
      <c r="D49" s="21">
        <f t="shared" si="4"/>
        <v>4.9549552766799826E-11</v>
      </c>
      <c r="E49" s="21">
        <f t="shared" si="5"/>
        <v>0.48269798847499062</v>
      </c>
      <c r="F49" s="21">
        <f t="shared" si="6"/>
        <v>6.0697008630053881E-2</v>
      </c>
      <c r="G49" s="21">
        <f t="shared" si="7"/>
        <v>1.545527761516919E-12</v>
      </c>
      <c r="H49" s="21">
        <f t="shared" si="8"/>
        <v>0.72836410356219217</v>
      </c>
      <c r="I49" s="21">
        <f t="shared" si="9"/>
        <v>9.6595485094807435E-14</v>
      </c>
      <c r="J49" s="21">
        <f t="shared" si="10"/>
        <v>4.552275647263701E-2</v>
      </c>
    </row>
    <row r="50" spans="1:10" x14ac:dyDescent="0.2">
      <c r="A50" s="1">
        <v>13</v>
      </c>
      <c r="B50" s="21">
        <f t="shared" si="3"/>
        <v>2.6076579635254595E-12</v>
      </c>
      <c r="C50" s="21">
        <f>SUM(B$37:$B49)</f>
        <v>2.0716887658013512</v>
      </c>
      <c r="D50" s="21">
        <f t="shared" si="4"/>
        <v>2.7624314974719071E-12</v>
      </c>
      <c r="E50" s="21">
        <f t="shared" si="5"/>
        <v>0.4826979884750478</v>
      </c>
      <c r="F50" s="21">
        <f t="shared" si="6"/>
        <v>5.602800796620358E-2</v>
      </c>
      <c r="G50" s="21">
        <f t="shared" si="7"/>
        <v>7.9143103964518981E-14</v>
      </c>
      <c r="H50" s="21">
        <f t="shared" si="8"/>
        <v>0.72836410356072578</v>
      </c>
      <c r="I50" s="21">
        <f t="shared" si="9"/>
        <v>4.9464439977824363E-15</v>
      </c>
      <c r="J50" s="21">
        <f t="shared" si="10"/>
        <v>4.5522756472545362E-2</v>
      </c>
    </row>
    <row r="51" spans="1:10" x14ac:dyDescent="0.2">
      <c r="A51" s="1">
        <v>14</v>
      </c>
      <c r="B51" s="21">
        <f t="shared" si="3"/>
        <v>1.356660324997145E-13</v>
      </c>
      <c r="C51" s="21">
        <f>SUM(B$37:$B50)</f>
        <v>2.0716887658039589</v>
      </c>
      <c r="D51" s="21">
        <f t="shared" si="4"/>
        <v>1.4311155533626211E-13</v>
      </c>
      <c r="E51" s="21">
        <f t="shared" si="5"/>
        <v>0.48269798847505052</v>
      </c>
      <c r="F51" s="21">
        <f t="shared" si="6"/>
        <v>5.2026007397189045E-2</v>
      </c>
      <c r="G51" s="21">
        <f t="shared" si="7"/>
        <v>3.7911787922354887E-15</v>
      </c>
      <c r="H51" s="21">
        <f t="shared" si="8"/>
        <v>0.7283641035606504</v>
      </c>
      <c r="I51" s="21">
        <f t="shared" si="9"/>
        <v>2.3694867451471804E-16</v>
      </c>
      <c r="J51" s="21">
        <f t="shared" si="10"/>
        <v>4.552275647254065E-2</v>
      </c>
    </row>
    <row r="52" spans="1:10" x14ac:dyDescent="0.2">
      <c r="A52" s="1">
        <v>15</v>
      </c>
      <c r="B52" s="21">
        <f t="shared" si="3"/>
        <v>6.5876178763522732E-15</v>
      </c>
      <c r="C52" s="21">
        <f>SUM(B$37:$B51)</f>
        <v>2.0716887658040943</v>
      </c>
      <c r="D52" s="21">
        <f t="shared" si="4"/>
        <v>6.923822108573929E-15</v>
      </c>
      <c r="E52" s="21">
        <f t="shared" si="5"/>
        <v>0.48269798847505063</v>
      </c>
      <c r="F52" s="21">
        <f t="shared" si="6"/>
        <v>4.8557606904043107E-2</v>
      </c>
      <c r="G52" s="21">
        <f t="shared" si="7"/>
        <v>1.7056745399174671E-16</v>
      </c>
      <c r="H52" s="21">
        <f t="shared" si="8"/>
        <v>0.72836410356064685</v>
      </c>
      <c r="I52" s="21">
        <f t="shared" si="9"/>
        <v>1.066046587448417E-17</v>
      </c>
      <c r="J52" s="21">
        <f t="shared" si="10"/>
        <v>4.5522756472540428E-2</v>
      </c>
    </row>
    <row r="53" spans="1:10" x14ac:dyDescent="0.2">
      <c r="A53" s="1">
        <v>16</v>
      </c>
      <c r="B53" s="21">
        <f t="shared" si="3"/>
        <v>2.9988652431933843E-16</v>
      </c>
      <c r="C53" s="21">
        <f>SUM(B$37:$B52)</f>
        <v>2.071688765804101</v>
      </c>
      <c r="D53" s="21">
        <f t="shared" si="4"/>
        <v>3.1418928670425753E-16</v>
      </c>
      <c r="E53" s="21">
        <f t="shared" si="5"/>
        <v>0.48269798847505063</v>
      </c>
      <c r="F53" s="21">
        <f t="shared" si="6"/>
        <v>4.5522756472540414E-2</v>
      </c>
      <c r="G53" s="21">
        <f t="shared" si="7"/>
        <v>7.2331893501434179E-18</v>
      </c>
      <c r="H53" s="21">
        <f t="shared" si="8"/>
        <v>0.72836410356064663</v>
      </c>
      <c r="I53" s="21">
        <f t="shared" si="9"/>
        <v>4.5207433438396362E-19</v>
      </c>
      <c r="J53" s="21">
        <f t="shared" si="10"/>
        <v>4.5522756472540414E-2</v>
      </c>
    </row>
    <row r="54" spans="1:10" x14ac:dyDescent="0.2">
      <c r="A54" s="1">
        <v>17</v>
      </c>
      <c r="B54" s="21">
        <f t="shared" si="3"/>
        <v>1.2848622320927823E-17</v>
      </c>
      <c r="C54" s="21">
        <f>SUM(B$37:$B53)</f>
        <v>2.0716887658041014</v>
      </c>
      <c r="D54" s="21">
        <f t="shared" si="4"/>
        <v>1.3423762727112783E-17</v>
      </c>
      <c r="E54" s="21">
        <f t="shared" si="5"/>
        <v>0.48269798847505063</v>
      </c>
      <c r="F54" s="21">
        <f t="shared" si="6"/>
        <v>4.2844947268273328E-2</v>
      </c>
      <c r="G54" s="21">
        <f t="shared" si="7"/>
        <v>2.9004612822538744E-19</v>
      </c>
      <c r="H54" s="21">
        <f t="shared" si="8"/>
        <v>0.72836410356064663</v>
      </c>
      <c r="I54" s="21">
        <f t="shared" si="9"/>
        <v>1.8127883014086715E-20</v>
      </c>
      <c r="J54" s="21">
        <f t="shared" si="10"/>
        <v>4.5522756472540414E-2</v>
      </c>
    </row>
    <row r="55" spans="1:10" x14ac:dyDescent="0.2">
      <c r="A55" s="1">
        <v>18</v>
      </c>
      <c r="B55" s="21">
        <f t="shared" si="3"/>
        <v>5.1991529326510609E-19</v>
      </c>
      <c r="C55" s="21">
        <f>SUM(B$37:$B54)</f>
        <v>2.0716887658041014</v>
      </c>
      <c r="D55" s="21">
        <f t="shared" si="4"/>
        <v>5.4184069968156367E-19</v>
      </c>
      <c r="E55" s="21">
        <f t="shared" si="5"/>
        <v>0.48269798847505063</v>
      </c>
      <c r="F55" s="21">
        <f t="shared" si="6"/>
        <v>4.0464672420035923E-2</v>
      </c>
      <c r="G55" s="21">
        <f t="shared" si="7"/>
        <v>1.1029661201129714E-20</v>
      </c>
      <c r="H55" s="21">
        <f t="shared" si="8"/>
        <v>0.72836410356064663</v>
      </c>
      <c r="I55" s="21">
        <f t="shared" si="9"/>
        <v>6.8935382507060714E-22</v>
      </c>
      <c r="J55" s="21">
        <f t="shared" si="10"/>
        <v>4.5522756472540414E-2</v>
      </c>
    </row>
    <row r="56" spans="1:10" x14ac:dyDescent="0.2">
      <c r="A56" s="1">
        <v>19</v>
      </c>
      <c r="B56" s="21">
        <f t="shared" si="3"/>
        <v>1.993092823718472E-20</v>
      </c>
      <c r="C56" s="21">
        <f>SUM(B$37:$B55)</f>
        <v>2.0716887658041014</v>
      </c>
      <c r="D56" s="21">
        <f t="shared" si="4"/>
        <v>2.0725436882217296E-20</v>
      </c>
      <c r="E56" s="21">
        <f t="shared" si="5"/>
        <v>0.48269798847505063</v>
      </c>
      <c r="F56" s="21">
        <f t="shared" si="6"/>
        <v>3.8334952818981402E-2</v>
      </c>
      <c r="G56" s="21">
        <f t="shared" si="7"/>
        <v>3.9879553271428573E-22</v>
      </c>
      <c r="H56" s="21">
        <f t="shared" si="8"/>
        <v>0.72836410356064663</v>
      </c>
      <c r="I56" s="21">
        <f t="shared" si="9"/>
        <v>2.4924720794642858E-23</v>
      </c>
      <c r="J56" s="21">
        <f t="shared" si="10"/>
        <v>4.5522756472540414E-2</v>
      </c>
    </row>
    <row r="57" spans="1:10" x14ac:dyDescent="0.2">
      <c r="A57" s="1">
        <v>20</v>
      </c>
      <c r="B57" s="21">
        <f t="shared" si="3"/>
        <v>7.2584863393043137E-22</v>
      </c>
      <c r="C57" s="21">
        <f>SUM(B$37:$B56)</f>
        <v>2.0716887658041014</v>
      </c>
      <c r="D57" s="21">
        <f t="shared" si="4"/>
        <v>7.532818052716945E-22</v>
      </c>
      <c r="E57" s="21">
        <f t="shared" si="5"/>
        <v>0.48269798847505063</v>
      </c>
      <c r="F57" s="21">
        <f t="shared" si="6"/>
        <v>3.6418205178032334E-2</v>
      </c>
      <c r="G57" s="21">
        <f t="shared" si="7"/>
        <v>1.3742410551006447E-23</v>
      </c>
      <c r="H57" s="21">
        <f t="shared" si="8"/>
        <v>0.72836410356064663</v>
      </c>
      <c r="I57" s="21">
        <f t="shared" si="9"/>
        <v>8.5890065943790295E-25</v>
      </c>
      <c r="J57" s="21">
        <f t="shared" si="10"/>
        <v>4.5522756472540414E-2</v>
      </c>
    </row>
    <row r="58" spans="1:10" x14ac:dyDescent="0.2">
      <c r="A58" s="1">
        <v>21</v>
      </c>
      <c r="B58" s="21">
        <f t="shared" si="3"/>
        <v>2.5175337598736122E-23</v>
      </c>
      <c r="C58" s="21">
        <f>SUM(B$37:$B57)</f>
        <v>2.0716887658041014</v>
      </c>
      <c r="D58" s="21">
        <f t="shared" si="4"/>
        <v>2.6079892726680232E-23</v>
      </c>
      <c r="E58" s="21">
        <f t="shared" si="5"/>
        <v>0.48269798847505063</v>
      </c>
      <c r="F58" s="21">
        <f t="shared" si="6"/>
        <v>3.4684004931459365E-2</v>
      </c>
      <c r="G58" s="21">
        <f t="shared" si="7"/>
        <v>4.5231503772234831E-25</v>
      </c>
      <c r="H58" s="21">
        <f t="shared" si="8"/>
        <v>0.72836410356064663</v>
      </c>
      <c r="I58" s="21">
        <f t="shared" si="9"/>
        <v>2.8269689857646769E-26</v>
      </c>
      <c r="J58" s="21">
        <f t="shared" si="10"/>
        <v>4.5522756472540414E-2</v>
      </c>
    </row>
    <row r="59" spans="1:10" x14ac:dyDescent="0.2">
      <c r="A59" s="1">
        <v>22</v>
      </c>
      <c r="B59" s="21">
        <f t="shared" si="3"/>
        <v>8.3349146372454921E-25</v>
      </c>
      <c r="C59" s="21">
        <f>SUM(B$37:$B58)</f>
        <v>2.0716887658041014</v>
      </c>
      <c r="D59" s="21">
        <f t="shared" si="4"/>
        <v>8.620311240382537E-25</v>
      </c>
      <c r="E59" s="21">
        <f t="shared" si="5"/>
        <v>0.48269798847505063</v>
      </c>
      <c r="F59" s="21">
        <f t="shared" si="6"/>
        <v>3.3107459252756669E-2</v>
      </c>
      <c r="G59" s="21">
        <f t="shared" si="7"/>
        <v>1.4247743202713998E-26</v>
      </c>
      <c r="H59" s="21">
        <f t="shared" si="8"/>
        <v>0.72836410356064663</v>
      </c>
      <c r="I59" s="21">
        <f t="shared" si="9"/>
        <v>8.9048395016962485E-28</v>
      </c>
      <c r="J59" s="21">
        <f t="shared" si="10"/>
        <v>4.5522756472540414E-2</v>
      </c>
    </row>
    <row r="60" spans="1:10" x14ac:dyDescent="0.2">
      <c r="A60" s="1">
        <v>23</v>
      </c>
      <c r="B60" s="21">
        <f t="shared" si="3"/>
        <v>2.6395011426138364E-26</v>
      </c>
      <c r="C60" s="21">
        <f>SUM(B$37:$B59)</f>
        <v>2.0716887658041014</v>
      </c>
      <c r="D60" s="21">
        <f t="shared" si="4"/>
        <v>2.725822501876655E-26</v>
      </c>
      <c r="E60" s="21">
        <f t="shared" si="5"/>
        <v>0.48269798847505063</v>
      </c>
      <c r="F60" s="21">
        <f t="shared" si="6"/>
        <v>3.1668004502636814E-2</v>
      </c>
      <c r="G60" s="21">
        <f t="shared" si="7"/>
        <v>4.3029814848979872E-28</v>
      </c>
      <c r="H60" s="21">
        <f t="shared" si="8"/>
        <v>0.72836410356064663</v>
      </c>
      <c r="I60" s="21">
        <f t="shared" si="9"/>
        <v>2.689363428061242E-29</v>
      </c>
      <c r="J60" s="21">
        <f t="shared" si="10"/>
        <v>4.5522756472540414E-2</v>
      </c>
    </row>
    <row r="61" spans="1:10" x14ac:dyDescent="0.2">
      <c r="A61" s="1">
        <v>24</v>
      </c>
      <c r="B61" s="21">
        <f t="shared" si="3"/>
        <v>8.0104911816134579E-28</v>
      </c>
      <c r="C61" s="21">
        <f>SUM(B$37:$B60)</f>
        <v>2.0716887658041014</v>
      </c>
      <c r="D61" s="21">
        <f t="shared" si="4"/>
        <v>8.2612064409334548E-28</v>
      </c>
      <c r="E61" s="21">
        <f t="shared" si="5"/>
        <v>0.48269798847505063</v>
      </c>
      <c r="F61" s="21">
        <f t="shared" si="6"/>
        <v>3.034850431502694E-2</v>
      </c>
      <c r="G61" s="21">
        <f t="shared" si="7"/>
        <v>1.2480747143928615E-29</v>
      </c>
      <c r="H61" s="21">
        <f t="shared" si="8"/>
        <v>0.72836410356064663</v>
      </c>
      <c r="I61" s="21">
        <f t="shared" si="9"/>
        <v>7.8004669649553842E-31</v>
      </c>
      <c r="J61" s="21">
        <f t="shared" si="10"/>
        <v>4.5522756472540414E-2</v>
      </c>
    </row>
    <row r="62" spans="1:10" x14ac:dyDescent="0.2">
      <c r="A62" s="1">
        <v>25</v>
      </c>
      <c r="B62" s="21">
        <f t="shared" si="3"/>
        <v>2.3338216914305408E-29</v>
      </c>
      <c r="C62" s="21">
        <f>SUM(B$37:$B61)</f>
        <v>2.0716887658041014</v>
      </c>
      <c r="D62" s="21">
        <f t="shared" si="4"/>
        <v>2.403857017908002E-29</v>
      </c>
      <c r="E62" s="21">
        <f t="shared" si="5"/>
        <v>0.48269798847505063</v>
      </c>
      <c r="F62" s="21">
        <f t="shared" si="6"/>
        <v>2.9134564142425864E-2</v>
      </c>
      <c r="G62" s="21">
        <f t="shared" si="7"/>
        <v>3.4820388041729938E-31</v>
      </c>
      <c r="H62" s="21">
        <f t="shared" si="8"/>
        <v>0.72836410356064663</v>
      </c>
      <c r="I62" s="21">
        <f t="shared" si="9"/>
        <v>2.1762742526081211E-32</v>
      </c>
      <c r="J62" s="21">
        <f t="shared" si="10"/>
        <v>4.5522756472540414E-2</v>
      </c>
    </row>
    <row r="63" spans="1:10" x14ac:dyDescent="0.2">
      <c r="A63" s="1">
        <v>26</v>
      </c>
      <c r="B63" s="21">
        <f t="shared" si="3"/>
        <v>6.5379690159584507E-31</v>
      </c>
      <c r="C63" s="21">
        <f>SUM(B$37:$B62)</f>
        <v>2.0716887658041014</v>
      </c>
      <c r="D63" s="21">
        <f t="shared" si="4"/>
        <v>6.7264024818777188E-31</v>
      </c>
      <c r="E63" s="21">
        <f t="shared" si="5"/>
        <v>0.48269798847505063</v>
      </c>
      <c r="F63" s="21">
        <f t="shared" si="6"/>
        <v>2.801400398310179E-2</v>
      </c>
      <c r="G63" s="21">
        <f t="shared" si="7"/>
        <v>9.3577947967710695E-33</v>
      </c>
      <c r="H63" s="21">
        <f t="shared" si="8"/>
        <v>0.72836410356064663</v>
      </c>
      <c r="I63" s="21">
        <f t="shared" si="9"/>
        <v>5.8486217479819184E-34</v>
      </c>
      <c r="J63" s="21">
        <f t="shared" si="10"/>
        <v>4.5522756472540414E-2</v>
      </c>
    </row>
    <row r="64" spans="1:10" x14ac:dyDescent="0.2">
      <c r="A64" s="1">
        <v>27</v>
      </c>
      <c r="B64" s="21">
        <f t="shared" si="3"/>
        <v>1.7637118301540227E-32</v>
      </c>
      <c r="C64" s="21">
        <f>SUM(B$37:$B63)</f>
        <v>2.0716887658041014</v>
      </c>
      <c r="D64" s="21">
        <f t="shared" si="4"/>
        <v>1.8126095992603444E-32</v>
      </c>
      <c r="E64" s="21">
        <f t="shared" si="5"/>
        <v>0.48269798847505063</v>
      </c>
      <c r="F64" s="21">
        <f t="shared" si="6"/>
        <v>2.6976448280023949E-2</v>
      </c>
      <c r="G64" s="21">
        <f t="shared" si="7"/>
        <v>2.4257228662982584E-34</v>
      </c>
      <c r="H64" s="21">
        <f t="shared" si="8"/>
        <v>0.72836410356064663</v>
      </c>
      <c r="I64" s="21">
        <f t="shared" si="9"/>
        <v>1.5160767914364115E-35</v>
      </c>
      <c r="J64" s="21">
        <f t="shared" si="10"/>
        <v>4.5522756472540414E-2</v>
      </c>
    </row>
    <row r="65" spans="1:10" x14ac:dyDescent="0.2">
      <c r="A65" s="1">
        <v>28</v>
      </c>
      <c r="B65" s="21">
        <f t="shared" si="3"/>
        <v>4.5879442361051532E-34</v>
      </c>
      <c r="C65" s="21">
        <f>SUM(B$37:$B64)</f>
        <v>2.0716887658041014</v>
      </c>
      <c r="D65" s="21">
        <f t="shared" si="4"/>
        <v>4.710477915544356E-34</v>
      </c>
      <c r="E65" s="21">
        <f t="shared" si="5"/>
        <v>0.48269798847505063</v>
      </c>
      <c r="F65" s="21">
        <f t="shared" si="6"/>
        <v>2.6013003698594522E-2</v>
      </c>
      <c r="G65" s="21">
        <f t="shared" si="7"/>
        <v>6.0726437632486375E-36</v>
      </c>
      <c r="H65" s="21">
        <f t="shared" si="8"/>
        <v>0.72836410356064663</v>
      </c>
      <c r="I65" s="21">
        <f t="shared" si="9"/>
        <v>3.7954023520303984E-37</v>
      </c>
      <c r="J65" s="21">
        <f t="shared" si="10"/>
        <v>4.5522756472540414E-2</v>
      </c>
    </row>
    <row r="66" spans="1:10" x14ac:dyDescent="0.2">
      <c r="A66" s="1">
        <v>29</v>
      </c>
      <c r="B66" s="21">
        <f t="shared" si="3"/>
        <v>1.1523082381782636E-35</v>
      </c>
      <c r="C66" s="21">
        <f>SUM(B$37:$B65)</f>
        <v>2.0716887658041014</v>
      </c>
      <c r="D66" s="21">
        <f t="shared" si="4"/>
        <v>1.1819952347143206E-35</v>
      </c>
      <c r="E66" s="21">
        <f t="shared" si="5"/>
        <v>0.48269798847505063</v>
      </c>
      <c r="F66" s="21">
        <f t="shared" si="6"/>
        <v>2.511600357105678E-2</v>
      </c>
      <c r="G66" s="21">
        <f t="shared" si="7"/>
        <v>1.4699034515195228E-37</v>
      </c>
      <c r="H66" s="21">
        <f t="shared" si="8"/>
        <v>0.72836410356064663</v>
      </c>
      <c r="I66" s="21">
        <f t="shared" si="9"/>
        <v>9.1868965719970178E-39</v>
      </c>
      <c r="J66" s="21">
        <f t="shared" si="10"/>
        <v>4.5522756472540414E-2</v>
      </c>
    </row>
    <row r="67" spans="1:10" x14ac:dyDescent="0.2">
      <c r="A67" s="1">
        <v>30</v>
      </c>
      <c r="B67" s="21">
        <f t="shared" si="3"/>
        <v>2.7976665230875296E-37</v>
      </c>
      <c r="C67" s="21">
        <f>SUM(B$37:$B66)</f>
        <v>2.0716887658041014</v>
      </c>
      <c r="D67" s="21">
        <f t="shared" si="4"/>
        <v>2.8672806668395072E-37</v>
      </c>
      <c r="E67" s="21">
        <f t="shared" si="5"/>
        <v>0.48269798847505063</v>
      </c>
      <c r="F67" s="21">
        <f t="shared" si="6"/>
        <v>2.4278803452021554E-2</v>
      </c>
      <c r="G67" s="21">
        <f t="shared" si="7"/>
        <v>3.4438738522208926E-39</v>
      </c>
      <c r="H67" s="21">
        <f t="shared" si="8"/>
        <v>0.72836410356064663</v>
      </c>
      <c r="I67" s="21">
        <f t="shared" si="9"/>
        <v>2.1524211576380579E-40</v>
      </c>
      <c r="J67" s="21">
        <f t="shared" si="10"/>
        <v>4.5522756472540414E-2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rintOptions headings="1" gridLines="1"/>
  <pageMargins left="0.75" right="0.75" top="1" bottom="1" header="0.5" footer="0.5"/>
  <pageSetup orientation="landscape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21BAB753299645ACE6947A89687C84" ma:contentTypeVersion="0" ma:contentTypeDescription="Create a new document." ma:contentTypeScope="" ma:versionID="9e4b10a0cdb72c5a2397b5698da1fca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137BCBE-AE1D-41B0-85D3-6748DDE40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AAC478-8255-4174-9DD3-C51BBF0B41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A86F9E-B525-4DDD-BC9C-6BBCA83DF090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MMs_1.1-2</vt:lpstr>
      <vt:lpstr>MMs_1.3</vt:lpstr>
      <vt:lpstr>MMs_2.abcd</vt:lpstr>
      <vt:lpstr>MMs_2.e</vt:lpstr>
      <vt:lpstr>MMs_2.f1</vt:lpstr>
      <vt:lpstr>MMs_2.f2</vt:lpstr>
      <vt:lpstr>MMs_2.g</vt:lpstr>
      <vt:lpstr>MMs_2.h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 Sid</dc:creator>
  <cp:lastModifiedBy>Al Sid</cp:lastModifiedBy>
  <cp:lastPrinted>2005-08-26T16:42:30Z</cp:lastPrinted>
  <dcterms:created xsi:type="dcterms:W3CDTF">2005-08-03T14:50:51Z</dcterms:created>
  <dcterms:modified xsi:type="dcterms:W3CDTF">2020-03-11T03:19:19Z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0x0101009921BAB753299645ACE6947A89687C84</vt:lpwstr>
  </property>
  <property fmtid="{D5CDD505-2E9C-101B-9397-08002B2CF9AE}" pid="3" name="Order">
    <vt:r8>4700</vt:r8>
  </property>
  <property fmtid="{D5CDD505-2E9C-101B-9397-08002B2CF9AE}" pid="4" name="TemplateUrl">
    <vt:lpwstr/>
  </property>
  <property fmtid="{D5CDD505-2E9C-101B-9397-08002B2CF9AE}" pid="5" name="_CopySource">
    <vt:lpwstr>http://eis.usafa.edu/academics/management/or310fall2014/Course Material/Basic Queue Template OR310.xlsx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dlc_DocIdItemGuid">
    <vt:lpwstr>7bed241e-2699-4b58-8456-6831ed1158e5</vt:lpwstr>
  </property>
</Properties>
</file>