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hu\Downloads\"/>
    </mc:Choice>
  </mc:AlternateContent>
  <xr:revisionPtr revIDLastSave="0" documentId="13_ncr:1_{3F81C43E-156B-4F93-9A40-5B8394D44A5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&amp;L" sheetId="155" r:id="rId1"/>
    <sheet name="Balance Sheet" sheetId="154" r:id="rId2"/>
  </sheets>
  <calcPr calcId="191029"/>
</workbook>
</file>

<file path=xl/calcChain.xml><?xml version="1.0" encoding="utf-8"?>
<calcChain xmlns="http://schemas.openxmlformats.org/spreadsheetml/2006/main">
  <c r="D44" i="154" l="1"/>
  <c r="E44" i="154"/>
  <c r="C44" i="154"/>
  <c r="D43" i="154"/>
  <c r="E43" i="154"/>
  <c r="C43" i="154"/>
  <c r="D42" i="154"/>
  <c r="E42" i="154"/>
  <c r="C42" i="154"/>
  <c r="D41" i="154"/>
  <c r="E41" i="154"/>
  <c r="C41" i="154"/>
  <c r="D29" i="155"/>
  <c r="E29" i="155"/>
  <c r="C29" i="155"/>
  <c r="D28" i="155"/>
  <c r="E28" i="155"/>
  <c r="C28" i="155"/>
  <c r="D27" i="155"/>
  <c r="E27" i="155"/>
  <c r="C27" i="155"/>
  <c r="C26" i="155"/>
  <c r="E26" i="155"/>
  <c r="D26" i="155"/>
  <c r="D25" i="155"/>
  <c r="E25" i="155"/>
  <c r="C25" i="155"/>
  <c r="E36" i="154"/>
  <c r="E46" i="154" s="1"/>
  <c r="D36" i="154"/>
  <c r="D46" i="154" s="1"/>
  <c r="C36" i="154"/>
  <c r="C46" i="154" s="1"/>
  <c r="E45" i="154" l="1"/>
  <c r="D45" i="154"/>
  <c r="C45" i="154"/>
  <c r="E7" i="155"/>
  <c r="D7" i="155"/>
  <c r="C7" i="155"/>
  <c r="D11" i="155" l="1"/>
  <c r="D14" i="155" s="1"/>
  <c r="E11" i="155"/>
  <c r="E14" i="155" s="1"/>
  <c r="E18" i="155" s="1"/>
  <c r="E20" i="155" s="1"/>
  <c r="C11" i="155"/>
  <c r="C14" i="155" s="1"/>
  <c r="D18" i="155"/>
  <c r="D20" i="155" s="1"/>
  <c r="C18" i="155"/>
  <c r="C20" i="155" s="1"/>
</calcChain>
</file>

<file path=xl/sharedStrings.xml><?xml version="1.0" encoding="utf-8"?>
<sst xmlns="http://schemas.openxmlformats.org/spreadsheetml/2006/main" count="76" uniqueCount="73">
  <si>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</si>
  <si>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</si>
  <si>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</si>
  <si>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</si>
  <si>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</si>
  <si>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</si>
  <si>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</si>
  <si>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</si>
  <si>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</si>
  <si>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</si>
  <si>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</si>
  <si>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</si>
  <si>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</si>
  <si>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</si>
  <si>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</si>
  <si>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</si>
  <si>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</si>
  <si>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</si>
  <si>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</si>
  <si>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</si>
  <si>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</si>
  <si>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</si>
  <si>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</si>
  <si>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</si>
  <si>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</si>
  <si>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</si>
  <si>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</si>
  <si>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</si>
  <si>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</si>
  <si>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Solar bonds issued to related parties, net of current</t>
  </si>
  <si>
    <t>Convertible senior notes issued to related parties</t>
  </si>
  <si>
    <t>Deferred revenue, net of current portion</t>
  </si>
  <si>
    <t>Resale value guarantees, net of current portion</t>
  </si>
  <si>
    <t>Other long-term liabilities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</si>
  <si>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</si>
  <si>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</si>
  <si>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</si>
  <si>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</si>
  <si>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</si>
  <si>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</si>
  <si>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</si>
  <si>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</si>
  <si>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</si>
  <si>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</si>
  <si>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</si>
  <si>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Income Statement</t>
  </si>
  <si>
    <t>Energy generation and storage cost of revenues</t>
  </si>
  <si>
    <t>Services and other cost of revenues</t>
  </si>
  <si>
    <t>Automotive cost of revenues</t>
  </si>
  <si>
    <t>Automotive revenue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</si>
  <si>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</si>
  <si>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</si>
  <si>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</si>
  <si>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</si>
  <si>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</si>
  <si>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</si>
  <si>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</si>
  <si>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</si>
  <si>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Balance Sheet</t>
  </si>
  <si>
    <t>Misc. stocks</t>
  </si>
  <si>
    <t>Net loss incl. minority interests</t>
  </si>
  <si>
    <t>Minority interests</t>
  </si>
  <si>
    <t>Current Ratio</t>
  </si>
  <si>
    <t>DSO</t>
  </si>
  <si>
    <t>DIO</t>
  </si>
  <si>
    <t>DPO</t>
  </si>
  <si>
    <t>Net Trading Cycle</t>
  </si>
  <si>
    <t>Debt Ratio</t>
  </si>
  <si>
    <t>Interest Coverage</t>
  </si>
  <si>
    <t>ROA</t>
  </si>
  <si>
    <t>ROE</t>
  </si>
  <si>
    <t>EBIT %</t>
  </si>
  <si>
    <t>Net Income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</si>
</sst>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.00_);_(* \(#,##0.00\);_(* &quot;-&quot;??_);_(@_)"/>
    <numFmt numFmtId="166" formatCode="_(* #,##0_);_(* \(#,##0\);_(* &quot;-&quot;??_);_(@_)"/>
    <numFmt numFmtId="167" formatCode="0.0%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165" fontId="1" fillId="0" borderId="0">
      <alignment vertical="top"/>
    </xf>
    <xf numFmtId="9" fontId="1" fillId="0" borderId="0" applyFont="0" applyFill="0" applyBorder="0" applyAlignment="0" applyProtection="0"/>
  </cellStyleXfs>
  <cellXfs count="27">
    <xf numFmtId="0" fontId="0" fillId="0" borderId="0" xfId="0">
      <alignment vertical="top"/>
    </xf>
    <xf numFmtId="0" fontId="0" fillId="2" borderId="0" xfId="0" applyFill="1">
      <alignment vertical="top"/>
    </xf>
    <xf numFmtId="0" fontId="2" fillId="2" borderId="1" xfId="0" applyFont="1" applyFill="1" applyBorder="1">
      <alignment vertical="top"/>
    </xf>
    <xf numFmtId="0" fontId="4" fillId="2" borderId="0" xfId="0" applyFont="1" applyFill="1">
      <alignment vertical="top"/>
    </xf>
    <xf numFmtId="0" fontId="2" fillId="2" borderId="2" xfId="0" applyFont="1" applyFill="1" applyBorder="1">
      <alignment vertical="top"/>
    </xf>
    <xf numFmtId="0" fontId="3" fillId="2" borderId="0" xfId="0" applyFont="1" applyFill="1">
      <alignment vertical="top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right" wrapText="1"/>
    </xf>
    <xf numFmtId="0" fontId="2" fillId="2" borderId="0" xfId="0" applyFont="1" applyFill="1" applyBorder="1">
      <alignment vertical="top"/>
    </xf>
    <xf numFmtId="166" fontId="1" fillId="2" borderId="0" xfId="1" applyNumberFormat="1" applyFill="1">
      <alignment vertical="top"/>
    </xf>
    <xf numFmtId="166" fontId="2" fillId="2" borderId="2" xfId="1" applyNumberFormat="1" applyFont="1" applyFill="1" applyBorder="1">
      <alignment vertical="top"/>
    </xf>
    <xf numFmtId="166" fontId="2" fillId="2" borderId="0" xfId="1" applyNumberFormat="1" applyFont="1" applyFill="1">
      <alignment vertical="top"/>
    </xf>
    <xf numFmtId="166" fontId="2" fillId="2" borderId="1" xfId="1" applyNumberFormat="1" applyFont="1" applyFill="1" applyBorder="1">
      <alignment vertical="top"/>
    </xf>
    <xf numFmtId="0" fontId="5" fillId="2" borderId="3" xfId="0" applyFont="1" applyFill="1" applyBorder="1" applyAlignment="1"/>
    <xf numFmtId="0" fontId="5" fillId="2" borderId="3" xfId="0" applyFont="1" applyFill="1" applyBorder="1" applyAlignment="1">
      <alignment horizontal="right" vertical="top" wrapText="1"/>
    </xf>
    <xf numFmtId="0" fontId="6" fillId="2" borderId="0" xfId="0" applyFont="1" applyFill="1" applyBorder="1">
      <alignment vertical="top"/>
    </xf>
    <xf numFmtId="37" fontId="6" fillId="2" borderId="0" xfId="0" applyNumberFormat="1" applyFont="1" applyFill="1" applyBorder="1">
      <alignment vertical="top"/>
    </xf>
    <xf numFmtId="0" fontId="6" fillId="2" borderId="0" xfId="0" applyFont="1" applyFill="1">
      <alignment vertical="top"/>
    </xf>
    <xf numFmtId="37" fontId="6" fillId="2" borderId="0" xfId="0" applyNumberFormat="1" applyFont="1" applyFill="1">
      <alignment vertical="top"/>
    </xf>
    <xf numFmtId="0" fontId="5" fillId="2" borderId="1" xfId="0" applyFont="1" applyFill="1" applyBorder="1">
      <alignment vertical="top"/>
    </xf>
    <xf numFmtId="37" fontId="5" fillId="2" borderId="1" xfId="0" applyNumberFormat="1" applyFont="1" applyFill="1" applyBorder="1">
      <alignment vertical="top"/>
    </xf>
    <xf numFmtId="165" fontId="6" fillId="2" borderId="0" xfId="0" applyNumberFormat="1" applyFont="1" applyFill="1">
      <alignment vertical="top"/>
    </xf>
    <xf numFmtId="0" fontId="5" fillId="2" borderId="2" xfId="0" applyFont="1" applyFill="1" applyBorder="1">
      <alignment vertical="top"/>
    </xf>
    <xf numFmtId="164" fontId="5" fillId="2" borderId="2" xfId="0" applyNumberFormat="1" applyFont="1" applyFill="1" applyBorder="1">
      <alignment vertical="top"/>
    </xf>
    <xf numFmtId="0" fontId="7" fillId="3" borderId="0" xfId="0" applyFont="1" applyFill="1" applyAlignment="1"/>
    <xf numFmtId="167" fontId="0" fillId="2" borderId="0" xfId="2" applyNumberFormat="1" applyFont="1" applyFill="1" applyAlignment="1">
      <alignment vertical="top"/>
    </xf>
    <xf numFmtId="2" fontId="0" fillId="2" borderId="0" xfId="0" applyNumberFormat="1" applyFill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opLeftCell="A4" workbookViewId="0">
      <selection activeCell="H16" sqref="H16"/>
    </sheetView>
  </sheetViews>
  <sheetFormatPr defaultColWidth="9.1796875" defaultRowHeight="12.5" x14ac:dyDescent="0.25"/>
  <cols>
    <col min="1" max="1" width="2" style="1" customWidth="1"/>
    <col min="2" max="2" width="41.7265625" style="1" bestFit="1" customWidth="1"/>
    <col min="3" max="5" width="11.26953125" style="1" bestFit="1" customWidth="1"/>
    <col min="6" max="16384" width="9.1796875" style="1"/>
  </cols>
  <sheetData>
    <row r="1" spans="2:5" ht="15.5" x14ac:dyDescent="0.25">
      <c r="B1" s="3" t="s">
        <v>45</v>
      </c>
    </row>
    <row r="3" spans="2:5" ht="23" x14ac:dyDescent="0.25">
      <c r="B3" s="13" t="s">
        <v>42</v>
      </c>
      <c r="C3" s="14" t="s">
        <v>52</v>
      </c>
      <c r="D3" s="14" t="s">
        <v>53</v>
      </c>
      <c r="E3" s="14" t="s">
        <v>54</v>
      </c>
    </row>
    <row r="4" spans="2:5" x14ac:dyDescent="0.25">
      <c r="B4" s="15" t="s">
        <v>49</v>
      </c>
      <c r="C4" s="16">
        <v>3007012</v>
      </c>
      <c r="D4" s="16">
        <v>3740973</v>
      </c>
      <c r="E4" s="16">
        <v>6350766</v>
      </c>
    </row>
    <row r="5" spans="2:5" x14ac:dyDescent="0.25">
      <c r="B5" s="17" t="s">
        <v>3</v>
      </c>
      <c r="C5" s="18">
        <v>4208</v>
      </c>
      <c r="D5" s="18">
        <v>14477</v>
      </c>
      <c r="E5" s="18">
        <v>181394</v>
      </c>
    </row>
    <row r="6" spans="2:5" x14ac:dyDescent="0.25">
      <c r="B6" s="17" t="s">
        <v>2</v>
      </c>
      <c r="C6" s="18">
        <v>187136</v>
      </c>
      <c r="D6" s="18">
        <v>290575</v>
      </c>
      <c r="E6" s="18">
        <v>467972</v>
      </c>
    </row>
    <row r="7" spans="2:5" x14ac:dyDescent="0.25">
      <c r="B7" s="19" t="s">
        <v>0</v>
      </c>
      <c r="C7" s="20">
        <f>SUM(C4:C6)</f>
        <v>3198356</v>
      </c>
      <c r="D7" s="20">
        <f>SUM(D4:D6)</f>
        <v>4046025</v>
      </c>
      <c r="E7" s="20">
        <f>SUM(E4:E6)</f>
        <v>7000132</v>
      </c>
    </row>
    <row r="8" spans="2:5" x14ac:dyDescent="0.25">
      <c r="B8" s="17" t="s">
        <v>48</v>
      </c>
      <c r="C8" s="18">
        <v>-2145749</v>
      </c>
      <c r="D8" s="18">
        <v>-2823302</v>
      </c>
      <c r="E8" s="18">
        <v>-4750081</v>
      </c>
    </row>
    <row r="9" spans="2:5" x14ac:dyDescent="0.25">
      <c r="B9" s="17" t="s">
        <v>46</v>
      </c>
      <c r="C9" s="18">
        <v>-4005</v>
      </c>
      <c r="D9" s="18">
        <v>-12287</v>
      </c>
      <c r="E9" s="18">
        <v>-178332</v>
      </c>
    </row>
    <row r="10" spans="2:5" x14ac:dyDescent="0.25">
      <c r="B10" s="17" t="s">
        <v>47</v>
      </c>
      <c r="C10" s="18">
        <v>-166931</v>
      </c>
      <c r="D10" s="18">
        <v>-286933</v>
      </c>
      <c r="E10" s="18">
        <v>-472462</v>
      </c>
    </row>
    <row r="11" spans="2:5" x14ac:dyDescent="0.25">
      <c r="B11" s="19" t="s">
        <v>1</v>
      </c>
      <c r="C11" s="20">
        <f>SUM(C7:C10)</f>
        <v>881671</v>
      </c>
      <c r="D11" s="20">
        <f>SUM(D7:D10)</f>
        <v>923503</v>
      </c>
      <c r="E11" s="20">
        <f>SUM(E7:E10)</f>
        <v>1599257</v>
      </c>
    </row>
    <row r="12" spans="2:5" x14ac:dyDescent="0.25">
      <c r="B12" s="17" t="s">
        <v>4</v>
      </c>
      <c r="C12" s="18">
        <v>-464700</v>
      </c>
      <c r="D12" s="18">
        <v>-717900</v>
      </c>
      <c r="E12" s="18">
        <v>-834408</v>
      </c>
    </row>
    <row r="13" spans="2:5" x14ac:dyDescent="0.25">
      <c r="B13" s="17" t="s">
        <v>38</v>
      </c>
      <c r="C13" s="18">
        <v>-603660</v>
      </c>
      <c r="D13" s="18">
        <v>-922232</v>
      </c>
      <c r="E13" s="18">
        <v>-1432189</v>
      </c>
    </row>
    <row r="14" spans="2:5" x14ac:dyDescent="0.25">
      <c r="B14" s="19" t="s">
        <v>50</v>
      </c>
      <c r="C14" s="20">
        <f>SUM(C11:C13)</f>
        <v>-186689</v>
      </c>
      <c r="D14" s="20">
        <f>SUM(D11:D13)</f>
        <v>-716629</v>
      </c>
      <c r="E14" s="20">
        <f>SUM(E11:E13)</f>
        <v>-667340</v>
      </c>
    </row>
    <row r="15" spans="2:5" x14ac:dyDescent="0.25">
      <c r="B15" s="17" t="s">
        <v>39</v>
      </c>
      <c r="C15" s="18">
        <v>1126</v>
      </c>
      <c r="D15" s="18">
        <v>1508</v>
      </c>
      <c r="E15" s="18">
        <v>8530</v>
      </c>
    </row>
    <row r="16" spans="2:5" x14ac:dyDescent="0.25">
      <c r="B16" s="17" t="s">
        <v>5</v>
      </c>
      <c r="C16" s="18">
        <v>-100886</v>
      </c>
      <c r="D16" s="18">
        <v>-118851</v>
      </c>
      <c r="E16" s="18">
        <v>-198810</v>
      </c>
    </row>
    <row r="17" spans="2:5" x14ac:dyDescent="0.25">
      <c r="B17" s="17" t="s">
        <v>40</v>
      </c>
      <c r="C17" s="18">
        <v>1813</v>
      </c>
      <c r="D17" s="18">
        <v>-41652</v>
      </c>
      <c r="E17" s="18">
        <v>111272</v>
      </c>
    </row>
    <row r="18" spans="2:5" x14ac:dyDescent="0.25">
      <c r="B18" s="19" t="s">
        <v>51</v>
      </c>
      <c r="C18" s="20">
        <f>SUM(C14:C17)</f>
        <v>-284636</v>
      </c>
      <c r="D18" s="20">
        <f>SUM(D14:D17)</f>
        <v>-875624</v>
      </c>
      <c r="E18" s="20">
        <f>SUM(E14:E17)</f>
        <v>-746348</v>
      </c>
    </row>
    <row r="19" spans="2:5" x14ac:dyDescent="0.25">
      <c r="B19" s="17" t="s">
        <v>6</v>
      </c>
      <c r="C19" s="18">
        <v>9404</v>
      </c>
      <c r="D19" s="17">
        <v>-13039</v>
      </c>
      <c r="E19" s="17">
        <v>-26698</v>
      </c>
    </row>
    <row r="20" spans="2:5" x14ac:dyDescent="0.25">
      <c r="B20" s="19" t="s">
        <v>60</v>
      </c>
      <c r="C20" s="20">
        <f>SUM(C18:C19)</f>
        <v>-275232</v>
      </c>
      <c r="D20" s="20">
        <f>SUM(D18:D19)</f>
        <v>-888663</v>
      </c>
      <c r="E20" s="20">
        <f>SUM(E18:E19)</f>
        <v>-773046</v>
      </c>
    </row>
    <row r="21" spans="2:5" s="5" customFormat="1" x14ac:dyDescent="0.25">
      <c r="B21" s="17" t="s">
        <v>61</v>
      </c>
      <c r="C21" s="21">
        <v>0</v>
      </c>
      <c r="D21" s="21">
        <v>0</v>
      </c>
      <c r="E21" s="18">
        <v>98132</v>
      </c>
    </row>
    <row r="22" spans="2:5" s="5" customFormat="1" ht="13" thickBot="1" x14ac:dyDescent="0.3">
      <c r="B22" s="22" t="s">
        <v>41</v>
      </c>
      <c r="C22" s="23">
        <v>-275232</v>
      </c>
      <c r="D22" s="23">
        <v>-888663</v>
      </c>
      <c r="E22" s="23">
        <v>-674914</v>
      </c>
    </row>
    <row r="25" spans="2:5" x14ac:dyDescent="0.25">
      <c r="B25" s="24" t="s">
        <v>68</v>
      </c>
      <c r="C25" s="26">
        <f>-C14/C16</f>
        <v>-1.8504946176872905</v>
      </c>
      <c r="D25" s="26">
        <f t="shared" ref="D25:E25" si="0">-D14/D16</f>
        <v>-6.0296421569864789</v>
      </c>
      <c r="E25" s="26">
        <f t="shared" si="0"/>
        <v>-3.3566721995875457</v>
      </c>
    </row>
    <row r="26" spans="2:5" x14ac:dyDescent="0.25">
      <c r="B26" s="24" t="s">
        <v>69</v>
      </c>
      <c r="C26" s="25">
        <f>C14/'Balance Sheet'!C17</f>
        <v>-3.2018463753803808E-2</v>
      </c>
      <c r="D26" s="25">
        <f>D14/'Balance Sheet'!D17</f>
        <v>-8.882429577120006E-2</v>
      </c>
      <c r="E26" s="25">
        <f>E14/'Balance Sheet'!E17</f>
        <v>-2.944483595978058E-2</v>
      </c>
    </row>
    <row r="27" spans="2:5" x14ac:dyDescent="0.25">
      <c r="B27" s="24" t="s">
        <v>70</v>
      </c>
      <c r="C27" s="25">
        <f>C22/'Balance Sheet'!C39</f>
        <v>-4.7204204939160478E-2</v>
      </c>
      <c r="D27" s="25">
        <f>D22/'Balance Sheet'!D39</f>
        <v>-0.11014746145205113</v>
      </c>
      <c r="E27" s="25">
        <f>E22/'Balance Sheet'!E39</f>
        <v>-2.9779021214012873E-2</v>
      </c>
    </row>
    <row r="28" spans="2:5" x14ac:dyDescent="0.25">
      <c r="B28" s="24" t="s">
        <v>71</v>
      </c>
      <c r="C28" s="25">
        <f>C14/C4</f>
        <v>-6.2084554368256592E-2</v>
      </c>
      <c r="D28" s="25">
        <f t="shared" ref="D28:E28" si="1">D14/D4</f>
        <v>-0.19156219518291098</v>
      </c>
      <c r="E28" s="25">
        <f t="shared" si="1"/>
        <v>-0.10508023756504334</v>
      </c>
    </row>
    <row r="29" spans="2:5" x14ac:dyDescent="0.25">
      <c r="B29" s="24" t="s">
        <v>72</v>
      </c>
      <c r="C29" s="25">
        <f>C22/C4</f>
        <v>-9.1530063731039321E-2</v>
      </c>
      <c r="D29" s="25">
        <f t="shared" ref="D29:E29" si="2">D22/D4</f>
        <v>-0.2375486270550469</v>
      </c>
      <c r="E29" s="25">
        <f t="shared" si="2"/>
        <v>-0.10627284960585857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6"/>
  <sheetViews>
    <sheetView tabSelected="1" workbookViewId="0">
      <selection activeCell="G3" sqref="G3"/>
    </sheetView>
  </sheetViews>
  <sheetFormatPr defaultColWidth="9.1796875" defaultRowHeight="12.5" x14ac:dyDescent="0.25"/>
  <cols>
    <col min="1" max="1" width="2" style="1" customWidth="1"/>
    <col min="2" max="2" width="44.81640625" style="1" bestFit="1" customWidth="1"/>
    <col min="3" max="4" width="12.81640625" style="1" bestFit="1" customWidth="1"/>
    <col min="5" max="5" width="14" style="1" bestFit="1" customWidth="1"/>
    <col min="6" max="16384" width="9.1796875" style="1"/>
  </cols>
  <sheetData>
    <row r="1" spans="2:5" ht="15.5" x14ac:dyDescent="0.25">
      <c r="B1" s="3" t="s">
        <v>58</v>
      </c>
    </row>
    <row r="3" spans="2:5" ht="26" x14ac:dyDescent="0.3">
      <c r="B3" s="6" t="s">
        <v>42</v>
      </c>
      <c r="C3" s="7" t="s">
        <v>55</v>
      </c>
      <c r="D3" s="7" t="s">
        <v>56</v>
      </c>
      <c r="E3" s="7" t="s">
        <v>57</v>
      </c>
    </row>
    <row r="4" spans="2:5" x14ac:dyDescent="0.25">
      <c r="B4" s="5" t="s">
        <v>7</v>
      </c>
      <c r="C4" s="9">
        <v>1905713</v>
      </c>
      <c r="D4" s="9">
        <v>1196908</v>
      </c>
      <c r="E4" s="9">
        <v>3393216</v>
      </c>
    </row>
    <row r="5" spans="2:5" x14ac:dyDescent="0.25">
      <c r="B5" s="5" t="s">
        <v>44</v>
      </c>
      <c r="C5" s="9">
        <v>17947</v>
      </c>
      <c r="D5" s="9">
        <v>22628</v>
      </c>
      <c r="E5" s="9">
        <v>105519</v>
      </c>
    </row>
    <row r="6" spans="2:5" x14ac:dyDescent="0.25">
      <c r="B6" s="5" t="s">
        <v>8</v>
      </c>
      <c r="C6" s="9">
        <v>226604</v>
      </c>
      <c r="D6" s="9">
        <v>168965</v>
      </c>
      <c r="E6" s="9">
        <v>499142</v>
      </c>
    </row>
    <row r="7" spans="2:5" x14ac:dyDescent="0.25">
      <c r="B7" s="5" t="s">
        <v>9</v>
      </c>
      <c r="C7" s="9">
        <v>953675</v>
      </c>
      <c r="D7" s="9">
        <v>1277838</v>
      </c>
      <c r="E7" s="9">
        <v>2067454</v>
      </c>
    </row>
    <row r="8" spans="2:5" x14ac:dyDescent="0.25">
      <c r="B8" s="5" t="s">
        <v>10</v>
      </c>
      <c r="C8" s="9">
        <v>76134</v>
      </c>
      <c r="D8" s="9">
        <v>115667</v>
      </c>
      <c r="E8" s="9">
        <v>194465</v>
      </c>
    </row>
    <row r="9" spans="2:5" ht="13" x14ac:dyDescent="0.25">
      <c r="B9" s="2" t="s">
        <v>11</v>
      </c>
      <c r="C9" s="12">
        <v>3180073</v>
      </c>
      <c r="D9" s="12">
        <v>2782006</v>
      </c>
      <c r="E9" s="12">
        <v>6259796</v>
      </c>
    </row>
    <row r="10" spans="2:5" x14ac:dyDescent="0.25">
      <c r="B10" s="5" t="s">
        <v>12</v>
      </c>
      <c r="C10" s="9">
        <v>766744</v>
      </c>
      <c r="D10" s="9">
        <v>1791403</v>
      </c>
      <c r="E10" s="9">
        <v>3134080</v>
      </c>
    </row>
    <row r="11" spans="2:5" x14ac:dyDescent="0.25">
      <c r="B11" s="5" t="s">
        <v>13</v>
      </c>
      <c r="C11" s="9">
        <v>0</v>
      </c>
      <c r="D11" s="9">
        <v>0</v>
      </c>
      <c r="E11" s="9">
        <v>5919880</v>
      </c>
    </row>
    <row r="12" spans="2:5" x14ac:dyDescent="0.25">
      <c r="B12" s="5" t="s">
        <v>14</v>
      </c>
      <c r="C12" s="9">
        <v>1829267</v>
      </c>
      <c r="D12" s="9">
        <v>3403334</v>
      </c>
      <c r="E12" s="9">
        <v>5982957</v>
      </c>
    </row>
    <row r="13" spans="2:5" x14ac:dyDescent="0.25">
      <c r="B13" s="5" t="s">
        <v>15</v>
      </c>
      <c r="C13" s="9">
        <v>0</v>
      </c>
      <c r="D13" s="9">
        <v>12816</v>
      </c>
      <c r="E13" s="9">
        <v>376145</v>
      </c>
    </row>
    <row r="14" spans="2:5" x14ac:dyDescent="0.25">
      <c r="B14" s="5" t="s">
        <v>16</v>
      </c>
      <c r="C14" s="9">
        <v>0</v>
      </c>
      <c r="D14" s="9">
        <v>0</v>
      </c>
      <c r="E14" s="9">
        <v>506302</v>
      </c>
    </row>
    <row r="15" spans="2:5" x14ac:dyDescent="0.25">
      <c r="B15" s="5" t="s">
        <v>17</v>
      </c>
      <c r="C15" s="9">
        <v>11374</v>
      </c>
      <c r="D15" s="9">
        <v>31522</v>
      </c>
      <c r="E15" s="9">
        <v>268165</v>
      </c>
    </row>
    <row r="16" spans="2:5" x14ac:dyDescent="0.25">
      <c r="B16" s="5" t="s">
        <v>18</v>
      </c>
      <c r="C16" s="9">
        <v>43209</v>
      </c>
      <c r="D16" s="9">
        <v>46858</v>
      </c>
      <c r="E16" s="9">
        <v>216751</v>
      </c>
    </row>
    <row r="17" spans="2:5" ht="13.5" thickBot="1" x14ac:dyDescent="0.3">
      <c r="B17" s="4" t="s">
        <v>19</v>
      </c>
      <c r="C17" s="10">
        <v>5830667</v>
      </c>
      <c r="D17" s="10">
        <v>8067939</v>
      </c>
      <c r="E17" s="10">
        <v>22664076</v>
      </c>
    </row>
    <row r="18" spans="2:5" x14ac:dyDescent="0.25">
      <c r="B18" s="5" t="s">
        <v>20</v>
      </c>
      <c r="C18" s="9">
        <v>777946</v>
      </c>
      <c r="D18" s="9">
        <v>916148</v>
      </c>
      <c r="E18" s="9">
        <v>1860341</v>
      </c>
    </row>
    <row r="19" spans="2:5" x14ac:dyDescent="0.25">
      <c r="B19" s="5" t="s">
        <v>43</v>
      </c>
      <c r="C19" s="9">
        <v>268883</v>
      </c>
      <c r="D19" s="9">
        <v>422798</v>
      </c>
      <c r="E19" s="9">
        <v>1210028</v>
      </c>
    </row>
    <row r="20" spans="2:5" x14ac:dyDescent="0.25">
      <c r="B20" s="5" t="s">
        <v>21</v>
      </c>
      <c r="C20" s="9">
        <v>191651</v>
      </c>
      <c r="D20" s="9">
        <v>423961</v>
      </c>
      <c r="E20" s="9">
        <v>763126</v>
      </c>
    </row>
    <row r="21" spans="2:5" x14ac:dyDescent="0.25">
      <c r="B21" s="5" t="s">
        <v>22</v>
      </c>
      <c r="C21" s="9">
        <v>0</v>
      </c>
      <c r="D21" s="9">
        <v>136831</v>
      </c>
      <c r="E21" s="9">
        <v>179504</v>
      </c>
    </row>
    <row r="22" spans="2:5" x14ac:dyDescent="0.25">
      <c r="B22" s="5" t="s">
        <v>23</v>
      </c>
      <c r="C22" s="9">
        <v>257587</v>
      </c>
      <c r="D22" s="9">
        <v>283370</v>
      </c>
      <c r="E22" s="9">
        <v>663859</v>
      </c>
    </row>
    <row r="23" spans="2:5" x14ac:dyDescent="0.25">
      <c r="B23" s="5" t="s">
        <v>24</v>
      </c>
      <c r="C23" s="9">
        <v>611099</v>
      </c>
      <c r="D23" s="9">
        <v>627927</v>
      </c>
      <c r="E23" s="9">
        <v>984211</v>
      </c>
    </row>
    <row r="24" spans="2:5" x14ac:dyDescent="0.25">
      <c r="B24" s="5" t="s">
        <v>25</v>
      </c>
      <c r="C24" s="9">
        <v>0</v>
      </c>
      <c r="D24" s="9"/>
      <c r="E24" s="9"/>
    </row>
    <row r="25" spans="2:5" x14ac:dyDescent="0.25">
      <c r="B25" s="5" t="s">
        <v>26</v>
      </c>
      <c r="C25" s="9">
        <v>0</v>
      </c>
      <c r="D25" s="9">
        <v>0</v>
      </c>
      <c r="E25" s="9">
        <v>165936</v>
      </c>
    </row>
    <row r="26" spans="2:5" ht="13" x14ac:dyDescent="0.25">
      <c r="B26" s="2" t="s">
        <v>27</v>
      </c>
      <c r="C26" s="12">
        <v>2107166</v>
      </c>
      <c r="D26" s="12">
        <v>2811035</v>
      </c>
      <c r="E26" s="12">
        <v>5827005</v>
      </c>
    </row>
    <row r="27" spans="2:5" x14ac:dyDescent="0.25">
      <c r="B27" s="5" t="s">
        <v>28</v>
      </c>
      <c r="C27" s="9"/>
      <c r="D27" s="9"/>
      <c r="E27" s="9"/>
    </row>
    <row r="28" spans="2:5" x14ac:dyDescent="0.25">
      <c r="B28" s="5" t="s">
        <v>16</v>
      </c>
      <c r="C28" s="9">
        <v>1818785</v>
      </c>
      <c r="D28" s="9">
        <v>2021093</v>
      </c>
      <c r="E28" s="9">
        <v>5860049</v>
      </c>
    </row>
    <row r="29" spans="2:5" x14ac:dyDescent="0.25">
      <c r="B29" s="5" t="s">
        <v>29</v>
      </c>
      <c r="C29" s="9">
        <v>0</v>
      </c>
      <c r="D29" s="9"/>
      <c r="E29" s="9"/>
    </row>
    <row r="30" spans="2:5" x14ac:dyDescent="0.25">
      <c r="B30" s="5" t="s">
        <v>16</v>
      </c>
      <c r="C30" s="9">
        <v>0</v>
      </c>
      <c r="D30" s="9">
        <v>0</v>
      </c>
      <c r="E30" s="9">
        <v>99164</v>
      </c>
    </row>
    <row r="31" spans="2:5" x14ac:dyDescent="0.25">
      <c r="B31" s="5" t="s">
        <v>30</v>
      </c>
      <c r="C31" s="9">
        <v>0</v>
      </c>
      <c r="D31" s="9">
        <v>0</v>
      </c>
      <c r="E31" s="9">
        <v>10287</v>
      </c>
    </row>
    <row r="32" spans="2:5" x14ac:dyDescent="0.25">
      <c r="B32" s="5" t="s">
        <v>31</v>
      </c>
      <c r="C32" s="9">
        <v>292271</v>
      </c>
      <c r="D32" s="9">
        <v>446105</v>
      </c>
      <c r="E32" s="9">
        <v>851790</v>
      </c>
    </row>
    <row r="33" spans="2:5" x14ac:dyDescent="0.25">
      <c r="B33" s="5" t="s">
        <v>32</v>
      </c>
      <c r="C33" s="9">
        <v>487879</v>
      </c>
      <c r="D33" s="9">
        <v>1293741</v>
      </c>
      <c r="E33" s="9">
        <v>2210423</v>
      </c>
    </row>
    <row r="34" spans="2:5" x14ac:dyDescent="0.25">
      <c r="B34" s="5" t="s">
        <v>33</v>
      </c>
      <c r="C34" s="9">
        <v>154660</v>
      </c>
      <c r="D34" s="9">
        <v>364976</v>
      </c>
      <c r="E34" s="9">
        <v>1891449</v>
      </c>
    </row>
    <row r="35" spans="2:5" x14ac:dyDescent="0.25">
      <c r="B35" s="5" t="s">
        <v>59</v>
      </c>
      <c r="C35" s="9">
        <v>58196</v>
      </c>
      <c r="D35" s="9">
        <v>47285</v>
      </c>
      <c r="E35" s="9">
        <v>375823</v>
      </c>
    </row>
    <row r="36" spans="2:5" ht="13" x14ac:dyDescent="0.25">
      <c r="B36" s="8" t="s">
        <v>34</v>
      </c>
      <c r="C36" s="11">
        <f>SUM(C26:C35)</f>
        <v>4918957</v>
      </c>
      <c r="D36" s="11">
        <f>SUM(D26:D35)</f>
        <v>6984235</v>
      </c>
      <c r="E36" s="11">
        <f>SUM(E26:E35)</f>
        <v>17125990</v>
      </c>
    </row>
    <row r="37" spans="2:5" ht="13" x14ac:dyDescent="0.25">
      <c r="B37" s="8" t="s">
        <v>35</v>
      </c>
      <c r="C37" s="11">
        <v>911710</v>
      </c>
      <c r="D37" s="11">
        <v>1083704</v>
      </c>
      <c r="E37" s="11">
        <v>4752911</v>
      </c>
    </row>
    <row r="38" spans="2:5" x14ac:dyDescent="0.25">
      <c r="B38" s="5" t="s">
        <v>36</v>
      </c>
      <c r="C38" s="9">
        <v>0</v>
      </c>
      <c r="D38" s="9">
        <v>0</v>
      </c>
      <c r="E38" s="9">
        <v>785175</v>
      </c>
    </row>
    <row r="39" spans="2:5" ht="13.5" thickBot="1" x14ac:dyDescent="0.3">
      <c r="B39" s="4" t="s">
        <v>37</v>
      </c>
      <c r="C39" s="10">
        <v>5830667</v>
      </c>
      <c r="D39" s="10">
        <v>8067939</v>
      </c>
      <c r="E39" s="10">
        <v>22664076</v>
      </c>
    </row>
    <row r="41" spans="2:5" x14ac:dyDescent="0.25">
      <c r="B41" s="1" t="s">
        <v>62</v>
      </c>
      <c r="C41" s="1">
        <f>C9/C26</f>
        <v>1.5091706111431182</v>
      </c>
      <c r="D41" s="1">
        <f t="shared" ref="D41:E41" si="0">D9/D26</f>
        <v>0.98967319866170289</v>
      </c>
      <c r="E41" s="1">
        <f t="shared" si="0"/>
        <v>1.0742733187975642</v>
      </c>
    </row>
    <row r="42" spans="2:5" x14ac:dyDescent="0.25">
      <c r="B42" s="1" t="s">
        <v>63</v>
      </c>
      <c r="C42" s="1">
        <f>C6/'P&amp;L'!C4*360</f>
        <v>27.12907031963956</v>
      </c>
      <c r="D42" s="1">
        <f>D6/'P&amp;L'!D4*360</f>
        <v>16.259780543724855</v>
      </c>
      <c r="E42" s="1">
        <f>E6/'P&amp;L'!E4*360</f>
        <v>28.294401021860985</v>
      </c>
    </row>
    <row r="43" spans="2:5" x14ac:dyDescent="0.25">
      <c r="B43" s="1" t="s">
        <v>64</v>
      </c>
      <c r="C43" s="1">
        <f>-C7/'P&amp;L'!C8*360</f>
        <v>160.00147267923694</v>
      </c>
      <c r="D43" s="1">
        <f>-D7/'P&amp;L'!D8*360</f>
        <v>162.93746825525571</v>
      </c>
      <c r="E43" s="1">
        <f>-E7/'P&amp;L'!E8*360</f>
        <v>156.68857857371273</v>
      </c>
    </row>
    <row r="44" spans="2:5" x14ac:dyDescent="0.25">
      <c r="B44" s="1" t="s">
        <v>65</v>
      </c>
      <c r="C44" s="1">
        <f>-C18/'P&amp;L'!C8*360</f>
        <v>130.51878854423327</v>
      </c>
      <c r="D44" s="1">
        <f>-D18/'P&amp;L'!D8*360</f>
        <v>116.81827873886675</v>
      </c>
      <c r="E44" s="1">
        <f>-E18/'P&amp;L'!E8*360</f>
        <v>140.99186098089694</v>
      </c>
    </row>
    <row r="45" spans="2:5" x14ac:dyDescent="0.25">
      <c r="B45" s="1" t="s">
        <v>66</v>
      </c>
      <c r="C45" s="1">
        <f>C42+C43-C44</f>
        <v>56.611754454643233</v>
      </c>
      <c r="D45" s="1">
        <f t="shared" ref="D45" si="1">D42+D43-D44</f>
        <v>62.378970060113801</v>
      </c>
      <c r="E45" s="1">
        <f t="shared" ref="E45" si="2">E42+E43-E44</f>
        <v>43.991118614676765</v>
      </c>
    </row>
    <row r="46" spans="2:5" x14ac:dyDescent="0.25">
      <c r="B46" s="1" t="s">
        <v>67</v>
      </c>
      <c r="C46" s="1">
        <f>C36/C17</f>
        <v>0.84363538511117164</v>
      </c>
      <c r="D46" s="1">
        <f t="shared" ref="D46:E46" si="3">D36/D17</f>
        <v>0.86567771521326575</v>
      </c>
      <c r="E46" s="1">
        <f t="shared" si="3"/>
        <v>0.75564474810268023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Balance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gursewak sidhu</cp:lastModifiedBy>
  <dcterms:created xsi:type="dcterms:W3CDTF">2017-12-26T16:16:22Z</dcterms:created>
  <dcterms:modified xsi:type="dcterms:W3CDTF">2021-06-27T11:28:58Z</dcterms:modified>
</cp:coreProperties>
</file>