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面試\緯創\data\"/>
    </mc:Choice>
  </mc:AlternateContent>
  <xr:revisionPtr revIDLastSave="0" documentId="13_ncr:1_{CFCD3E6E-7ABF-49A4-AB6D-4B53B4708304}" xr6:coauthVersionLast="47" xr6:coauthVersionMax="47" xr10:uidLastSave="{00000000-0000-0000-0000-000000000000}"/>
  <bookViews>
    <workbookView xWindow="-108" yWindow="-108" windowWidth="23256" windowHeight="12576" xr2:uid="{C074A7CB-B271-4470-9513-0FA885148521}"/>
  </bookViews>
  <sheets>
    <sheet name="product" sheetId="1" r:id="rId1"/>
    <sheet name="market" sheetId="2" r:id="rId2"/>
    <sheet name="market share" sheetId="3" r:id="rId3"/>
    <sheet name="supplier" sheetId="5" r:id="rId4"/>
    <sheet name="customer" sheetId="4" r:id="rId5"/>
    <sheet name="FA_addition" sheetId="6" r:id="rId6"/>
    <sheet name="cost" sheetId="7" r:id="rId7"/>
    <sheet name="salary" sheetId="8" r:id="rId8"/>
    <sheet name="affiliates" sheetId="9" r:id="rId9"/>
  </sheets>
  <definedNames>
    <definedName name="_xlnm._FilterDatabase" localSheetId="8" hidden="1">affiliates!$A$1:$L$1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3" l="1"/>
  <c r="S4" i="3"/>
  <c r="X5" i="6"/>
  <c r="W5" i="6"/>
  <c r="V5" i="6"/>
  <c r="U5" i="6"/>
  <c r="T5" i="6"/>
  <c r="S5" i="6"/>
  <c r="R5" i="6"/>
  <c r="X4" i="6"/>
  <c r="W4" i="6"/>
  <c r="V4" i="6"/>
  <c r="U4" i="6"/>
  <c r="T4" i="6"/>
  <c r="S4" i="6"/>
  <c r="R4" i="6"/>
  <c r="X3" i="6"/>
  <c r="W3" i="6"/>
  <c r="V3" i="6"/>
  <c r="U3" i="6"/>
  <c r="T3" i="6"/>
  <c r="S3" i="6"/>
  <c r="R3" i="6"/>
  <c r="X2" i="6"/>
  <c r="W2" i="6"/>
  <c r="V2" i="6"/>
  <c r="U2" i="6"/>
  <c r="T2" i="6"/>
  <c r="S2" i="6"/>
  <c r="R2" i="6"/>
  <c r="Q5" i="6"/>
  <c r="Q4" i="6"/>
  <c r="Q3" i="6"/>
  <c r="Q2" i="6"/>
  <c r="M5" i="4"/>
  <c r="L5" i="4"/>
  <c r="K5" i="4"/>
  <c r="J5" i="4"/>
  <c r="I5" i="4"/>
  <c r="H5" i="4"/>
  <c r="M4" i="4"/>
  <c r="L4" i="4"/>
  <c r="K4" i="4"/>
  <c r="J4" i="4"/>
  <c r="I4" i="4"/>
  <c r="H4" i="4"/>
  <c r="K2" i="5"/>
  <c r="J5" i="5"/>
  <c r="H5" i="5"/>
  <c r="G5" i="5"/>
  <c r="G4" i="5"/>
  <c r="J2" i="5"/>
  <c r="I2" i="5"/>
  <c r="H2" i="5"/>
  <c r="G2" i="5"/>
  <c r="H5" i="7"/>
  <c r="H4" i="7"/>
  <c r="J2" i="7"/>
  <c r="J3" i="7"/>
  <c r="J4" i="7"/>
  <c r="J5" i="7"/>
  <c r="I4" i="7"/>
  <c r="I5" i="7"/>
  <c r="N3" i="8"/>
  <c r="N4" i="8"/>
  <c r="N5" i="8"/>
  <c r="N2" i="8"/>
  <c r="F5" i="8"/>
  <c r="F4" i="8"/>
  <c r="F3" i="8"/>
  <c r="I3" i="7" s="1"/>
  <c r="F2" i="8"/>
  <c r="I2" i="7" s="1"/>
  <c r="G4" i="7"/>
  <c r="G3" i="7"/>
  <c r="G2" i="7"/>
  <c r="G5" i="7"/>
  <c r="I5" i="6"/>
  <c r="I4" i="6"/>
  <c r="I3" i="6"/>
  <c r="I2" i="6"/>
  <c r="F5" i="5"/>
  <c r="K5" i="5" s="1"/>
  <c r="F4" i="5"/>
  <c r="J4" i="5" s="1"/>
  <c r="F3" i="5"/>
  <c r="J3" i="5" s="1"/>
  <c r="F2" i="5"/>
  <c r="G5" i="4"/>
  <c r="G4" i="4"/>
  <c r="G3" i="4"/>
  <c r="H3" i="4" s="1"/>
  <c r="G2" i="4"/>
  <c r="L2" i="4" s="1"/>
  <c r="R5" i="3"/>
  <c r="R4" i="3"/>
  <c r="R3" i="3"/>
  <c r="R2" i="3"/>
  <c r="L5" i="3"/>
  <c r="L4" i="3"/>
  <c r="L3" i="3"/>
  <c r="L2" i="3"/>
  <c r="F4" i="3"/>
  <c r="F3" i="3"/>
  <c r="F2" i="3"/>
  <c r="F5" i="3"/>
  <c r="H5" i="3"/>
  <c r="M5" i="3" s="1"/>
  <c r="B4" i="3"/>
  <c r="G4" i="3" s="1"/>
  <c r="B3" i="3"/>
  <c r="G3" i="3" s="1"/>
  <c r="B2" i="3"/>
  <c r="G2" i="3" s="1"/>
  <c r="H4" i="3"/>
  <c r="M4" i="3" s="1"/>
  <c r="H3" i="3"/>
  <c r="M3" i="3" s="1"/>
  <c r="H2" i="3"/>
  <c r="M2" i="3" s="1"/>
  <c r="N5" i="3"/>
  <c r="D5" i="1"/>
  <c r="D4" i="1"/>
  <c r="D3" i="1"/>
  <c r="D2" i="1"/>
  <c r="H5" i="2"/>
  <c r="H4" i="2"/>
  <c r="H3" i="2"/>
  <c r="H2" i="2"/>
  <c r="J2" i="4" l="1"/>
  <c r="I2" i="4"/>
  <c r="M2" i="4"/>
  <c r="H2" i="4"/>
  <c r="K2" i="4"/>
  <c r="H2" i="7"/>
  <c r="H3" i="7"/>
  <c r="Y3" i="6"/>
  <c r="M3" i="4"/>
  <c r="I3" i="4"/>
  <c r="J3" i="4"/>
  <c r="K3" i="4"/>
  <c r="L3" i="4"/>
  <c r="H3" i="5"/>
  <c r="I3" i="5"/>
  <c r="I5" i="5"/>
  <c r="H4" i="5"/>
  <c r="K3" i="5"/>
  <c r="I4" i="5"/>
  <c r="K4" i="5"/>
  <c r="G3" i="5"/>
  <c r="Y4" i="6"/>
  <c r="Y5" i="6"/>
  <c r="Y2" i="6"/>
  <c r="N3" i="3" l="1"/>
  <c r="S3" i="3" s="1"/>
  <c r="N2" i="3"/>
  <c r="S2" i="3" s="1"/>
  <c r="N4" i="3"/>
  <c r="B5" i="3"/>
  <c r="G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C1" authorId="0" shapeId="0" xr:uid="{D3475F12-2A4E-40AE-B3C2-868F29DE6D76}">
      <text>
        <r>
          <rPr>
            <b/>
            <sz val="9"/>
            <color indexed="81"/>
            <rFont val="Tahoma"/>
            <family val="2"/>
          </rPr>
          <t>Sidney:</t>
        </r>
        <r>
          <rPr>
            <sz val="9"/>
            <color indexed="81"/>
            <rFont val="Tahoma"/>
            <family val="2"/>
          </rPr>
          <t xml:space="preserve">
MIC</t>
        </r>
      </text>
    </comment>
    <comment ref="E1" authorId="0" shapeId="0" xr:uid="{5F21DD55-781E-4C87-989A-439A7F1C0650}">
      <text>
        <r>
          <rPr>
            <b/>
            <sz val="9"/>
            <color indexed="81"/>
            <rFont val="Tahoma"/>
            <family val="2"/>
          </rPr>
          <t>Sidney:</t>
        </r>
        <r>
          <rPr>
            <sz val="9"/>
            <color indexed="81"/>
            <rFont val="Tahoma"/>
            <family val="2"/>
          </rPr>
          <t xml:space="preserve">
Digitimes Research</t>
        </r>
      </text>
    </comment>
    <comment ref="Q1" authorId="0" shapeId="0" xr:uid="{897BEBBC-4CEE-48D0-A15F-58F1BDF91C7A}">
      <text>
        <r>
          <rPr>
            <b/>
            <sz val="9"/>
            <color indexed="81"/>
            <rFont val="Tahoma"/>
            <family val="2"/>
          </rPr>
          <t>Sidney:</t>
        </r>
        <r>
          <rPr>
            <sz val="9"/>
            <color indexed="81"/>
            <rFont val="Tahoma"/>
            <family val="2"/>
          </rPr>
          <t xml:space="preserve">
Gartner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Sidney</author>
  </authors>
  <commentList>
    <comment ref="B1" authorId="0" shapeId="0" xr:uid="{61488566-A67B-4B95-862D-4C2E5F67C0DB}">
      <text>
        <r>
          <rPr>
            <b/>
            <sz val="9"/>
            <color indexed="81"/>
            <rFont val="Tahoma"/>
            <family val="2"/>
          </rPr>
          <t>Sidney:</t>
        </r>
        <r>
          <rPr>
            <sz val="9"/>
            <color indexed="81"/>
            <rFont val="Tahoma"/>
            <family val="2"/>
          </rPr>
          <t xml:space="preserve">
apple?</t>
        </r>
      </text>
    </comment>
  </commentList>
</comments>
</file>

<file path=xl/sharedStrings.xml><?xml version="1.0" encoding="utf-8"?>
<sst xmlns="http://schemas.openxmlformats.org/spreadsheetml/2006/main" count="321" uniqueCount="274">
  <si>
    <r>
      <t>3c</t>
    </r>
    <r>
      <rPr>
        <sz val="12"/>
        <color theme="1"/>
        <rFont val="細明體"/>
        <family val="2"/>
        <charset val="136"/>
      </rPr>
      <t>電子產品</t>
    </r>
    <phoneticPr fontId="2" type="noConversion"/>
  </si>
  <si>
    <t>其他產品</t>
    <phoneticPr fontId="2" type="noConversion"/>
  </si>
  <si>
    <t>合計</t>
    <phoneticPr fontId="2" type="noConversion"/>
  </si>
  <si>
    <t>NB</t>
    <phoneticPr fontId="2" type="noConversion"/>
  </si>
  <si>
    <t>NB_TW</t>
    <phoneticPr fontId="2" type="noConversion"/>
  </si>
  <si>
    <t>Desktop</t>
    <phoneticPr fontId="2" type="noConversion"/>
  </si>
  <si>
    <t>Desktop_TW</t>
    <phoneticPr fontId="2" type="noConversion"/>
  </si>
  <si>
    <t>Server</t>
    <phoneticPr fontId="2" type="noConversion"/>
  </si>
  <si>
    <t>Server_TW</t>
    <phoneticPr fontId="2" type="noConversion"/>
  </si>
  <si>
    <t>年度</t>
    <phoneticPr fontId="2" type="noConversion"/>
  </si>
  <si>
    <t>Year</t>
    <phoneticPr fontId="2" type="noConversion"/>
  </si>
  <si>
    <r>
      <rPr>
        <sz val="12"/>
        <color theme="1"/>
        <rFont val="細明體"/>
        <family val="2"/>
        <charset val="136"/>
      </rPr>
      <t>年度</t>
    </r>
    <phoneticPr fontId="2" type="noConversion"/>
  </si>
  <si>
    <r>
      <rPr>
        <sz val="12"/>
        <color theme="1"/>
        <rFont val="新細明體"/>
        <family val="2"/>
        <charset val="136"/>
      </rPr>
      <t>美洲</t>
    </r>
    <phoneticPr fontId="2" type="noConversion"/>
  </si>
  <si>
    <r>
      <rPr>
        <sz val="12"/>
        <color theme="1"/>
        <rFont val="新細明體"/>
        <family val="2"/>
        <charset val="136"/>
      </rPr>
      <t>日本</t>
    </r>
    <phoneticPr fontId="2" type="noConversion"/>
  </si>
  <si>
    <r>
      <rPr>
        <sz val="12"/>
        <color theme="1"/>
        <rFont val="新細明體"/>
        <family val="2"/>
        <charset val="136"/>
      </rPr>
      <t>香港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含大陸</t>
    </r>
    <r>
      <rPr>
        <sz val="12"/>
        <color theme="1"/>
        <rFont val="Calibri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</si>
  <si>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東協十國</t>
    </r>
    <phoneticPr fontId="2" type="noConversion"/>
  </si>
  <si>
    <r>
      <rPr>
        <sz val="12"/>
        <color theme="1"/>
        <rFont val="新細明體"/>
        <family val="2"/>
        <charset val="136"/>
      </rPr>
      <t>歐洲</t>
    </r>
    <phoneticPr fontId="2" type="noConversion"/>
  </si>
  <si>
    <r>
      <rPr>
        <sz val="12"/>
        <color theme="1"/>
        <rFont val="新細明體"/>
        <family val="2"/>
        <charset val="136"/>
      </rPr>
      <t>其他地區</t>
    </r>
    <phoneticPr fontId="2" type="noConversion"/>
  </si>
  <si>
    <r>
      <rPr>
        <sz val="12"/>
        <color theme="1"/>
        <rFont val="新細明體"/>
        <family val="2"/>
        <charset val="136"/>
      </rPr>
      <t>合計</t>
    </r>
    <phoneticPr fontId="2" type="noConversion"/>
  </si>
  <si>
    <t>NB_TW_share</t>
    <phoneticPr fontId="2" type="noConversion"/>
  </si>
  <si>
    <t>Desktop__TW_share</t>
    <phoneticPr fontId="2" type="noConversion"/>
  </si>
  <si>
    <t>Server_TW_share</t>
    <phoneticPr fontId="2" type="noConversion"/>
  </si>
  <si>
    <t>NB_world</t>
    <phoneticPr fontId="2" type="noConversion"/>
  </si>
  <si>
    <t>Desktop_world</t>
    <phoneticPr fontId="2" type="noConversion"/>
  </si>
  <si>
    <t>Server_world</t>
    <phoneticPr fontId="2" type="noConversion"/>
  </si>
  <si>
    <t>NB_world_growth</t>
    <phoneticPr fontId="2" type="noConversion"/>
  </si>
  <si>
    <t>Server_world_growth</t>
    <phoneticPr fontId="2" type="noConversion"/>
  </si>
  <si>
    <t>Desktop_world_growth</t>
    <phoneticPr fontId="2" type="noConversion"/>
  </si>
  <si>
    <t>others</t>
    <phoneticPr fontId="2" type="noConversion"/>
  </si>
  <si>
    <t>Total</t>
    <phoneticPr fontId="2" type="noConversion"/>
  </si>
  <si>
    <t>Supplier_A</t>
    <phoneticPr fontId="2" type="noConversion"/>
  </si>
  <si>
    <t>Supplier_C</t>
    <phoneticPr fontId="2" type="noConversion"/>
  </si>
  <si>
    <t>Supplier_B</t>
    <phoneticPr fontId="2" type="noConversion"/>
  </si>
  <si>
    <t>Customer_1</t>
    <phoneticPr fontId="2" type="noConversion"/>
  </si>
  <si>
    <t>Customer_2</t>
    <phoneticPr fontId="2" type="noConversion"/>
  </si>
  <si>
    <t>Customer_3</t>
    <phoneticPr fontId="2" type="noConversion"/>
  </si>
  <si>
    <t>Customer_4</t>
    <phoneticPr fontId="2" type="noConversion"/>
  </si>
  <si>
    <t>房屋及建築</t>
  </si>
  <si>
    <t>機器設備</t>
  </si>
  <si>
    <t>模具設備</t>
  </si>
  <si>
    <t>研究發展設備</t>
  </si>
  <si>
    <t>辦公設備</t>
  </si>
  <si>
    <t>其他設備</t>
  </si>
  <si>
    <t>總計</t>
  </si>
  <si>
    <r>
      <rPr>
        <sz val="12"/>
        <color theme="1"/>
        <rFont val="新細明體"/>
        <family val="2"/>
        <charset val="136"/>
      </rPr>
      <t>銷貨成本</t>
    </r>
    <phoneticPr fontId="2" type="noConversion"/>
  </si>
  <si>
    <r>
      <rPr>
        <sz val="12"/>
        <color theme="1"/>
        <rFont val="新細明體"/>
        <family val="2"/>
        <charset val="136"/>
      </rPr>
      <t>存貨跌價損失</t>
    </r>
    <phoneticPr fontId="2" type="noConversion"/>
  </si>
  <si>
    <r>
      <rPr>
        <sz val="12"/>
        <color theme="1"/>
        <rFont val="新細明體"/>
        <family val="2"/>
        <charset val="136"/>
      </rPr>
      <t>存貨盤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盈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2"/>
        <charset val="136"/>
      </rPr>
      <t>虧</t>
    </r>
    <phoneticPr fontId="2" type="noConversion"/>
  </si>
  <si>
    <r>
      <rPr>
        <sz val="12"/>
        <color theme="1"/>
        <rFont val="新細明體"/>
        <family val="2"/>
        <charset val="136"/>
      </rPr>
      <t>出售下腳及廢料</t>
    </r>
    <phoneticPr fontId="2" type="noConversion"/>
  </si>
  <si>
    <r>
      <rPr>
        <sz val="12"/>
        <color theme="1"/>
        <rFont val="新細明體"/>
        <family val="2"/>
        <charset val="136"/>
      </rPr>
      <t>未分攤費用</t>
    </r>
    <phoneticPr fontId="2" type="noConversion"/>
  </si>
  <si>
    <r>
      <rPr>
        <sz val="12"/>
        <color theme="1"/>
        <rFont val="新細明體"/>
        <family val="2"/>
        <charset val="136"/>
      </rPr>
      <t>銷貨成本總計</t>
    </r>
    <phoneticPr fontId="2" type="noConversion"/>
  </si>
  <si>
    <t>土地</t>
  </si>
  <si>
    <t>cost_salary</t>
    <phoneticPr fontId="2" type="noConversion"/>
  </si>
  <si>
    <t>cost_LINI</t>
    <phoneticPr fontId="2" type="noConversion"/>
  </si>
  <si>
    <t>cost_pension</t>
    <phoneticPr fontId="2" type="noConversion"/>
  </si>
  <si>
    <t>cost_other</t>
    <phoneticPr fontId="2" type="noConversion"/>
  </si>
  <si>
    <t>cost_emp_benefits</t>
    <phoneticPr fontId="2" type="noConversion"/>
  </si>
  <si>
    <t>cost_depreciation</t>
    <phoneticPr fontId="2" type="noConversion"/>
  </si>
  <si>
    <t>cost_amortization</t>
    <phoneticPr fontId="2" type="noConversion"/>
  </si>
  <si>
    <t>exp_salary</t>
    <phoneticPr fontId="2" type="noConversion"/>
  </si>
  <si>
    <t>expt_LINI</t>
    <phoneticPr fontId="2" type="noConversion"/>
  </si>
  <si>
    <t>exp_pension</t>
    <phoneticPr fontId="2" type="noConversion"/>
  </si>
  <si>
    <t>exp_compesation</t>
    <phoneticPr fontId="2" type="noConversion"/>
  </si>
  <si>
    <t>exp_other</t>
    <phoneticPr fontId="2" type="noConversion"/>
  </si>
  <si>
    <t>exp_emp_benefits</t>
    <phoneticPr fontId="2" type="noConversion"/>
  </si>
  <si>
    <t>exp_depreciation</t>
    <phoneticPr fontId="2" type="noConversion"/>
  </si>
  <si>
    <t>exp_amortization</t>
    <phoneticPr fontId="2" type="noConversion"/>
  </si>
  <si>
    <t>工</t>
    <phoneticPr fontId="2" type="noConversion"/>
  </si>
  <si>
    <t>折舊攤銷</t>
    <phoneticPr fontId="2" type="noConversion"/>
  </si>
  <si>
    <r>
      <rPr>
        <sz val="12"/>
        <color theme="1"/>
        <rFont val="微軟正黑體"/>
        <family val="2"/>
        <charset val="136"/>
      </rPr>
      <t>料</t>
    </r>
    <r>
      <rPr>
        <sz val="12"/>
        <color theme="1"/>
        <rFont val="新細明體"/>
        <family val="2"/>
        <charset val="136"/>
      </rPr>
      <t>費</t>
    </r>
    <phoneticPr fontId="2" type="noConversion"/>
  </si>
  <si>
    <t>Supplier_A_share</t>
    <phoneticPr fontId="2" type="noConversion"/>
  </si>
  <si>
    <t>Supplier_B_share</t>
    <phoneticPr fontId="2" type="noConversion"/>
  </si>
  <si>
    <t>Supplier_C_share</t>
    <phoneticPr fontId="2" type="noConversion"/>
  </si>
  <si>
    <t>others_share</t>
    <phoneticPr fontId="2" type="noConversion"/>
  </si>
  <si>
    <t>Total_share</t>
    <phoneticPr fontId="2" type="noConversion"/>
  </si>
  <si>
    <t>Customer_1_share</t>
    <phoneticPr fontId="2" type="noConversion"/>
  </si>
  <si>
    <t>Customer_2_share</t>
    <phoneticPr fontId="2" type="noConversion"/>
  </si>
  <si>
    <t>Customer_3_share</t>
    <phoneticPr fontId="2" type="noConversion"/>
  </si>
  <si>
    <t>Customer_4_share</t>
    <phoneticPr fontId="2" type="noConversion"/>
  </si>
  <si>
    <t>Wistron</t>
  </si>
  <si>
    <t>AGI</t>
  </si>
  <si>
    <t>WCL</t>
  </si>
  <si>
    <t>NA</t>
  </si>
  <si>
    <t>ISL</t>
  </si>
  <si>
    <t>WTX</t>
  </si>
  <si>
    <t>COWIN</t>
  </si>
  <si>
    <t>AIIH</t>
  </si>
  <si>
    <t>WSPH</t>
  </si>
  <si>
    <t>WMX</t>
  </si>
  <si>
    <t>WINS</t>
  </si>
  <si>
    <t>WZS</t>
  </si>
  <si>
    <t>WAKS</t>
  </si>
  <si>
    <t>WSH</t>
  </si>
  <si>
    <t>WJP</t>
  </si>
  <si>
    <t>WEKS</t>
  </si>
  <si>
    <t>WSKS</t>
  </si>
  <si>
    <t>WHK</t>
  </si>
  <si>
    <t>WOK</t>
  </si>
  <si>
    <t>WLB</t>
  </si>
  <si>
    <t>WCCZ</t>
  </si>
  <si>
    <t>WITX</t>
  </si>
  <si>
    <t>WSSG</t>
  </si>
  <si>
    <t>WLLC</t>
  </si>
  <si>
    <t>WMKS</t>
  </si>
  <si>
    <t>WVS</t>
  </si>
  <si>
    <t>WOSH</t>
  </si>
  <si>
    <t>WIN</t>
  </si>
  <si>
    <t>WTZS</t>
  </si>
  <si>
    <t>WTZ</t>
  </si>
  <si>
    <t>WEH</t>
  </si>
  <si>
    <t>WBR</t>
  </si>
  <si>
    <t>WTR</t>
  </si>
  <si>
    <t>WGHK</t>
  </si>
  <si>
    <t>WGTX</t>
  </si>
  <si>
    <t>WGKS</t>
  </si>
  <si>
    <t>WCT</t>
  </si>
  <si>
    <t>WMMY</t>
  </si>
  <si>
    <t>WHHK</t>
  </si>
  <si>
    <t>WCQ</t>
  </si>
  <si>
    <t>WSMX</t>
  </si>
  <si>
    <t>WSCZ</t>
  </si>
  <si>
    <t>WSC</t>
  </si>
  <si>
    <t>WCD</t>
  </si>
  <si>
    <t>WSCO</t>
  </si>
  <si>
    <t>WYHQ</t>
  </si>
  <si>
    <t>WCH</t>
  </si>
  <si>
    <t>WYJP</t>
  </si>
  <si>
    <t>WYUS</t>
  </si>
  <si>
    <t>WEDH</t>
  </si>
  <si>
    <t>WEMY</t>
  </si>
  <si>
    <t>WCHK</t>
  </si>
  <si>
    <t>WCHQ</t>
  </si>
  <si>
    <t>WRKS</t>
  </si>
  <si>
    <t>WYHK</t>
  </si>
  <si>
    <t>WYKS</t>
  </si>
  <si>
    <t>WSMY</t>
  </si>
  <si>
    <t>WEHK</t>
  </si>
  <si>
    <t>WETW</t>
  </si>
  <si>
    <t>WESH</t>
  </si>
  <si>
    <t>WITT</t>
  </si>
  <si>
    <t>WMH</t>
  </si>
  <si>
    <t>WDH</t>
  </si>
  <si>
    <t>WYKR</t>
  </si>
  <si>
    <t>WMT</t>
  </si>
  <si>
    <t>ANC</t>
  </si>
  <si>
    <t>WMCQ</t>
  </si>
  <si>
    <t>WSCL</t>
  </si>
  <si>
    <t>WSCQ</t>
  </si>
  <si>
    <t>WYMY</t>
  </si>
  <si>
    <t>WTS</t>
  </si>
  <si>
    <t>WMMI</t>
  </si>
  <si>
    <t>WAC</t>
  </si>
  <si>
    <t>WYMX</t>
  </si>
  <si>
    <t>BTA</t>
  </si>
  <si>
    <t>WJC</t>
  </si>
  <si>
    <t>XTRKS</t>
  </si>
  <si>
    <t>WAUS</t>
  </si>
  <si>
    <t>WIMX</t>
  </si>
  <si>
    <t>KJP</t>
  </si>
  <si>
    <t>WVN</t>
  </si>
  <si>
    <t>STI</t>
  </si>
  <si>
    <t>WIS</t>
  </si>
  <si>
    <t>SMS Infocomm Corporation</t>
    <phoneticPr fontId="2" type="noConversion"/>
  </si>
  <si>
    <t>Cowin Worldwide Corporation</t>
    <phoneticPr fontId="2" type="noConversion"/>
  </si>
  <si>
    <t>AII Holding Corporation</t>
    <phoneticPr fontId="2" type="noConversion"/>
  </si>
  <si>
    <t>Wistron InfoComm (Philippines) Corporation</t>
    <phoneticPr fontId="2" type="noConversion"/>
  </si>
  <si>
    <t>Wistron Mexico S.A. de C.V.</t>
    <phoneticPr fontId="2" type="noConversion"/>
  </si>
  <si>
    <t>Win Smart Co., Ltd.</t>
    <phoneticPr fontId="2" type="noConversion"/>
  </si>
  <si>
    <t>Wistron InfoComm (Zhongshan) Corporation</t>
    <phoneticPr fontId="2" type="noConversion"/>
  </si>
  <si>
    <t>Wistron InfoComm (Kunshan) Co., Ltd.</t>
    <phoneticPr fontId="2" type="noConversion"/>
  </si>
  <si>
    <t>Wistron InfoComm (Shanghai) Corporation</t>
    <phoneticPr fontId="2" type="noConversion"/>
  </si>
  <si>
    <t>Wistron K.K.</t>
    <phoneticPr fontId="2" type="noConversion"/>
  </si>
  <si>
    <t>Wistron InfoComm Manufacturing (Kunshan) Co., Ltd.</t>
    <phoneticPr fontId="2" type="noConversion"/>
  </si>
  <si>
    <t>Wistron Service (Kunshan) Corp.</t>
    <phoneticPr fontId="2" type="noConversion"/>
  </si>
  <si>
    <t>Wistron Hong Kong Limited</t>
    <phoneticPr fontId="2" type="noConversion"/>
  </si>
  <si>
    <t>Wistron Optronics (Kunshan) Co., Ltd.</t>
    <phoneticPr fontId="2" type="noConversion"/>
  </si>
  <si>
    <t>Wistron InfoComm(Czech). s.r.o.</t>
    <phoneticPr fontId="2" type="noConversion"/>
  </si>
  <si>
    <t>Wistron InfoComm Technology (America) corporation</t>
    <phoneticPr fontId="2" type="noConversion"/>
  </si>
  <si>
    <t>SMS InfoComm (Singapore) Pte. Ltd.</t>
    <phoneticPr fontId="2" type="noConversion"/>
  </si>
  <si>
    <t>Wistron LLC</t>
    <phoneticPr fontId="2" type="noConversion"/>
  </si>
  <si>
    <t>SMS (Kunshan) Co., Ltd</t>
    <phoneticPr fontId="2" type="noConversion"/>
  </si>
  <si>
    <t>WisVision Corporation</t>
    <phoneticPr fontId="2" type="noConversion"/>
  </si>
  <si>
    <t>Wistron Optronics (Shanghai) Co., Ltd.</t>
    <phoneticPr fontId="2" type="noConversion"/>
  </si>
  <si>
    <t>Smartiply India Private Limited</t>
    <phoneticPr fontId="2" type="noConversion"/>
  </si>
  <si>
    <t>Wistron InfoComm (Vietnam) Co., Ltd</t>
    <phoneticPr fontId="2" type="noConversion"/>
  </si>
  <si>
    <t>Keeogo Japan K.K.</t>
    <phoneticPr fontId="2" type="noConversion"/>
  </si>
  <si>
    <t>Wistron InfoComm Mexico S.A. de C.V.</t>
    <phoneticPr fontId="2" type="noConversion"/>
  </si>
  <si>
    <t>Wistron AiEDGE Corporation</t>
    <phoneticPr fontId="2" type="noConversion"/>
  </si>
  <si>
    <t>B Temia Asia Pte Ltd.</t>
    <phoneticPr fontId="2" type="noConversion"/>
  </si>
  <si>
    <t>Wiwynn Mexico S.A. de C.V.</t>
    <phoneticPr fontId="2" type="noConversion"/>
  </si>
  <si>
    <t>Wistron InfoComm Manufacturing (India) Private Limited</t>
    <phoneticPr fontId="2" type="noConversion"/>
  </si>
  <si>
    <t>Wistron Technology Service (America) Corporation</t>
    <phoneticPr fontId="2" type="noConversion"/>
  </si>
  <si>
    <t>WIWYNN TECHNOLOGY SERVICE MALAYSIA SDN. BHD</t>
    <phoneticPr fontId="2" type="noConversion"/>
  </si>
  <si>
    <t>SMS INFOCOMM CHILE SERVICIOS LIMITADA</t>
    <phoneticPr fontId="2" type="noConversion"/>
  </si>
  <si>
    <t xml:space="preserve">Anwith Corporation </t>
    <phoneticPr fontId="2" type="noConversion"/>
  </si>
  <si>
    <t>Wiwynn Korea Ltd.</t>
    <phoneticPr fontId="2" type="noConversion"/>
  </si>
  <si>
    <t>Wistron InfoComm Technology (Texas) Corporation</t>
    <phoneticPr fontId="2" type="noConversion"/>
  </si>
  <si>
    <t>WiEdu Hong Kong Limited</t>
    <phoneticPr fontId="2" type="noConversion"/>
  </si>
  <si>
    <t>SMS INFOCOMM (MALAYSIA) SDN. BHD.</t>
    <phoneticPr fontId="2" type="noConversion"/>
  </si>
  <si>
    <t>Wiwynn Technology Service Hong Kong Limited</t>
    <phoneticPr fontId="2" type="noConversion"/>
  </si>
  <si>
    <t>Wiwynn Technology Service KunShan Ltd.</t>
    <phoneticPr fontId="2" type="noConversion"/>
  </si>
  <si>
    <t>Wistron InfoComm Technology Service (Kunshan) Co., Ltd.</t>
    <phoneticPr fontId="2" type="noConversion"/>
  </si>
  <si>
    <t>WiseCap (Hong Kong) Limited</t>
    <phoneticPr fontId="2" type="noConversion"/>
  </si>
  <si>
    <t>WIEDU SDN. BHD.</t>
    <phoneticPr fontId="2" type="noConversion"/>
  </si>
  <si>
    <t>WiEDU Holding Co., Ltd.</t>
    <phoneticPr fontId="2" type="noConversion"/>
  </si>
  <si>
    <t>Wiwynn International Corporation</t>
    <phoneticPr fontId="2" type="noConversion"/>
  </si>
  <si>
    <t>Wiwynn Technology Service Japan, Inc.</t>
    <phoneticPr fontId="2" type="noConversion"/>
  </si>
  <si>
    <t>Wistron Mobile Solutions Corporation</t>
    <phoneticPr fontId="2" type="noConversion"/>
  </si>
  <si>
    <t>Service Management Solutions Colombia S.A.S.</t>
    <phoneticPr fontId="2" type="noConversion"/>
  </si>
  <si>
    <t>Wistron InfoComm (Chengdu) Co., Ltd.</t>
    <phoneticPr fontId="2" type="noConversion"/>
  </si>
  <si>
    <t>Wistron Investment (Sichuan) Co., Ltd.</t>
    <phoneticPr fontId="2" type="noConversion"/>
  </si>
  <si>
    <t>SMS InfoComm (Czech) s.r.o.</t>
    <phoneticPr fontId="2" type="noConversion"/>
  </si>
  <si>
    <t>Service Management Solutions Mexico SA DE CV</t>
    <phoneticPr fontId="2" type="noConversion"/>
  </si>
  <si>
    <t>ICT Service Management Solutions (India) Private Limited</t>
    <phoneticPr fontId="2" type="noConversion"/>
  </si>
  <si>
    <t>Wistron InfoComm Technology (Zhongshan) Co., Ltd.</t>
    <phoneticPr fontId="2" type="noConversion"/>
  </si>
  <si>
    <t>Wistron InfoComm (Taizhou) Co., Ltd.</t>
    <phoneticPr fontId="2" type="noConversion"/>
  </si>
  <si>
    <t>Wistron Europe Holding Cooperatie U.A.</t>
    <phoneticPr fontId="2" type="noConversion"/>
  </si>
  <si>
    <t>SMS InfoComm Technology Services and Management Solutions Ltd.</t>
    <phoneticPr fontId="2" type="noConversion"/>
  </si>
  <si>
    <t>SMS InfoComm Technology Services Limited Company</t>
    <phoneticPr fontId="2" type="noConversion"/>
  </si>
  <si>
    <t>Wistron Advanced Materials (Hong Kong) Limited</t>
    <phoneticPr fontId="2" type="noConversion"/>
  </si>
  <si>
    <t>Wistron GreenTech (Texas) Corporation</t>
    <phoneticPr fontId="2" type="noConversion"/>
  </si>
  <si>
    <t>Wistron Advanced Materials (Kunshan) Co. Ltd</t>
    <phoneticPr fontId="2" type="noConversion"/>
  </si>
  <si>
    <t>Creator Technology B.V.</t>
    <phoneticPr fontId="2" type="noConversion"/>
  </si>
  <si>
    <t>WISTRON TECHNOLOGY (MALAYSIA) SDN.BHD.</t>
    <phoneticPr fontId="2" type="noConversion"/>
  </si>
  <si>
    <t>Wistron Hong Kong Holding Limited</t>
    <phoneticPr fontId="2" type="noConversion"/>
  </si>
  <si>
    <t>Wistron InfoComm (Chongqing) Co.Ltd.</t>
    <phoneticPr fontId="2" type="noConversion"/>
  </si>
  <si>
    <r>
      <rPr>
        <sz val="12"/>
        <color theme="1"/>
        <rFont val="微軟正黑體"/>
        <family val="2"/>
        <charset val="136"/>
      </rPr>
      <t>土地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</si>
  <si>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房屋及建築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</si>
  <si>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機器設備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</si>
  <si>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模具設備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</si>
  <si>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研究發展設備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</si>
  <si>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辦公設備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</si>
  <si>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其他設備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</si>
  <si>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r>
      <rPr>
        <sz val="12"/>
        <color theme="1"/>
        <rFont val="新細明體"/>
        <family val="2"/>
        <charset val="136"/>
      </rPr>
      <t>總計</t>
    </r>
    <r>
      <rPr>
        <sz val="12"/>
        <color theme="1"/>
        <rFont val="Calibri"/>
        <family val="2"/>
      </rPr>
      <t>_</t>
    </r>
    <r>
      <rPr>
        <sz val="12"/>
        <color theme="1"/>
        <rFont val="新細明體"/>
        <family val="2"/>
        <charset val="136"/>
      </rPr>
      <t>新增</t>
    </r>
    <phoneticPr fontId="2" type="noConversion"/>
  </si>
  <si>
    <t>土地_重分類</t>
  </si>
  <si>
    <t>房屋及建築_重分類</t>
  </si>
  <si>
    <t>機器設備_重分類</t>
  </si>
  <si>
    <t>模具設備_重分類</t>
  </si>
  <si>
    <t>研究發展設備_重分類</t>
  </si>
  <si>
    <t>辦公設備_重分類</t>
  </si>
  <si>
    <t>其他設備_重分類</t>
  </si>
  <si>
    <t>總計_重分類</t>
  </si>
  <si>
    <r>
      <rPr>
        <sz val="12"/>
        <color theme="1"/>
        <rFont val="新細明體"/>
        <family val="2"/>
        <charset val="136"/>
      </rPr>
      <t>序號</t>
    </r>
  </si>
  <si>
    <r>
      <rPr>
        <sz val="12"/>
        <color theme="1"/>
        <rFont val="新細明體"/>
        <family val="2"/>
        <charset val="136"/>
      </rPr>
      <t>公司代碼</t>
    </r>
  </si>
  <si>
    <r>
      <rPr>
        <sz val="12"/>
        <color theme="1"/>
        <rFont val="新細明體"/>
        <family val="2"/>
        <charset val="136"/>
      </rPr>
      <t>簡稱</t>
    </r>
  </si>
  <si>
    <r>
      <rPr>
        <sz val="12"/>
        <color theme="1"/>
        <rFont val="新細明體"/>
        <family val="2"/>
        <charset val="136"/>
      </rPr>
      <t>公司名稱</t>
    </r>
  </si>
  <si>
    <r>
      <rPr>
        <sz val="12"/>
        <color theme="1"/>
        <rFont val="新細明體"/>
        <family val="2"/>
        <charset val="136"/>
      </rPr>
      <t>資本額</t>
    </r>
  </si>
  <si>
    <r>
      <rPr>
        <sz val="12"/>
        <color theme="1"/>
        <rFont val="新細明體"/>
        <family val="2"/>
        <charset val="136"/>
      </rPr>
      <t>資產總額</t>
    </r>
  </si>
  <si>
    <r>
      <rPr>
        <sz val="12"/>
        <color theme="1"/>
        <rFont val="新細明體"/>
        <family val="2"/>
        <charset val="136"/>
      </rPr>
      <t>負債總額</t>
    </r>
  </si>
  <si>
    <r>
      <rPr>
        <sz val="12"/>
        <color theme="1"/>
        <rFont val="新細明體"/>
        <family val="2"/>
        <charset val="136"/>
      </rPr>
      <t>淨值</t>
    </r>
  </si>
  <si>
    <r>
      <rPr>
        <sz val="12"/>
        <color theme="1"/>
        <rFont val="新細明體"/>
        <family val="2"/>
        <charset val="136"/>
      </rPr>
      <t>營業收入</t>
    </r>
  </si>
  <si>
    <r>
      <rPr>
        <sz val="12"/>
        <color theme="1"/>
        <rFont val="新細明體"/>
        <family val="2"/>
        <charset val="136"/>
      </rPr>
      <t>營業利益</t>
    </r>
  </si>
  <si>
    <r>
      <rPr>
        <sz val="12"/>
        <color theme="1"/>
        <rFont val="新細明體"/>
        <family val="2"/>
        <charset val="136"/>
      </rPr>
      <t>本期損益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稅後</t>
    </r>
    <r>
      <rPr>
        <sz val="12"/>
        <color theme="1"/>
        <rFont val="Calibri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</si>
  <si>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稅後每股盈餘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元</t>
    </r>
    <r>
      <rPr>
        <sz val="12"/>
        <color theme="1"/>
        <rFont val="Calibri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</si>
  <si>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緯穎科技服務股份有限公司</t>
    </r>
  </si>
  <si>
    <r>
      <rPr>
        <sz val="12"/>
        <color theme="1"/>
        <rFont val="新細明體"/>
        <family val="2"/>
        <charset val="136"/>
      </rPr>
      <t>緯創資通股份有限公司</t>
    </r>
  </si>
  <si>
    <r>
      <rPr>
        <sz val="12"/>
        <color theme="1"/>
        <rFont val="新細明體"/>
        <family val="2"/>
        <charset val="136"/>
      </rPr>
      <t>緯騰（重慶）信息技術服務有限公司</t>
    </r>
  </si>
  <si>
    <r>
      <rPr>
        <sz val="12"/>
        <color theme="1"/>
        <rFont val="新細明體"/>
        <family val="2"/>
        <charset val="136"/>
      </rPr>
      <t>緯昌科技股份有限公司</t>
    </r>
  </si>
  <si>
    <r>
      <rPr>
        <sz val="12"/>
        <color theme="1"/>
        <rFont val="新細明體"/>
        <family val="2"/>
        <charset val="136"/>
      </rPr>
      <t>翔智科技股份有限公司</t>
    </r>
  </si>
  <si>
    <r>
      <rPr>
        <sz val="12"/>
        <color theme="1"/>
        <rFont val="新細明體"/>
        <family val="2"/>
        <charset val="136"/>
      </rPr>
      <t>重慶緯創醫療科技有限公司</t>
    </r>
  </si>
  <si>
    <r>
      <rPr>
        <sz val="12"/>
        <color theme="1"/>
        <rFont val="新細明體"/>
        <family val="2"/>
        <charset val="136"/>
      </rPr>
      <t>緯創醫學科技股份有限公司</t>
    </r>
  </si>
  <si>
    <r>
      <rPr>
        <sz val="12"/>
        <color theme="1"/>
        <rFont val="新細明體"/>
        <family val="2"/>
        <charset val="136"/>
      </rPr>
      <t>理本投資有限公司</t>
    </r>
  </si>
  <si>
    <r>
      <rPr>
        <sz val="12"/>
        <color theme="1"/>
        <rFont val="新細明體"/>
        <family val="2"/>
        <charset val="136"/>
      </rPr>
      <t>鼎創有限公司</t>
    </r>
  </si>
  <si>
    <r>
      <rPr>
        <sz val="12"/>
        <color theme="1"/>
        <rFont val="新細明體"/>
        <family val="2"/>
        <charset val="136"/>
      </rPr>
      <t>緯創數技投資控股股份有限公司</t>
    </r>
  </si>
  <si>
    <r>
      <rPr>
        <sz val="12"/>
        <color theme="1"/>
        <rFont val="新細明體"/>
        <family val="2"/>
        <charset val="136"/>
      </rPr>
      <t>上海緯育信息技術服務有限公司</t>
    </r>
  </si>
  <si>
    <r>
      <rPr>
        <sz val="12"/>
        <color theme="1"/>
        <rFont val="新細明體"/>
        <family val="2"/>
        <charset val="136"/>
      </rPr>
      <t>緯創生技投資控股股份有限公司</t>
    </r>
  </si>
  <si>
    <r>
      <rPr>
        <sz val="12"/>
        <color theme="1"/>
        <rFont val="新細明體"/>
        <family val="2"/>
        <charset val="136"/>
      </rPr>
      <t>緯聰科技股份有限公司</t>
    </r>
  </si>
  <si>
    <r>
      <rPr>
        <sz val="12"/>
        <color theme="1"/>
        <rFont val="新細明體"/>
        <family val="2"/>
        <charset val="136"/>
      </rPr>
      <t>郁創科技股份有限公司</t>
    </r>
  </si>
  <si>
    <r>
      <rPr>
        <sz val="12"/>
        <color theme="1"/>
        <rFont val="新細明體"/>
        <family val="2"/>
        <charset val="136"/>
      </rPr>
      <t>緯創投資（江蘇）有限公司</t>
    </r>
  </si>
  <si>
    <r>
      <rPr>
        <sz val="12"/>
        <color theme="1"/>
        <rFont val="新細明體"/>
        <family val="2"/>
        <charset val="136"/>
      </rPr>
      <t>緯育股份有限公司</t>
    </r>
  </si>
  <si>
    <r>
      <rPr>
        <sz val="12"/>
        <color theme="1"/>
        <rFont val="新細明體"/>
        <family val="2"/>
        <charset val="136"/>
      </rPr>
      <t>蔚隆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36"/>
      </rPr>
      <t>昆山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2"/>
        <charset val="136"/>
      </rPr>
      <t>汽車電子有限公司</t>
    </r>
  </si>
  <si>
    <r>
      <rPr>
        <sz val="12"/>
        <color theme="1"/>
        <rFont val="新細明體"/>
        <family val="2"/>
        <charset val="136"/>
      </rPr>
      <t>緯謙科技股份有限公司</t>
    </r>
  </si>
  <si>
    <t>NB_world_share</t>
    <phoneticPr fontId="2" type="noConversion"/>
  </si>
  <si>
    <t>Desktop_world_share</t>
    <phoneticPr fontId="2" type="noConversion"/>
  </si>
  <si>
    <t>Server_world_share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</si>
</sst>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_-* #,##0_-;\-* #,##0_-;_-* &quot;-&quot;??_-;_-@_-"/>
    <numFmt numFmtId="179" formatCode="0.0%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43" fontId="3" fillId="0" borderId="0" xfId="1" applyFont="1">
      <alignment vertical="center"/>
    </xf>
    <xf numFmtId="177" fontId="3" fillId="0" borderId="0" xfId="1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3" fontId="3" fillId="0" borderId="0" xfId="1" applyFont="1" applyAlignment="1">
      <alignment horizontal="right" vertical="center"/>
    </xf>
    <xf numFmtId="177" fontId="3" fillId="0" borderId="0" xfId="1" applyNumberFormat="1" applyFont="1" applyAlignment="1">
      <alignment horizontal="right" vertical="center"/>
    </xf>
    <xf numFmtId="9" fontId="3" fillId="0" borderId="0" xfId="2" applyFont="1">
      <alignment vertical="center"/>
    </xf>
    <xf numFmtId="179" fontId="3" fillId="0" borderId="0" xfId="2" applyNumberFormat="1" applyFont="1" applyAlignment="1">
      <alignment horizontal="right" vertical="center"/>
    </xf>
    <xf numFmtId="179" fontId="3" fillId="0" borderId="0" xfId="2" applyNumberFormat="1" applyFont="1">
      <alignment vertical="center"/>
    </xf>
    <xf numFmtId="177" fontId="9" fillId="0" borderId="0" xfId="1" applyNumberFormat="1" applyFont="1" applyAlignment="1">
      <alignment horizontal="right" vertical="center"/>
    </xf>
    <xf numFmtId="177" fontId="3" fillId="2" borderId="0" xfId="1" applyNumberFormat="1" applyFont="1" applyFill="1">
      <alignment vertical="center"/>
    </xf>
    <xf numFmtId="10" fontId="3" fillId="0" borderId="0" xfId="2" applyNumberFormat="1" applyFont="1">
      <alignment vertical="center"/>
    </xf>
    <xf numFmtId="177" fontId="3" fillId="3" borderId="0" xfId="1" applyNumberFormat="1" applyFont="1" applyFill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6ACF-58A0-44BC-910B-1E4F4E4FAC11}">
  <dimension ref="A1:D5"/>
  <sheetViews>
    <sheetView tabSelected="1" workbookViewId="0">
      <selection activeCell="B27" sqref="B27"/>
    </sheetView>
  </sheetViews>
  <sheetFormatPr defaultRowHeight="15.6" x14ac:dyDescent="0.3"/>
  <cols>
    <col min="1" max="1" width="12.6640625" style="1" bestFit="1" customWidth="1"/>
    <col min="2" max="5" width="18.6640625" style="1" customWidth="1"/>
    <col min="6" max="16384" width="8.88671875" style="1"/>
  </cols>
  <sheetData>
    <row r="1" spans="1:4" ht="16.2" x14ac:dyDescent="0.3">
      <c r="A1" s="4" t="s">
        <v>9</v>
      </c>
      <c r="B1" s="5" t="s">
        <v>0</v>
      </c>
      <c r="C1" s="4" t="s">
        <v>1</v>
      </c>
      <c r="D1" s="4" t="s">
        <v>2</v>
      </c>
    </row>
    <row r="2" spans="1:4" x14ac:dyDescent="0.3">
      <c r="A2" s="1">
        <v>2017</v>
      </c>
      <c r="B2" s="3">
        <v>757311857000</v>
      </c>
      <c r="C2" s="3">
        <v>78769166000</v>
      </c>
      <c r="D2" s="3">
        <f>SUM(B2:C2)</f>
        <v>836081023000</v>
      </c>
    </row>
    <row r="3" spans="1:4" x14ac:dyDescent="0.3">
      <c r="A3" s="1">
        <v>2018</v>
      </c>
      <c r="B3" s="3">
        <v>803305340000</v>
      </c>
      <c r="C3" s="3">
        <v>86231007000</v>
      </c>
      <c r="D3" s="3">
        <f>SUM(B3:C3)</f>
        <v>889536347000</v>
      </c>
    </row>
    <row r="4" spans="1:4" x14ac:dyDescent="0.3">
      <c r="A4" s="1">
        <v>2019</v>
      </c>
      <c r="B4" s="3">
        <v>770728400000</v>
      </c>
      <c r="C4" s="3">
        <v>107526678000</v>
      </c>
      <c r="D4" s="3">
        <f>SUM(B4:C4)</f>
        <v>878255078000</v>
      </c>
    </row>
    <row r="5" spans="1:4" x14ac:dyDescent="0.3">
      <c r="A5" s="1">
        <v>2020</v>
      </c>
      <c r="B5" s="3">
        <v>754958428000</v>
      </c>
      <c r="C5" s="3">
        <v>90053416000</v>
      </c>
      <c r="D5" s="3">
        <f>SUM(B5:C5)</f>
        <v>845011844000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FF1B-E621-4306-90AD-D35340CFA73C}">
  <dimension ref="A1:H5"/>
  <sheetViews>
    <sheetView workbookViewId="0">
      <selection activeCell="G3" sqref="G3"/>
    </sheetView>
  </sheetViews>
  <sheetFormatPr defaultRowHeight="15.6" x14ac:dyDescent="0.3"/>
  <cols>
    <col min="1" max="1" width="14.33203125" style="1" bestFit="1" customWidth="1"/>
    <col min="2" max="2" width="7.88671875" style="2" bestFit="1" customWidth="1"/>
    <col min="3" max="3" width="7.33203125" style="2" bestFit="1" customWidth="1"/>
    <col min="4" max="4" width="15.88671875" style="2" bestFit="1" customWidth="1"/>
    <col min="5" max="5" width="11.88671875" style="2" bestFit="1" customWidth="1"/>
    <col min="6" max="6" width="7.88671875" style="2" bestFit="1" customWidth="1"/>
    <col min="7" max="7" width="11.88671875" style="2" bestFit="1" customWidth="1"/>
    <col min="8" max="8" width="9" style="2" bestFit="1" customWidth="1"/>
    <col min="9" max="16384" width="8.88671875" style="1"/>
  </cols>
  <sheetData>
    <row r="1" spans="1:8" s="5" customFormat="1" ht="16.2" x14ac:dyDescent="0.3">
      <c r="A1" s="5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  <row r="2" spans="1:8" x14ac:dyDescent="0.3">
      <c r="A2" s="1">
        <v>2017</v>
      </c>
      <c r="B2" s="2">
        <v>36.85</v>
      </c>
      <c r="C2" s="2">
        <v>1.6</v>
      </c>
      <c r="D2" s="2">
        <v>25.85</v>
      </c>
      <c r="E2" s="2">
        <v>3.25</v>
      </c>
      <c r="F2" s="2">
        <v>16.23</v>
      </c>
      <c r="G2" s="2">
        <v>16.22</v>
      </c>
      <c r="H2" s="2">
        <f>SUM(B2:G2)</f>
        <v>100.00000000000001</v>
      </c>
    </row>
    <row r="3" spans="1:8" x14ac:dyDescent="0.3">
      <c r="A3" s="1">
        <v>2018</v>
      </c>
      <c r="B3" s="2">
        <v>39.130000000000003</v>
      </c>
      <c r="C3" s="2">
        <v>1.8</v>
      </c>
      <c r="D3" s="2">
        <v>27.74</v>
      </c>
      <c r="E3" s="2">
        <v>3.13</v>
      </c>
      <c r="F3" s="2">
        <v>18</v>
      </c>
      <c r="G3" s="2">
        <v>10.199999999999999</v>
      </c>
      <c r="H3" s="2">
        <f>SUM(B3:G3)</f>
        <v>100</v>
      </c>
    </row>
    <row r="4" spans="1:8" x14ac:dyDescent="0.3">
      <c r="A4" s="1">
        <v>2019</v>
      </c>
      <c r="B4" s="2">
        <v>37.75</v>
      </c>
      <c r="C4" s="2">
        <v>2.4</v>
      </c>
      <c r="D4" s="2">
        <v>28.46</v>
      </c>
      <c r="E4" s="2">
        <v>3.81</v>
      </c>
      <c r="F4" s="2">
        <v>19.23</v>
      </c>
      <c r="G4" s="2">
        <v>8.35</v>
      </c>
      <c r="H4" s="2">
        <f>SUM(B4:G4)</f>
        <v>100</v>
      </c>
    </row>
    <row r="5" spans="1:8" x14ac:dyDescent="0.3">
      <c r="A5" s="1">
        <v>2020</v>
      </c>
      <c r="B5" s="2">
        <v>40.24</v>
      </c>
      <c r="C5" s="2">
        <v>2.77</v>
      </c>
      <c r="D5" s="2">
        <v>23.68</v>
      </c>
      <c r="E5" s="2">
        <v>3.41</v>
      </c>
      <c r="F5" s="2">
        <v>20.79</v>
      </c>
      <c r="G5" s="2">
        <v>9.11</v>
      </c>
      <c r="H5" s="2">
        <f>SUM(B5:G5)</f>
        <v>99.999999999999986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CF6-80A4-4447-AB3A-20240F985885}">
  <dimension ref="A1:S5"/>
  <sheetViews>
    <sheetView workbookViewId="0">
      <pane xSplit="1" topLeftCell="K1" activePane="topRight" state="frozen"/>
      <selection pane="topRight" activeCell="R3" sqref="R3"/>
    </sheetView>
  </sheetViews>
  <sheetFormatPr defaultRowHeight="15.6" x14ac:dyDescent="0.3"/>
  <cols>
    <col min="1" max="1" width="13.88671875" style="1" bestFit="1" customWidth="1"/>
    <col min="2" max="3" width="14.33203125" style="3" customWidth="1"/>
    <col min="4" max="4" width="14.33203125" style="10" customWidth="1"/>
    <col min="5" max="5" width="14.33203125" style="3" customWidth="1"/>
    <col min="6" max="6" width="20.5546875" style="3" bestFit="1" customWidth="1"/>
    <col min="7" max="7" width="20.5546875" style="3" customWidth="1"/>
    <col min="8" max="9" width="14.33203125" style="3" customWidth="1"/>
    <col min="10" max="10" width="21.6640625" style="10" bestFit="1" customWidth="1"/>
    <col min="11" max="11" width="17.5546875" style="3" bestFit="1" customWidth="1"/>
    <col min="12" max="12" width="26" style="3" bestFit="1" customWidth="1"/>
    <col min="13" max="13" width="21.44140625" style="3" customWidth="1"/>
    <col min="14" max="15" width="14.33203125" style="3" customWidth="1"/>
    <col min="16" max="16" width="18.5546875" style="10" bestFit="1" customWidth="1"/>
    <col min="17" max="17" width="14.33203125" style="3" customWidth="1"/>
    <col min="18" max="18" width="24" style="3" bestFit="1" customWidth="1"/>
    <col min="19" max="19" width="21.44140625" style="3" customWidth="1"/>
    <col min="20" max="16384" width="8.88671875" style="1"/>
  </cols>
  <sheetData>
    <row r="1" spans="1:19" s="5" customFormat="1" x14ac:dyDescent="0.3">
      <c r="A1" s="5" t="s">
        <v>10</v>
      </c>
      <c r="B1" s="7" t="s">
        <v>3</v>
      </c>
      <c r="C1" s="7" t="s">
        <v>4</v>
      </c>
      <c r="D1" s="9" t="s">
        <v>19</v>
      </c>
      <c r="E1" s="7" t="s">
        <v>22</v>
      </c>
      <c r="F1" s="7" t="s">
        <v>25</v>
      </c>
      <c r="G1" s="7" t="s">
        <v>271</v>
      </c>
      <c r="H1" s="7" t="s">
        <v>5</v>
      </c>
      <c r="I1" s="7" t="s">
        <v>6</v>
      </c>
      <c r="J1" s="9" t="s">
        <v>20</v>
      </c>
      <c r="K1" s="7" t="s">
        <v>23</v>
      </c>
      <c r="L1" s="7" t="s">
        <v>27</v>
      </c>
      <c r="M1" s="7" t="s">
        <v>272</v>
      </c>
      <c r="N1" s="7" t="s">
        <v>7</v>
      </c>
      <c r="O1" s="7" t="s">
        <v>8</v>
      </c>
      <c r="P1" s="9" t="s">
        <v>21</v>
      </c>
      <c r="Q1" s="7" t="s">
        <v>24</v>
      </c>
      <c r="R1" s="7" t="s">
        <v>26</v>
      </c>
      <c r="S1" s="7" t="s">
        <v>273</v>
      </c>
    </row>
    <row r="2" spans="1:19" x14ac:dyDescent="0.3">
      <c r="A2" s="1">
        <v>2017</v>
      </c>
      <c r="B2" s="3">
        <f t="shared" ref="B2:B5" si="0">ROUND(C2*D2,0)</f>
        <v>19859700</v>
      </c>
      <c r="C2" s="3">
        <v>132398000</v>
      </c>
      <c r="D2" s="10">
        <v>0.15</v>
      </c>
      <c r="E2" s="3">
        <v>155570000</v>
      </c>
      <c r="F2" s="10">
        <f t="shared" ref="F2:F4" si="1">IFERROR(E2/E1-1,0)</f>
        <v>0</v>
      </c>
      <c r="G2" s="10">
        <f>IFERROR(B2/E2,0)</f>
        <v>0.12765764607572155</v>
      </c>
      <c r="H2" s="3">
        <f t="shared" ref="H2:H5" si="2">ROUND(I2*J2,0)</f>
        <v>13173030</v>
      </c>
      <c r="I2" s="3">
        <v>48789000</v>
      </c>
      <c r="J2" s="10">
        <v>0.27</v>
      </c>
      <c r="K2" s="3">
        <v>108480000</v>
      </c>
      <c r="L2" s="10">
        <f t="shared" ref="L2:L4" si="3">IFERROR(K2/K1-1,0)</f>
        <v>0</v>
      </c>
      <c r="M2" s="10">
        <f>IFERROR(H2/K2,0)</f>
        <v>0.12143279867256637</v>
      </c>
      <c r="N2" s="3">
        <f t="shared" ref="N2:N4" si="4">ROUND(O2*P2,0)</f>
        <v>1996400</v>
      </c>
      <c r="O2" s="3">
        <v>8680000</v>
      </c>
      <c r="P2" s="10">
        <v>0.23</v>
      </c>
      <c r="Q2" s="3">
        <v>11451000</v>
      </c>
      <c r="R2" s="10">
        <f t="shared" ref="R2:R4" si="5">IFERROR(Q2/Q1-1,0)</f>
        <v>0</v>
      </c>
      <c r="S2" s="10">
        <f>IFERROR(N2/Q2,0)</f>
        <v>0.17434285215265041</v>
      </c>
    </row>
    <row r="3" spans="1:19" x14ac:dyDescent="0.3">
      <c r="A3" s="1">
        <v>2018</v>
      </c>
      <c r="B3" s="3">
        <f t="shared" si="0"/>
        <v>17668140</v>
      </c>
      <c r="C3" s="3">
        <v>126201000</v>
      </c>
      <c r="D3" s="10">
        <v>0.14000000000000001</v>
      </c>
      <c r="E3" s="3">
        <v>152251000</v>
      </c>
      <c r="F3" s="10">
        <f t="shared" si="1"/>
        <v>-2.1334447515587884E-2</v>
      </c>
      <c r="G3" s="10">
        <f t="shared" ref="G3:G5" si="6">IFERROR(B3/E3,0)</f>
        <v>0.1160461343439452</v>
      </c>
      <c r="H3" s="3">
        <f t="shared" si="2"/>
        <v>14891700</v>
      </c>
      <c r="I3" s="3">
        <v>49639000</v>
      </c>
      <c r="J3" s="10">
        <v>0.3</v>
      </c>
      <c r="K3" s="3">
        <v>107030000</v>
      </c>
      <c r="L3" s="10">
        <f t="shared" si="3"/>
        <v>-1.3366519174041303E-2</v>
      </c>
      <c r="M3" s="10">
        <f t="shared" ref="M3:M5" si="7">IFERROR(H3/K3,0)</f>
        <v>0.13913575633000094</v>
      </c>
      <c r="N3" s="3">
        <f t="shared" si="4"/>
        <v>2114850</v>
      </c>
      <c r="O3" s="3">
        <v>9195000</v>
      </c>
      <c r="P3" s="10">
        <v>0.23</v>
      </c>
      <c r="Q3" s="3">
        <v>12956000</v>
      </c>
      <c r="R3" s="10">
        <f t="shared" si="5"/>
        <v>0.13142956946991524</v>
      </c>
      <c r="S3" s="10">
        <f t="shared" ref="S3:S5" si="8">IFERROR(N3/Q3,0)</f>
        <v>0.16323325100339611</v>
      </c>
    </row>
    <row r="4" spans="1:19" x14ac:dyDescent="0.3">
      <c r="A4" s="1">
        <v>2019</v>
      </c>
      <c r="B4" s="3">
        <f t="shared" si="0"/>
        <v>16795740</v>
      </c>
      <c r="C4" s="3">
        <v>129198000</v>
      </c>
      <c r="D4" s="10">
        <v>0.13</v>
      </c>
      <c r="E4" s="3">
        <v>158435000</v>
      </c>
      <c r="F4" s="10">
        <f t="shared" si="1"/>
        <v>4.0617138803686004E-2</v>
      </c>
      <c r="G4" s="10">
        <f t="shared" si="6"/>
        <v>0.10601028813077919</v>
      </c>
      <c r="H4" s="3">
        <f t="shared" si="2"/>
        <v>13941760</v>
      </c>
      <c r="I4" s="3">
        <v>49792000</v>
      </c>
      <c r="J4" s="10">
        <v>0.28000000000000003</v>
      </c>
      <c r="K4" s="3">
        <v>105180000</v>
      </c>
      <c r="L4" s="10">
        <f t="shared" si="3"/>
        <v>-1.7284873399981304E-2</v>
      </c>
      <c r="M4" s="10">
        <f t="shared" si="7"/>
        <v>0.13255143563415098</v>
      </c>
      <c r="N4" s="3">
        <f t="shared" si="4"/>
        <v>2189600</v>
      </c>
      <c r="O4" s="3">
        <v>9520000</v>
      </c>
      <c r="P4" s="10">
        <v>0.23</v>
      </c>
      <c r="Q4" s="12">
        <v>12537000</v>
      </c>
      <c r="R4" s="10">
        <f t="shared" si="5"/>
        <v>-3.2340228465575827E-2</v>
      </c>
      <c r="S4" s="10">
        <f t="shared" si="8"/>
        <v>0.17465103294249024</v>
      </c>
    </row>
    <row r="5" spans="1:19" x14ac:dyDescent="0.3">
      <c r="A5" s="1">
        <v>2020</v>
      </c>
      <c r="B5" s="3">
        <f t="shared" si="0"/>
        <v>19583520</v>
      </c>
      <c r="C5" s="3">
        <v>163196000</v>
      </c>
      <c r="D5" s="10">
        <v>0.12</v>
      </c>
      <c r="E5" s="3">
        <v>200805000</v>
      </c>
      <c r="F5" s="10">
        <f>IFERROR(E5/E4-1,0)</f>
        <v>0.26742828289203779</v>
      </c>
      <c r="G5" s="10">
        <f t="shared" si="6"/>
        <v>9.7525061626951515E-2</v>
      </c>
      <c r="H5" s="3">
        <f t="shared" si="2"/>
        <v>9839860</v>
      </c>
      <c r="I5" s="3">
        <v>42782000</v>
      </c>
      <c r="J5" s="10">
        <v>0.23</v>
      </c>
      <c r="K5" s="3">
        <v>93450000</v>
      </c>
      <c r="L5" s="10">
        <f>IFERROR(K5/K4-1,0)</f>
        <v>-0.11152310325156878</v>
      </c>
      <c r="M5" s="10">
        <f t="shared" si="7"/>
        <v>0.10529545211342964</v>
      </c>
      <c r="N5" s="3">
        <f>ROUND(O5*P5,0)</f>
        <v>2462250</v>
      </c>
      <c r="O5" s="3">
        <v>9849000</v>
      </c>
      <c r="P5" s="10">
        <v>0.25</v>
      </c>
      <c r="Q5" s="3">
        <v>12814000</v>
      </c>
      <c r="R5" s="10">
        <f>IFERROR(Q5/Q4-1,0)</f>
        <v>2.209459998404717E-2</v>
      </c>
      <c r="S5" s="10">
        <f>IFERROR(N5/Q5,0)</f>
        <v>0.19215311378180117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E9F4-5A84-452D-92FA-D3CA24B44C17}">
  <dimension ref="A1:K5"/>
  <sheetViews>
    <sheetView workbookViewId="0">
      <selection activeCell="D15" sqref="D15"/>
    </sheetView>
  </sheetViews>
  <sheetFormatPr defaultRowHeight="15.6" x14ac:dyDescent="0.3"/>
  <cols>
    <col min="1" max="1" width="8.88671875" style="1"/>
    <col min="2" max="2" width="18.6640625" style="3" bestFit="1" customWidth="1"/>
    <col min="3" max="3" width="17.44140625" style="3" bestFit="1" customWidth="1"/>
    <col min="4" max="4" width="18.6640625" style="3" bestFit="1" customWidth="1"/>
    <col min="5" max="5" width="20.21875" style="3" customWidth="1"/>
    <col min="6" max="6" width="17.44140625" style="3" bestFit="1" customWidth="1"/>
    <col min="7" max="7" width="20.109375" style="1" bestFit="1" customWidth="1"/>
    <col min="8" max="9" width="20" style="1" bestFit="1" customWidth="1"/>
    <col min="10" max="10" width="15.5546875" style="1" bestFit="1" customWidth="1"/>
    <col min="11" max="11" width="14.21875" style="1" bestFit="1" customWidth="1"/>
    <col min="12" max="16384" width="8.88671875" style="1"/>
  </cols>
  <sheetData>
    <row r="1" spans="1:11" s="5" customFormat="1" x14ac:dyDescent="0.3">
      <c r="A1" s="5" t="s">
        <v>10</v>
      </c>
      <c r="B1" s="7" t="s">
        <v>30</v>
      </c>
      <c r="C1" s="7" t="s">
        <v>32</v>
      </c>
      <c r="D1" s="7" t="s">
        <v>31</v>
      </c>
      <c r="E1" s="7" t="s">
        <v>28</v>
      </c>
      <c r="F1" s="7" t="s">
        <v>29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</row>
    <row r="2" spans="1:11" x14ac:dyDescent="0.3">
      <c r="A2" s="1">
        <v>2017</v>
      </c>
      <c r="B2" s="14"/>
      <c r="C2" s="14"/>
      <c r="D2" s="14"/>
      <c r="E2" s="14"/>
      <c r="F2" s="3">
        <f>SUM(B2:E2)</f>
        <v>0</v>
      </c>
      <c r="G2" s="8">
        <f>IFERROR(B2/$F2,0)</f>
        <v>0</v>
      </c>
      <c r="H2" s="8">
        <f t="shared" ref="H2:H5" si="0">IFERROR(C2/$F2,0)</f>
        <v>0</v>
      </c>
      <c r="I2" s="8">
        <f t="shared" ref="I2:I5" si="1">IFERROR(D2/$F2,0)</f>
        <v>0</v>
      </c>
      <c r="J2" s="8">
        <f t="shared" ref="J2:K5" si="2">IFERROR(E2/$F2,0)</f>
        <v>0</v>
      </c>
      <c r="K2" s="8">
        <f t="shared" si="2"/>
        <v>0</v>
      </c>
    </row>
    <row r="3" spans="1:11" x14ac:dyDescent="0.3">
      <c r="A3" s="1">
        <v>2018</v>
      </c>
      <c r="B3" s="3">
        <v>115433456000</v>
      </c>
      <c r="C3" s="3">
        <v>90013429000</v>
      </c>
      <c r="D3" s="3">
        <v>87381530000</v>
      </c>
      <c r="E3" s="3">
        <v>502812920000</v>
      </c>
      <c r="F3" s="3">
        <f t="shared" ref="F3:F5" si="3">SUM(B3:E3)</f>
        <v>795641335000</v>
      </c>
      <c r="G3" s="8">
        <f t="shared" ref="G3:G5" si="4">IFERROR(B3/$F3,0)</f>
        <v>0.14508227629978526</v>
      </c>
      <c r="H3" s="8">
        <f t="shared" si="0"/>
        <v>0.11313317325324733</v>
      </c>
      <c r="I3" s="8">
        <f t="shared" si="1"/>
        <v>0.10982527698865721</v>
      </c>
      <c r="J3" s="8">
        <f t="shared" si="2"/>
        <v>0.63195927345831016</v>
      </c>
      <c r="K3" s="8">
        <f t="shared" si="2"/>
        <v>1</v>
      </c>
    </row>
    <row r="4" spans="1:11" x14ac:dyDescent="0.3">
      <c r="A4" s="1">
        <v>2019</v>
      </c>
      <c r="B4" s="3">
        <v>127957394000</v>
      </c>
      <c r="C4" s="3">
        <v>65926620000</v>
      </c>
      <c r="D4" s="3">
        <v>95590142000</v>
      </c>
      <c r="E4" s="3">
        <v>486897726000</v>
      </c>
      <c r="F4" s="3">
        <f t="shared" si="3"/>
        <v>776371882000</v>
      </c>
      <c r="G4" s="8">
        <f t="shared" si="4"/>
        <v>0.16481456498704058</v>
      </c>
      <c r="H4" s="8">
        <f t="shared" si="0"/>
        <v>8.4916290154877089E-2</v>
      </c>
      <c r="I4" s="8">
        <f t="shared" si="1"/>
        <v>0.12312416796155944</v>
      </c>
      <c r="J4" s="8">
        <f t="shared" si="2"/>
        <v>0.62714497689652293</v>
      </c>
      <c r="K4" s="8">
        <f t="shared" si="2"/>
        <v>1</v>
      </c>
    </row>
    <row r="5" spans="1:11" x14ac:dyDescent="0.3">
      <c r="A5" s="1">
        <v>2020</v>
      </c>
      <c r="B5" s="3">
        <v>175836795000</v>
      </c>
      <c r="C5" s="3">
        <v>0</v>
      </c>
      <c r="D5" s="3">
        <v>107344631000</v>
      </c>
      <c r="E5" s="3">
        <v>467395037000</v>
      </c>
      <c r="F5" s="3">
        <f t="shared" si="3"/>
        <v>750576463000</v>
      </c>
      <c r="G5" s="8">
        <f t="shared" si="4"/>
        <v>0.23426899678840582</v>
      </c>
      <c r="H5" s="8">
        <f t="shared" si="0"/>
        <v>0</v>
      </c>
      <c r="I5" s="8">
        <f t="shared" si="1"/>
        <v>0.1430162498980467</v>
      </c>
      <c r="J5" s="8">
        <f t="shared" si="2"/>
        <v>0.62271475331354753</v>
      </c>
      <c r="K5" s="8">
        <f t="shared" si="2"/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67BD-7C93-4EF8-8A9A-3F44DA36A990}">
  <dimension ref="A1:M5"/>
  <sheetViews>
    <sheetView workbookViewId="0">
      <selection activeCell="B13" sqref="B13"/>
    </sheetView>
  </sheetViews>
  <sheetFormatPr defaultRowHeight="15.6" x14ac:dyDescent="0.3"/>
  <cols>
    <col min="1" max="1" width="8.88671875" style="1"/>
    <col min="2" max="7" width="18.6640625" style="3" bestFit="1" customWidth="1"/>
    <col min="8" max="11" width="21.33203125" style="1" bestFit="1" customWidth="1"/>
    <col min="12" max="12" width="15.5546875" style="1" bestFit="1" customWidth="1"/>
    <col min="13" max="13" width="14.21875" style="1" bestFit="1" customWidth="1"/>
    <col min="14" max="16384" width="8.88671875" style="1"/>
  </cols>
  <sheetData>
    <row r="1" spans="1:13" s="5" customFormat="1" x14ac:dyDescent="0.3">
      <c r="A1" s="5" t="s">
        <v>10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28</v>
      </c>
      <c r="G1" s="7" t="s">
        <v>29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72</v>
      </c>
      <c r="M1" s="7" t="s">
        <v>73</v>
      </c>
    </row>
    <row r="2" spans="1:13" x14ac:dyDescent="0.3">
      <c r="A2" s="1">
        <v>2017</v>
      </c>
      <c r="B2" s="3">
        <v>163163133000</v>
      </c>
      <c r="C2" s="3">
        <v>213969248000</v>
      </c>
      <c r="D2" s="3">
        <v>49008940000</v>
      </c>
      <c r="E2" s="3">
        <v>102612071000</v>
      </c>
      <c r="F2" s="3">
        <v>307327631000</v>
      </c>
      <c r="G2" s="3">
        <f>SUM(B2:F2)</f>
        <v>836081023000</v>
      </c>
      <c r="H2" s="8">
        <f>IFERROR(B2/$G2,0)</f>
        <v>0.19515229805664422</v>
      </c>
      <c r="I2" s="8">
        <f t="shared" ref="I2:I5" si="0">IFERROR(C2/$G2,0)</f>
        <v>0.25591927350801741</v>
      </c>
      <c r="J2" s="8">
        <f t="shared" ref="J2:J5" si="1">IFERROR(D2/$G2,0)</f>
        <v>5.8617452916402336E-2</v>
      </c>
      <c r="K2" s="8">
        <f t="shared" ref="K2:K5" si="2">IFERROR(E2/$G2,0)</f>
        <v>0.12272981705984733</v>
      </c>
      <c r="L2" s="8">
        <f t="shared" ref="L2:L5" si="3">IFERROR(F2/$G2,0)</f>
        <v>0.36758115845908873</v>
      </c>
      <c r="M2" s="8">
        <f t="shared" ref="M2:M5" si="4">IFERROR(G2/$G2,0)</f>
        <v>1</v>
      </c>
    </row>
    <row r="3" spans="1:13" x14ac:dyDescent="0.3">
      <c r="A3" s="1">
        <v>2018</v>
      </c>
      <c r="B3" s="3">
        <v>153688939000</v>
      </c>
      <c r="C3" s="3">
        <v>141140593000</v>
      </c>
      <c r="D3" s="3">
        <v>90858378000</v>
      </c>
      <c r="E3" s="3">
        <v>117668128000</v>
      </c>
      <c r="F3" s="3">
        <v>386180309000</v>
      </c>
      <c r="G3" s="3">
        <f t="shared" ref="G3:G5" si="5">SUM(B3:F3)</f>
        <v>889536347000</v>
      </c>
      <c r="H3" s="8">
        <f t="shared" ref="H3:H5" si="6">IFERROR(B3/$G3,0)</f>
        <v>0.17277420930389481</v>
      </c>
      <c r="I3" s="8">
        <f t="shared" si="0"/>
        <v>0.15866759517584952</v>
      </c>
      <c r="J3" s="8">
        <f t="shared" si="1"/>
        <v>0.10214127652728731</v>
      </c>
      <c r="K3" s="8">
        <f t="shared" si="2"/>
        <v>0.13228029230828045</v>
      </c>
      <c r="L3" s="8">
        <f t="shared" si="3"/>
        <v>0.43413662668468789</v>
      </c>
      <c r="M3" s="8">
        <f t="shared" si="4"/>
        <v>1</v>
      </c>
    </row>
    <row r="4" spans="1:13" x14ac:dyDescent="0.3">
      <c r="A4" s="1">
        <v>2019</v>
      </c>
      <c r="B4" s="3">
        <v>166314984000</v>
      </c>
      <c r="C4" s="3">
        <v>140221187000</v>
      </c>
      <c r="D4" s="3">
        <v>93816112000</v>
      </c>
      <c r="E4" s="3">
        <v>90628380000</v>
      </c>
      <c r="F4" s="3">
        <v>387274415000</v>
      </c>
      <c r="G4" s="3">
        <f t="shared" si="5"/>
        <v>878255078000</v>
      </c>
      <c r="H4" s="8">
        <f t="shared" si="6"/>
        <v>0.18936979491053965</v>
      </c>
      <c r="I4" s="8">
        <f t="shared" si="0"/>
        <v>0.15965884002551706</v>
      </c>
      <c r="J4" s="8">
        <f t="shared" si="1"/>
        <v>0.10682102996050084</v>
      </c>
      <c r="K4" s="8">
        <f t="shared" si="2"/>
        <v>0.10319141018391015</v>
      </c>
      <c r="L4" s="8">
        <f t="shared" si="3"/>
        <v>0.44095892491953231</v>
      </c>
      <c r="M4" s="8">
        <f t="shared" si="4"/>
        <v>1</v>
      </c>
    </row>
    <row r="5" spans="1:13" x14ac:dyDescent="0.3">
      <c r="A5" s="1">
        <v>2020</v>
      </c>
      <c r="B5" s="3">
        <v>216470510000</v>
      </c>
      <c r="C5" s="3">
        <v>121108235000</v>
      </c>
      <c r="D5" s="3">
        <v>104151084000</v>
      </c>
      <c r="E5" s="3">
        <v>50261544000</v>
      </c>
      <c r="F5" s="3">
        <v>353020471000</v>
      </c>
      <c r="G5" s="3">
        <f t="shared" si="5"/>
        <v>845011844000</v>
      </c>
      <c r="H5" s="8">
        <f t="shared" si="6"/>
        <v>0.25617452765549636</v>
      </c>
      <c r="I5" s="8">
        <f t="shared" si="0"/>
        <v>0.14332134615618478</v>
      </c>
      <c r="J5" s="8">
        <f t="shared" si="1"/>
        <v>0.1232539931120776</v>
      </c>
      <c r="K5" s="8">
        <f t="shared" si="2"/>
        <v>5.9480283450322857E-2</v>
      </c>
      <c r="L5" s="8">
        <f t="shared" si="3"/>
        <v>0.4177698496259184</v>
      </c>
      <c r="M5" s="8">
        <f t="shared" si="4"/>
        <v>1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31C-141A-48C3-821C-10249205C817}">
  <dimension ref="A1:Y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.6" x14ac:dyDescent="0.3"/>
  <cols>
    <col min="1" max="1" width="9" style="1" bestFit="1" customWidth="1"/>
    <col min="2" max="2" width="14.33203125" style="3" bestFit="1" customWidth="1"/>
    <col min="3" max="4" width="16.21875" style="3" bestFit="1" customWidth="1"/>
    <col min="5" max="5" width="14.33203125" style="3" bestFit="1" customWidth="1"/>
    <col min="6" max="6" width="16.77734375" style="3" bestFit="1" customWidth="1"/>
    <col min="7" max="7" width="14.33203125" style="3" bestFit="1" customWidth="1"/>
    <col min="8" max="9" width="16.21875" style="3" bestFit="1" customWidth="1"/>
    <col min="10" max="10" width="13.109375" style="1" bestFit="1" customWidth="1"/>
    <col min="11" max="11" width="20.44140625" style="1" bestFit="1" customWidth="1"/>
    <col min="12" max="13" width="18" style="1" bestFit="1" customWidth="1"/>
    <col min="14" max="14" width="22.88671875" style="1" bestFit="1" customWidth="1"/>
    <col min="15" max="16" width="18" style="1" bestFit="1" customWidth="1"/>
    <col min="17" max="17" width="16.21875" style="1" bestFit="1" customWidth="1"/>
    <col min="18" max="18" width="14.33203125" style="1" bestFit="1" customWidth="1"/>
    <col min="19" max="21" width="16.21875" style="1" bestFit="1" customWidth="1"/>
    <col min="22" max="22" width="16.77734375" style="1" bestFit="1" customWidth="1"/>
    <col min="23" max="23" width="14.33203125" style="1" bestFit="1" customWidth="1"/>
    <col min="24" max="25" width="16.21875" style="1" bestFit="1" customWidth="1"/>
    <col min="26" max="16384" width="8.88671875" style="1"/>
  </cols>
  <sheetData>
    <row r="1" spans="1:25" ht="16.2" x14ac:dyDescent="0.3">
      <c r="A1" s="5" t="s">
        <v>10</v>
      </c>
      <c r="B1" s="11" t="s">
        <v>225</v>
      </c>
      <c r="C1" s="11" t="s">
        <v>226</v>
      </c>
      <c r="D1" s="11" t="s">
        <v>227</v>
      </c>
      <c r="E1" s="11" t="s">
        <v>228</v>
      </c>
      <c r="F1" s="11" t="s">
        <v>229</v>
      </c>
      <c r="G1" s="11" t="s">
        <v>230</v>
      </c>
      <c r="H1" s="11" t="s">
        <v>231</v>
      </c>
      <c r="I1" s="11" t="s">
        <v>232</v>
      </c>
      <c r="J1" s="11" t="s">
        <v>233</v>
      </c>
      <c r="K1" s="11" t="s">
        <v>234</v>
      </c>
      <c r="L1" s="11" t="s">
        <v>235</v>
      </c>
      <c r="M1" s="11" t="s">
        <v>236</v>
      </c>
      <c r="N1" s="11" t="s">
        <v>237</v>
      </c>
      <c r="O1" s="11" t="s">
        <v>238</v>
      </c>
      <c r="P1" s="11" t="s">
        <v>239</v>
      </c>
      <c r="Q1" s="11" t="s">
        <v>240</v>
      </c>
      <c r="R1" s="11" t="s">
        <v>50</v>
      </c>
      <c r="S1" s="11" t="s">
        <v>37</v>
      </c>
      <c r="T1" s="11" t="s">
        <v>38</v>
      </c>
      <c r="U1" s="11" t="s">
        <v>39</v>
      </c>
      <c r="V1" s="11" t="s">
        <v>40</v>
      </c>
      <c r="W1" s="11" t="s">
        <v>41</v>
      </c>
      <c r="X1" s="11" t="s">
        <v>42</v>
      </c>
      <c r="Y1" s="11" t="s">
        <v>43</v>
      </c>
    </row>
    <row r="2" spans="1:25" x14ac:dyDescent="0.3">
      <c r="A2" s="1">
        <v>2017</v>
      </c>
      <c r="B2" s="3">
        <v>131053000</v>
      </c>
      <c r="C2" s="3">
        <v>481785000</v>
      </c>
      <c r="D2" s="3">
        <v>4100883000</v>
      </c>
      <c r="E2" s="3">
        <v>447252000</v>
      </c>
      <c r="F2" s="3">
        <v>143367000</v>
      </c>
      <c r="G2" s="3">
        <v>266229000</v>
      </c>
      <c r="H2" s="3">
        <v>1841141000</v>
      </c>
      <c r="I2" s="3">
        <f>SUM(B2:H2)</f>
        <v>7411710000</v>
      </c>
      <c r="J2" s="3">
        <v>0</v>
      </c>
      <c r="K2" s="3">
        <v>2740596000</v>
      </c>
      <c r="L2" s="3">
        <v>1804471000</v>
      </c>
      <c r="M2" s="3">
        <v>501701000</v>
      </c>
      <c r="N2" s="3">
        <v>387000</v>
      </c>
      <c r="O2" s="3">
        <v>20148000</v>
      </c>
      <c r="P2" s="3">
        <v>-2460397000</v>
      </c>
      <c r="Q2" s="3">
        <f>SUM(J2:P2)</f>
        <v>2606906000</v>
      </c>
      <c r="R2" s="3">
        <f>B2+J2</f>
        <v>131053000</v>
      </c>
      <c r="S2" s="3">
        <f t="shared" ref="S2:S5" si="0">C2+K2</f>
        <v>3222381000</v>
      </c>
      <c r="T2" s="3">
        <f t="shared" ref="T2:T5" si="1">D2+L2</f>
        <v>5905354000</v>
      </c>
      <c r="U2" s="3">
        <f t="shared" ref="U2:U5" si="2">E2+M2</f>
        <v>948953000</v>
      </c>
      <c r="V2" s="3">
        <f t="shared" ref="V2:V5" si="3">F2+N2</f>
        <v>143754000</v>
      </c>
      <c r="W2" s="3">
        <f t="shared" ref="W2:W5" si="4">G2+O2</f>
        <v>286377000</v>
      </c>
      <c r="X2" s="3">
        <f t="shared" ref="X2:X5" si="5">H2+P2</f>
        <v>-619256000</v>
      </c>
      <c r="Y2" s="3">
        <f>SUM(R2:X2)</f>
        <v>10018616000</v>
      </c>
    </row>
    <row r="3" spans="1:25" x14ac:dyDescent="0.3">
      <c r="A3" s="1">
        <v>2018</v>
      </c>
      <c r="B3" s="3">
        <v>252000</v>
      </c>
      <c r="C3" s="3">
        <v>111964000</v>
      </c>
      <c r="D3" s="3">
        <v>4042605000</v>
      </c>
      <c r="E3" s="3">
        <v>704013000</v>
      </c>
      <c r="F3" s="3">
        <v>153143000</v>
      </c>
      <c r="G3" s="3">
        <v>138908000</v>
      </c>
      <c r="H3" s="3">
        <v>3414986000</v>
      </c>
      <c r="I3" s="3">
        <f t="shared" ref="I3:I5" si="6">SUM(B3:H3)</f>
        <v>8565871000</v>
      </c>
      <c r="J3" s="3">
        <v>0</v>
      </c>
      <c r="K3" s="3">
        <v>454229000</v>
      </c>
      <c r="L3" s="3">
        <v>3736744000</v>
      </c>
      <c r="M3" s="3">
        <v>926238000</v>
      </c>
      <c r="N3" s="3">
        <v>11229000</v>
      </c>
      <c r="O3" s="3">
        <v>8033000</v>
      </c>
      <c r="P3" s="3">
        <v>-448543000</v>
      </c>
      <c r="Q3" s="3">
        <f t="shared" ref="Q3:Q5" si="7">SUM(J3:P3)</f>
        <v>4687930000</v>
      </c>
      <c r="R3" s="3">
        <f t="shared" ref="R3:R5" si="8">B3+J3</f>
        <v>252000</v>
      </c>
      <c r="S3" s="3">
        <f t="shared" si="0"/>
        <v>566193000</v>
      </c>
      <c r="T3" s="3">
        <f t="shared" si="1"/>
        <v>7779349000</v>
      </c>
      <c r="U3" s="3">
        <f t="shared" si="2"/>
        <v>1630251000</v>
      </c>
      <c r="V3" s="3">
        <f t="shared" si="3"/>
        <v>164372000</v>
      </c>
      <c r="W3" s="3">
        <f t="shared" si="4"/>
        <v>146941000</v>
      </c>
      <c r="X3" s="3">
        <f t="shared" si="5"/>
        <v>2966443000</v>
      </c>
      <c r="Y3" s="3">
        <f t="shared" ref="Y3:Y5" si="9">SUM(R3:X3)</f>
        <v>13253801000</v>
      </c>
    </row>
    <row r="4" spans="1:25" x14ac:dyDescent="0.3">
      <c r="A4" s="1">
        <v>2019</v>
      </c>
      <c r="B4" s="3">
        <v>0</v>
      </c>
      <c r="C4" s="3">
        <v>20518000</v>
      </c>
      <c r="D4" s="3">
        <v>2806113000</v>
      </c>
      <c r="E4" s="3">
        <v>803054000</v>
      </c>
      <c r="F4" s="3">
        <v>143264000</v>
      </c>
      <c r="G4" s="3">
        <v>214177000</v>
      </c>
      <c r="H4" s="3">
        <v>2623102000</v>
      </c>
      <c r="I4" s="3">
        <f t="shared" si="6"/>
        <v>6610228000</v>
      </c>
      <c r="J4" s="3">
        <v>0</v>
      </c>
      <c r="K4" s="3">
        <v>2018490000</v>
      </c>
      <c r="L4" s="3">
        <v>211237000</v>
      </c>
      <c r="M4" s="3">
        <v>908514000</v>
      </c>
      <c r="N4" s="3">
        <v>4979000</v>
      </c>
      <c r="O4" s="3">
        <v>62000</v>
      </c>
      <c r="P4" s="3">
        <v>-1944294000</v>
      </c>
      <c r="Q4" s="3">
        <f t="shared" si="7"/>
        <v>1198988000</v>
      </c>
      <c r="R4" s="3">
        <f t="shared" si="8"/>
        <v>0</v>
      </c>
      <c r="S4" s="3">
        <f t="shared" si="0"/>
        <v>2039008000</v>
      </c>
      <c r="T4" s="3">
        <f t="shared" si="1"/>
        <v>3017350000</v>
      </c>
      <c r="U4" s="3">
        <f t="shared" si="2"/>
        <v>1711568000</v>
      </c>
      <c r="V4" s="3">
        <f t="shared" si="3"/>
        <v>148243000</v>
      </c>
      <c r="W4" s="3">
        <f t="shared" si="4"/>
        <v>214239000</v>
      </c>
      <c r="X4" s="3">
        <f t="shared" si="5"/>
        <v>678808000</v>
      </c>
      <c r="Y4" s="3">
        <f t="shared" si="9"/>
        <v>7809216000</v>
      </c>
    </row>
    <row r="5" spans="1:25" x14ac:dyDescent="0.3">
      <c r="A5" s="1">
        <v>2020</v>
      </c>
      <c r="B5" s="3">
        <v>77069000</v>
      </c>
      <c r="C5" s="3">
        <v>1095257000</v>
      </c>
      <c r="D5" s="3">
        <v>5092218000</v>
      </c>
      <c r="E5" s="3">
        <v>674172000</v>
      </c>
      <c r="F5" s="3">
        <v>228392000</v>
      </c>
      <c r="G5" s="3">
        <v>520856000</v>
      </c>
      <c r="H5" s="3">
        <v>2150263000</v>
      </c>
      <c r="I5" s="3">
        <f t="shared" si="6"/>
        <v>9838227000</v>
      </c>
      <c r="J5" s="3">
        <v>0</v>
      </c>
      <c r="K5" s="3">
        <v>1883226000</v>
      </c>
      <c r="L5" s="3">
        <v>849210000</v>
      </c>
      <c r="M5" s="3">
        <v>695057000</v>
      </c>
      <c r="N5" s="3">
        <v>24092000</v>
      </c>
      <c r="O5" s="3">
        <v>21153000</v>
      </c>
      <c r="P5" s="3">
        <v>-1712231000</v>
      </c>
      <c r="Q5" s="3">
        <f t="shared" si="7"/>
        <v>1760507000</v>
      </c>
      <c r="R5" s="3">
        <f t="shared" si="8"/>
        <v>77069000</v>
      </c>
      <c r="S5" s="3">
        <f t="shared" si="0"/>
        <v>2978483000</v>
      </c>
      <c r="T5" s="3">
        <f t="shared" si="1"/>
        <v>5941428000</v>
      </c>
      <c r="U5" s="3">
        <f t="shared" si="2"/>
        <v>1369229000</v>
      </c>
      <c r="V5" s="3">
        <f t="shared" si="3"/>
        <v>252484000</v>
      </c>
      <c r="W5" s="3">
        <f t="shared" si="4"/>
        <v>542009000</v>
      </c>
      <c r="X5" s="3">
        <f t="shared" si="5"/>
        <v>438032000</v>
      </c>
      <c r="Y5" s="3">
        <f t="shared" si="9"/>
        <v>11598734000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4303-9E96-4EC8-AE81-3356022EE8E5}">
  <dimension ref="A1:K10"/>
  <sheetViews>
    <sheetView workbookViewId="0">
      <selection activeCell="G2" sqref="G2"/>
    </sheetView>
  </sheetViews>
  <sheetFormatPr defaultRowHeight="15.6" x14ac:dyDescent="0.3"/>
  <cols>
    <col min="1" max="1" width="8.88671875" style="1"/>
    <col min="2" max="2" width="20" style="3" bestFit="1" customWidth="1"/>
    <col min="3" max="3" width="16.21875" style="3" bestFit="1" customWidth="1"/>
    <col min="4" max="4" width="14.33203125" style="3" bestFit="1" customWidth="1"/>
    <col min="5" max="5" width="17.77734375" style="3" bestFit="1" customWidth="1"/>
    <col min="6" max="6" width="14.33203125" style="3" bestFit="1" customWidth="1"/>
    <col min="7" max="11" width="20" style="3" bestFit="1" customWidth="1"/>
    <col min="12" max="16384" width="8.88671875" style="1"/>
  </cols>
  <sheetData>
    <row r="1" spans="1:11" ht="16.2" x14ac:dyDescent="0.3">
      <c r="A1" s="5" t="s">
        <v>10</v>
      </c>
      <c r="B1" s="7" t="s">
        <v>44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11" t="s">
        <v>68</v>
      </c>
      <c r="I1" s="7" t="s">
        <v>66</v>
      </c>
      <c r="J1" s="7" t="s">
        <v>67</v>
      </c>
      <c r="K1" s="7"/>
    </row>
    <row r="2" spans="1:11" x14ac:dyDescent="0.3">
      <c r="A2" s="1">
        <v>2017</v>
      </c>
      <c r="B2" s="3">
        <v>799235094000</v>
      </c>
      <c r="C2" s="3">
        <v>4435042000</v>
      </c>
      <c r="D2" s="3">
        <v>-20587000</v>
      </c>
      <c r="E2" s="3">
        <v>-143089000</v>
      </c>
      <c r="F2" s="3">
        <v>935160000</v>
      </c>
      <c r="G2" s="3">
        <f t="shared" ref="G2:G4" si="0">SUM(B2:F2)</f>
        <v>804441620000</v>
      </c>
      <c r="H2" s="3">
        <f>B2-I2-J2</f>
        <v>769813874000</v>
      </c>
      <c r="I2" s="3">
        <f>salary!F2</f>
        <v>23182108000</v>
      </c>
      <c r="J2" s="3">
        <f>salary!G2+salary!H2</f>
        <v>6239112000</v>
      </c>
    </row>
    <row r="3" spans="1:11" x14ac:dyDescent="0.3">
      <c r="A3" s="1">
        <v>2018</v>
      </c>
      <c r="B3" s="3">
        <v>847112065000</v>
      </c>
      <c r="C3" s="3">
        <v>4283142000</v>
      </c>
      <c r="D3" s="3">
        <v>-15990000</v>
      </c>
      <c r="E3" s="3">
        <v>-161373000</v>
      </c>
      <c r="F3" s="3">
        <v>759247000</v>
      </c>
      <c r="G3" s="3">
        <f t="shared" si="0"/>
        <v>851977091000</v>
      </c>
      <c r="H3" s="3">
        <f t="shared" ref="H3:H5" si="1">B3-I3-J3</f>
        <v>816982352000</v>
      </c>
      <c r="I3" s="3">
        <f>salary!F3</f>
        <v>22822449000</v>
      </c>
      <c r="J3" s="3">
        <f>salary!G3+salary!H3</f>
        <v>7307264000</v>
      </c>
    </row>
    <row r="4" spans="1:11" x14ac:dyDescent="0.3">
      <c r="A4" s="1">
        <v>2019</v>
      </c>
      <c r="B4" s="3">
        <v>832153778000</v>
      </c>
      <c r="C4" s="3">
        <v>3823119000</v>
      </c>
      <c r="D4" s="3">
        <v>-2653000</v>
      </c>
      <c r="E4" s="3">
        <v>-211402000</v>
      </c>
      <c r="F4" s="3">
        <v>333686000</v>
      </c>
      <c r="G4" s="3">
        <f t="shared" si="0"/>
        <v>836096528000</v>
      </c>
      <c r="H4" s="3">
        <f t="shared" si="1"/>
        <v>799858874000</v>
      </c>
      <c r="I4" s="3">
        <f>salary!F4</f>
        <v>23402809000</v>
      </c>
      <c r="J4" s="3">
        <f>salary!G4+salary!H4</f>
        <v>8892095000</v>
      </c>
    </row>
    <row r="5" spans="1:11" x14ac:dyDescent="0.3">
      <c r="A5" s="1">
        <v>2020</v>
      </c>
      <c r="B5" s="3">
        <v>796324116000</v>
      </c>
      <c r="C5" s="3">
        <v>2814186000</v>
      </c>
      <c r="D5" s="3">
        <v>2631000</v>
      </c>
      <c r="E5" s="3">
        <v>-215660000</v>
      </c>
      <c r="F5" s="3">
        <v>33391000</v>
      </c>
      <c r="G5" s="3">
        <f>SUM(B5:F5)</f>
        <v>798958664000</v>
      </c>
      <c r="H5" s="3">
        <f t="shared" si="1"/>
        <v>761331626000</v>
      </c>
      <c r="I5" s="3">
        <f>salary!F5</f>
        <v>26270866000</v>
      </c>
      <c r="J5" s="3">
        <f>salary!G5+salary!H5</f>
        <v>8721624000</v>
      </c>
    </row>
    <row r="7" spans="1:11" x14ac:dyDescent="0.3">
      <c r="E7" s="13"/>
    </row>
    <row r="8" spans="1:11" x14ac:dyDescent="0.3">
      <c r="E8" s="13"/>
    </row>
    <row r="9" spans="1:11" x14ac:dyDescent="0.3">
      <c r="E9" s="13"/>
    </row>
    <row r="10" spans="1:11" x14ac:dyDescent="0.3">
      <c r="E10" s="1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F8D7-2349-4D47-9FB3-59415DE9F4CF}">
  <dimension ref="A1:P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.6" x14ac:dyDescent="0.3"/>
  <cols>
    <col min="1" max="1" width="6" style="1" bestFit="1" customWidth="1"/>
    <col min="2" max="2" width="17.44140625" style="3" bestFit="1" customWidth="1"/>
    <col min="3" max="3" width="16.21875" style="3" bestFit="1" customWidth="1"/>
    <col min="4" max="4" width="15.6640625" style="3" bestFit="1" customWidth="1"/>
    <col min="5" max="5" width="16.21875" style="3" bestFit="1" customWidth="1"/>
    <col min="6" max="6" width="21.5546875" style="3" bestFit="1" customWidth="1"/>
    <col min="7" max="7" width="20.44140625" style="3" bestFit="1" customWidth="1"/>
    <col min="8" max="8" width="20.6640625" style="3" bestFit="1" customWidth="1"/>
    <col min="9" max="9" width="17.44140625" style="3" bestFit="1" customWidth="1"/>
    <col min="10" max="10" width="16.21875" style="3" bestFit="1" customWidth="1"/>
    <col min="11" max="11" width="15.21875" style="3" bestFit="1" customWidth="1"/>
    <col min="12" max="12" width="20.21875" style="3" bestFit="1" customWidth="1"/>
    <col min="13" max="13" width="14.33203125" style="3" bestFit="1" customWidth="1"/>
    <col min="14" max="14" width="21.109375" style="3" bestFit="1" customWidth="1"/>
    <col min="15" max="15" width="20" style="3" bestFit="1" customWidth="1"/>
    <col min="16" max="16" width="20.21875" style="3" bestFit="1" customWidth="1"/>
    <col min="17" max="16384" width="8.88671875" style="1"/>
  </cols>
  <sheetData>
    <row r="1" spans="1:16" s="5" customFormat="1" x14ac:dyDescent="0.3">
      <c r="A1" s="5" t="s">
        <v>10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62</v>
      </c>
      <c r="N1" s="7" t="s">
        <v>63</v>
      </c>
      <c r="O1" s="7" t="s">
        <v>64</v>
      </c>
      <c r="P1" s="7" t="s">
        <v>65</v>
      </c>
    </row>
    <row r="2" spans="1:16" x14ac:dyDescent="0.3">
      <c r="A2" s="1">
        <v>2017</v>
      </c>
      <c r="B2" s="3">
        <v>17035078000</v>
      </c>
      <c r="C2" s="3">
        <v>1971157000</v>
      </c>
      <c r="D2" s="3">
        <v>74069000</v>
      </c>
      <c r="E2" s="3">
        <v>4101804000</v>
      </c>
      <c r="F2" s="3">
        <f>SUM(B2:E2)</f>
        <v>23182108000</v>
      </c>
      <c r="G2" s="3">
        <v>6228223000</v>
      </c>
      <c r="H2" s="3">
        <v>10889000</v>
      </c>
      <c r="I2" s="3">
        <v>10746442000</v>
      </c>
      <c r="J2" s="3">
        <v>973231000</v>
      </c>
      <c r="K2" s="3">
        <v>405655000</v>
      </c>
      <c r="L2" s="3">
        <v>47556000</v>
      </c>
      <c r="M2" s="3">
        <v>690830000</v>
      </c>
      <c r="N2" s="3">
        <f>SUM(I2:M2)</f>
        <v>12863714000</v>
      </c>
      <c r="O2" s="3">
        <v>1364357000</v>
      </c>
      <c r="P2" s="3">
        <v>304320000</v>
      </c>
    </row>
    <row r="3" spans="1:16" x14ac:dyDescent="0.3">
      <c r="A3" s="1">
        <v>2018</v>
      </c>
      <c r="B3" s="3">
        <v>18286231000</v>
      </c>
      <c r="C3" s="3">
        <v>2101733000</v>
      </c>
      <c r="D3" s="3">
        <v>92471000</v>
      </c>
      <c r="E3" s="12">
        <v>2342014000</v>
      </c>
      <c r="F3" s="3">
        <f t="shared" ref="F3:F5" si="0">SUM(B3:E3)</f>
        <v>22822449000</v>
      </c>
      <c r="G3" s="3">
        <v>7296381000</v>
      </c>
      <c r="H3" s="3">
        <v>10883000</v>
      </c>
      <c r="I3" s="3">
        <v>11090099000</v>
      </c>
      <c r="J3" s="3">
        <v>1025240000</v>
      </c>
      <c r="K3" s="3">
        <v>419892000</v>
      </c>
      <c r="L3" s="3">
        <v>47050000</v>
      </c>
      <c r="M3" s="12">
        <v>600517000</v>
      </c>
      <c r="N3" s="3">
        <f t="shared" ref="N3:N5" si="1">SUM(I3:M3)</f>
        <v>13182798000</v>
      </c>
      <c r="O3" s="3">
        <v>641964000</v>
      </c>
      <c r="P3" s="3">
        <v>300233000</v>
      </c>
    </row>
    <row r="4" spans="1:16" x14ac:dyDescent="0.3">
      <c r="A4" s="1">
        <v>2019</v>
      </c>
      <c r="B4" s="3">
        <v>18855508000</v>
      </c>
      <c r="C4" s="3">
        <v>2146763000</v>
      </c>
      <c r="D4" s="3">
        <v>129572000</v>
      </c>
      <c r="E4" s="3">
        <v>2270966000</v>
      </c>
      <c r="F4" s="3">
        <f t="shared" si="0"/>
        <v>23402809000</v>
      </c>
      <c r="G4" s="3">
        <v>8879567000</v>
      </c>
      <c r="H4" s="3">
        <v>12528000</v>
      </c>
      <c r="I4" s="3">
        <v>13113481000</v>
      </c>
      <c r="J4" s="3">
        <v>1102162000</v>
      </c>
      <c r="K4" s="3">
        <v>442573000</v>
      </c>
      <c r="L4" s="3">
        <v>92894000</v>
      </c>
      <c r="M4" s="3">
        <v>565394000</v>
      </c>
      <c r="N4" s="3">
        <f t="shared" si="1"/>
        <v>15316504000</v>
      </c>
      <c r="O4" s="3">
        <v>904354000</v>
      </c>
      <c r="P4" s="3">
        <v>287511000</v>
      </c>
    </row>
    <row r="5" spans="1:16" x14ac:dyDescent="0.3">
      <c r="A5" s="1">
        <v>2020</v>
      </c>
      <c r="B5" s="3">
        <v>20697387000</v>
      </c>
      <c r="C5" s="3">
        <v>2038324000</v>
      </c>
      <c r="D5" s="3">
        <v>216233000</v>
      </c>
      <c r="E5" s="3">
        <v>3318922000</v>
      </c>
      <c r="F5" s="3">
        <f t="shared" si="0"/>
        <v>26270866000</v>
      </c>
      <c r="G5" s="3">
        <v>8705452000</v>
      </c>
      <c r="H5" s="3">
        <v>16172000</v>
      </c>
      <c r="I5" s="3">
        <v>14523920000</v>
      </c>
      <c r="J5" s="3">
        <v>1101521000</v>
      </c>
      <c r="K5" s="3">
        <v>475169000</v>
      </c>
      <c r="L5" s="3">
        <v>123178000</v>
      </c>
      <c r="M5" s="3">
        <v>512787000</v>
      </c>
      <c r="N5" s="3">
        <f t="shared" si="1"/>
        <v>16736575000</v>
      </c>
      <c r="O5" s="3">
        <v>1031379000</v>
      </c>
      <c r="P5" s="3">
        <v>306860000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961E-15AC-467E-8779-3B1293744AE0}">
  <dimension ref="A1:L83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5.6" x14ac:dyDescent="0.3"/>
  <cols>
    <col min="1" max="3" width="8.88671875" style="1"/>
    <col min="4" max="4" width="51.109375" style="1" bestFit="1" customWidth="1"/>
    <col min="5" max="5" width="14.21875" style="3" customWidth="1"/>
    <col min="6" max="7" width="16.109375" style="3" bestFit="1" customWidth="1"/>
    <col min="8" max="8" width="15" style="3" bestFit="1" customWidth="1"/>
    <col min="9" max="9" width="16.109375" style="3" bestFit="1" customWidth="1"/>
    <col min="10" max="10" width="15" style="3" bestFit="1" customWidth="1"/>
    <col min="11" max="11" width="18.33203125" style="3" bestFit="1" customWidth="1"/>
    <col min="12" max="12" width="19.33203125" style="3" bestFit="1" customWidth="1"/>
    <col min="13" max="16384" width="8.88671875" style="1"/>
  </cols>
  <sheetData>
    <row r="1" spans="1:12" s="1" customFormat="1" ht="16.2" x14ac:dyDescent="0.3">
      <c r="A1" s="1" t="s">
        <v>241</v>
      </c>
      <c r="B1" s="1" t="s">
        <v>242</v>
      </c>
      <c r="C1" s="1" t="s">
        <v>243</v>
      </c>
      <c r="D1" s="1" t="s">
        <v>244</v>
      </c>
      <c r="E1" s="7" t="s">
        <v>245</v>
      </c>
      <c r="F1" s="7" t="s">
        <v>246</v>
      </c>
      <c r="G1" s="7" t="s">
        <v>247</v>
      </c>
      <c r="H1" s="7" t="s">
        <v>248</v>
      </c>
      <c r="I1" s="7" t="s">
        <v>249</v>
      </c>
      <c r="J1" s="7" t="s">
        <v>250</v>
      </c>
      <c r="K1" s="7" t="s">
        <v>251</v>
      </c>
      <c r="L1" s="7" t="s">
        <v>252</v>
      </c>
    </row>
    <row r="2" spans="1:12" s="1" customFormat="1" ht="16.2" x14ac:dyDescent="0.3">
      <c r="A2" s="1">
        <v>44</v>
      </c>
      <c r="B2" s="1">
        <v>960900</v>
      </c>
      <c r="C2" s="1" t="s">
        <v>123</v>
      </c>
      <c r="D2" s="1" t="s">
        <v>253</v>
      </c>
      <c r="E2" s="3">
        <v>1748408</v>
      </c>
      <c r="F2" s="3">
        <v>49848891</v>
      </c>
      <c r="G2" s="3">
        <v>25334968</v>
      </c>
      <c r="H2" s="3">
        <v>24513923</v>
      </c>
      <c r="I2" s="3">
        <v>79017070</v>
      </c>
      <c r="J2" s="3">
        <v>10801869</v>
      </c>
      <c r="K2" s="3">
        <v>8609657</v>
      </c>
      <c r="L2" s="3">
        <v>49.25</v>
      </c>
    </row>
    <row r="3" spans="1:12" s="1" customFormat="1" ht="16.2" x14ac:dyDescent="0.3">
      <c r="A3" s="1">
        <v>0</v>
      </c>
      <c r="B3" s="1">
        <v>960286</v>
      </c>
      <c r="C3" s="1" t="s">
        <v>78</v>
      </c>
      <c r="D3" s="1" t="s">
        <v>254</v>
      </c>
      <c r="E3" s="3">
        <v>28406121</v>
      </c>
      <c r="F3" s="3">
        <v>328961653</v>
      </c>
      <c r="G3" s="3">
        <v>257395876</v>
      </c>
      <c r="H3" s="3">
        <v>71565777</v>
      </c>
      <c r="I3" s="3">
        <v>687686152</v>
      </c>
      <c r="J3" s="3">
        <v>1667656</v>
      </c>
      <c r="K3" s="3">
        <v>8681762</v>
      </c>
      <c r="L3" s="3">
        <v>3.1</v>
      </c>
    </row>
    <row r="4" spans="1:12" s="1" customFormat="1" x14ac:dyDescent="0.3">
      <c r="A4" s="1">
        <v>10</v>
      </c>
      <c r="B4" s="1">
        <v>960133</v>
      </c>
      <c r="C4" s="1" t="s">
        <v>89</v>
      </c>
      <c r="D4" s="1" t="s">
        <v>167</v>
      </c>
      <c r="E4" s="3">
        <v>6670872</v>
      </c>
      <c r="F4" s="3">
        <v>54016712</v>
      </c>
      <c r="G4" s="3">
        <v>35316223</v>
      </c>
      <c r="H4" s="3">
        <v>18700489</v>
      </c>
      <c r="I4" s="3">
        <v>119612566</v>
      </c>
      <c r="J4" s="3">
        <v>538009</v>
      </c>
      <c r="K4" s="3">
        <v>1556137</v>
      </c>
      <c r="L4" s="3" t="s">
        <v>81</v>
      </c>
    </row>
    <row r="5" spans="1:12" s="1" customFormat="1" x14ac:dyDescent="0.3">
      <c r="A5" s="1">
        <v>47</v>
      </c>
      <c r="B5" s="1">
        <v>960910</v>
      </c>
      <c r="C5" s="1" t="s">
        <v>126</v>
      </c>
      <c r="D5" s="1" t="s">
        <v>204</v>
      </c>
      <c r="E5" s="3">
        <v>48181</v>
      </c>
      <c r="F5" s="3">
        <v>21721264</v>
      </c>
      <c r="G5" s="3">
        <v>16662048</v>
      </c>
      <c r="H5" s="3">
        <v>5059217</v>
      </c>
      <c r="I5" s="3">
        <v>146603439</v>
      </c>
      <c r="J5" s="3">
        <v>322731</v>
      </c>
      <c r="K5" s="3">
        <v>77028</v>
      </c>
      <c r="L5" s="3">
        <v>0.56999999999999995</v>
      </c>
    </row>
    <row r="6" spans="1:12" s="1" customFormat="1" x14ac:dyDescent="0.3">
      <c r="A6" s="1">
        <v>42</v>
      </c>
      <c r="B6" s="1">
        <v>960648</v>
      </c>
      <c r="C6" s="1" t="s">
        <v>121</v>
      </c>
      <c r="D6" s="1" t="s">
        <v>208</v>
      </c>
      <c r="E6" s="3">
        <v>2280640</v>
      </c>
      <c r="F6" s="3">
        <v>41855014</v>
      </c>
      <c r="G6" s="3">
        <v>35296648</v>
      </c>
      <c r="H6" s="3">
        <v>6558366</v>
      </c>
      <c r="I6" s="3">
        <v>178051527</v>
      </c>
      <c r="J6" s="3">
        <v>300440</v>
      </c>
      <c r="K6" s="3">
        <v>1068931</v>
      </c>
      <c r="L6" s="3" t="s">
        <v>81</v>
      </c>
    </row>
    <row r="7" spans="1:12" s="1" customFormat="1" x14ac:dyDescent="0.3">
      <c r="A7" s="1">
        <v>19</v>
      </c>
      <c r="B7" s="1">
        <v>960712</v>
      </c>
      <c r="C7" s="1" t="s">
        <v>98</v>
      </c>
      <c r="D7" s="1" t="s">
        <v>175</v>
      </c>
      <c r="E7" s="3">
        <v>165975</v>
      </c>
      <c r="F7" s="3">
        <v>4392912</v>
      </c>
      <c r="G7" s="3">
        <v>2371274</v>
      </c>
      <c r="H7" s="3">
        <v>2021639</v>
      </c>
      <c r="I7" s="3">
        <v>852919</v>
      </c>
      <c r="J7" s="3">
        <v>238697</v>
      </c>
      <c r="K7" s="3">
        <v>99048</v>
      </c>
      <c r="L7" s="3" t="s">
        <v>81</v>
      </c>
    </row>
    <row r="8" spans="1:12" s="1" customFormat="1" x14ac:dyDescent="0.3">
      <c r="A8" s="1">
        <v>4</v>
      </c>
      <c r="B8" s="1">
        <v>960088</v>
      </c>
      <c r="C8" s="1" t="s">
        <v>83</v>
      </c>
      <c r="D8" s="1" t="s">
        <v>161</v>
      </c>
      <c r="E8" s="3">
        <v>327842</v>
      </c>
      <c r="F8" s="3">
        <v>3516209</v>
      </c>
      <c r="G8" s="3">
        <v>1847721</v>
      </c>
      <c r="H8" s="3">
        <v>1668488</v>
      </c>
      <c r="I8" s="3">
        <v>4693953</v>
      </c>
      <c r="J8" s="3">
        <v>197060</v>
      </c>
      <c r="K8" s="3">
        <v>146687</v>
      </c>
      <c r="L8" s="3">
        <v>29.36</v>
      </c>
    </row>
    <row r="9" spans="1:12" s="1" customFormat="1" x14ac:dyDescent="0.3">
      <c r="A9" s="1">
        <v>30</v>
      </c>
      <c r="B9" s="1">
        <v>960628</v>
      </c>
      <c r="C9" s="1" t="s">
        <v>109</v>
      </c>
      <c r="D9" s="1" t="s">
        <v>216</v>
      </c>
      <c r="E9" s="3">
        <v>204243</v>
      </c>
      <c r="F9" s="3">
        <v>1152671</v>
      </c>
      <c r="G9" s="3">
        <v>817984</v>
      </c>
      <c r="H9" s="3">
        <v>334687</v>
      </c>
      <c r="I9" s="3">
        <v>2241997</v>
      </c>
      <c r="J9" s="3">
        <v>179093</v>
      </c>
      <c r="K9" s="3">
        <v>23653</v>
      </c>
      <c r="L9" s="3" t="s">
        <v>81</v>
      </c>
    </row>
    <row r="10" spans="1:12" s="1" customFormat="1" x14ac:dyDescent="0.3">
      <c r="A10" s="1">
        <v>8</v>
      </c>
      <c r="B10" s="1">
        <v>960135</v>
      </c>
      <c r="C10" s="1" t="s">
        <v>87</v>
      </c>
      <c r="D10" s="1" t="s">
        <v>165</v>
      </c>
      <c r="E10" s="3">
        <v>1661769</v>
      </c>
      <c r="F10" s="3">
        <v>1391686</v>
      </c>
      <c r="G10" s="3">
        <v>224340</v>
      </c>
      <c r="H10" s="3">
        <v>1167347</v>
      </c>
      <c r="I10" s="3">
        <v>1667139</v>
      </c>
      <c r="J10" s="3">
        <v>152150</v>
      </c>
      <c r="K10" s="3">
        <v>-152019</v>
      </c>
      <c r="L10" s="3">
        <v>0.01</v>
      </c>
    </row>
    <row r="11" spans="1:12" s="1" customFormat="1" x14ac:dyDescent="0.3">
      <c r="A11" s="1">
        <v>27</v>
      </c>
      <c r="B11" s="1">
        <v>960603</v>
      </c>
      <c r="C11" s="1" t="s">
        <v>106</v>
      </c>
      <c r="D11" s="1" t="s">
        <v>213</v>
      </c>
      <c r="E11" s="3">
        <v>59728</v>
      </c>
      <c r="F11" s="3">
        <v>2114907</v>
      </c>
      <c r="G11" s="3">
        <v>1527899</v>
      </c>
      <c r="H11" s="3">
        <v>587008</v>
      </c>
      <c r="I11" s="3">
        <v>4812458</v>
      </c>
      <c r="J11" s="3">
        <v>133557</v>
      </c>
      <c r="K11" s="3">
        <v>123851</v>
      </c>
      <c r="L11" s="3" t="s">
        <v>81</v>
      </c>
    </row>
    <row r="12" spans="1:12" s="1" customFormat="1" x14ac:dyDescent="0.3">
      <c r="A12" s="1">
        <v>11</v>
      </c>
      <c r="B12" s="1">
        <v>960302</v>
      </c>
      <c r="C12" s="1" t="s">
        <v>90</v>
      </c>
      <c r="D12" s="1" t="s">
        <v>168</v>
      </c>
      <c r="E12" s="3">
        <v>912256</v>
      </c>
      <c r="F12" s="3">
        <v>33490250</v>
      </c>
      <c r="G12" s="3">
        <v>22960372</v>
      </c>
      <c r="H12" s="3">
        <v>10529879</v>
      </c>
      <c r="I12" s="3">
        <v>78758620</v>
      </c>
      <c r="J12" s="3">
        <v>97715</v>
      </c>
      <c r="K12" s="3">
        <v>1337956</v>
      </c>
      <c r="L12" s="3" t="s">
        <v>81</v>
      </c>
    </row>
    <row r="13" spans="1:12" s="1" customFormat="1" ht="16.2" x14ac:dyDescent="0.3">
      <c r="A13" s="1">
        <v>67</v>
      </c>
      <c r="B13" s="1">
        <v>960667</v>
      </c>
      <c r="C13" s="1" t="s">
        <v>146</v>
      </c>
      <c r="D13" s="1" t="s">
        <v>255</v>
      </c>
      <c r="E13" s="3">
        <v>114032</v>
      </c>
      <c r="F13" s="3">
        <v>3259316</v>
      </c>
      <c r="G13" s="3">
        <v>2984777</v>
      </c>
      <c r="H13" s="3">
        <v>274539</v>
      </c>
      <c r="I13" s="3">
        <v>6979403</v>
      </c>
      <c r="J13" s="3">
        <v>82966</v>
      </c>
      <c r="K13" s="3">
        <v>104997</v>
      </c>
      <c r="L13" s="3" t="s">
        <v>81</v>
      </c>
    </row>
    <row r="14" spans="1:12" s="1" customFormat="1" x14ac:dyDescent="0.3">
      <c r="A14" s="1">
        <v>40</v>
      </c>
      <c r="B14" s="1">
        <v>960651</v>
      </c>
      <c r="C14" s="1" t="s">
        <v>119</v>
      </c>
      <c r="D14" s="1" t="s">
        <v>210</v>
      </c>
      <c r="E14" s="3">
        <v>322974</v>
      </c>
      <c r="F14" s="3">
        <v>2456639</v>
      </c>
      <c r="G14" s="3">
        <v>2071218</v>
      </c>
      <c r="H14" s="3">
        <v>385422</v>
      </c>
      <c r="I14" s="3">
        <v>4670717</v>
      </c>
      <c r="J14" s="3">
        <v>79613</v>
      </c>
      <c r="K14" s="3">
        <v>67328</v>
      </c>
      <c r="L14" s="3" t="s">
        <v>81</v>
      </c>
    </row>
    <row r="15" spans="1:12" s="1" customFormat="1" x14ac:dyDescent="0.3">
      <c r="A15" s="1">
        <v>23</v>
      </c>
      <c r="B15" s="1">
        <v>960125</v>
      </c>
      <c r="C15" s="1" t="s">
        <v>102</v>
      </c>
      <c r="D15" s="1" t="s">
        <v>179</v>
      </c>
      <c r="E15" s="3">
        <v>759389</v>
      </c>
      <c r="F15" s="3">
        <v>2378195</v>
      </c>
      <c r="G15" s="3">
        <v>568572</v>
      </c>
      <c r="H15" s="3">
        <v>1809623</v>
      </c>
      <c r="I15" s="3">
        <v>2424181</v>
      </c>
      <c r="J15" s="3">
        <v>79342</v>
      </c>
      <c r="K15" s="3">
        <v>96195</v>
      </c>
      <c r="L15" s="3" t="s">
        <v>81</v>
      </c>
    </row>
    <row r="16" spans="1:12" s="1" customFormat="1" x14ac:dyDescent="0.3">
      <c r="A16" s="1">
        <v>21</v>
      </c>
      <c r="B16" s="1">
        <v>960691</v>
      </c>
      <c r="C16" s="1" t="s">
        <v>100</v>
      </c>
      <c r="D16" s="1" t="s">
        <v>177</v>
      </c>
      <c r="E16" s="3">
        <v>4489708</v>
      </c>
      <c r="F16" s="3">
        <v>8519119</v>
      </c>
      <c r="G16" s="3">
        <v>5434256</v>
      </c>
      <c r="H16" s="3">
        <v>3084863</v>
      </c>
      <c r="I16" s="3">
        <v>2958898</v>
      </c>
      <c r="J16" s="3">
        <v>66991</v>
      </c>
      <c r="K16" s="3">
        <v>-808148</v>
      </c>
      <c r="L16" s="3">
        <v>-5.99</v>
      </c>
    </row>
    <row r="17" spans="1:12" s="1" customFormat="1" x14ac:dyDescent="0.3">
      <c r="A17" s="1">
        <v>20</v>
      </c>
      <c r="B17" s="1">
        <v>960296</v>
      </c>
      <c r="C17" s="1" t="s">
        <v>99</v>
      </c>
      <c r="D17" s="1" t="s">
        <v>176</v>
      </c>
      <c r="E17" s="3">
        <v>1411146</v>
      </c>
      <c r="F17" s="3">
        <v>18349417</v>
      </c>
      <c r="G17" s="3">
        <v>16333403</v>
      </c>
      <c r="H17" s="3">
        <v>2016014</v>
      </c>
      <c r="I17" s="3">
        <v>27891512</v>
      </c>
      <c r="J17" s="3">
        <v>65541</v>
      </c>
      <c r="K17" s="3">
        <v>23558</v>
      </c>
      <c r="L17" s="3">
        <v>4.5599999999999996</v>
      </c>
    </row>
    <row r="18" spans="1:12" s="1" customFormat="1" x14ac:dyDescent="0.3">
      <c r="A18" s="1">
        <v>38</v>
      </c>
      <c r="B18" s="1">
        <v>960642</v>
      </c>
      <c r="C18" s="1" t="s">
        <v>117</v>
      </c>
      <c r="D18" s="1" t="s">
        <v>224</v>
      </c>
      <c r="E18" s="3">
        <v>564458</v>
      </c>
      <c r="F18" s="3">
        <v>18478977</v>
      </c>
      <c r="G18" s="3">
        <v>13215661</v>
      </c>
      <c r="H18" s="3">
        <v>5263316</v>
      </c>
      <c r="I18" s="3">
        <v>47181539</v>
      </c>
      <c r="J18" s="3">
        <v>65432</v>
      </c>
      <c r="K18" s="3">
        <v>851275</v>
      </c>
      <c r="L18" s="3" t="s">
        <v>81</v>
      </c>
    </row>
    <row r="19" spans="1:12" s="1" customFormat="1" x14ac:dyDescent="0.3">
      <c r="A19" s="1">
        <v>13</v>
      </c>
      <c r="B19" s="1">
        <v>960037</v>
      </c>
      <c r="C19" s="1" t="s">
        <v>92</v>
      </c>
      <c r="D19" s="1" t="s">
        <v>170</v>
      </c>
      <c r="E19" s="3">
        <v>24849</v>
      </c>
      <c r="F19" s="3">
        <v>1343581</v>
      </c>
      <c r="G19" s="3">
        <v>1060785</v>
      </c>
      <c r="H19" s="3">
        <v>282795</v>
      </c>
      <c r="I19" s="3">
        <v>1483984</v>
      </c>
      <c r="J19" s="3">
        <v>61377</v>
      </c>
      <c r="K19" s="3">
        <v>60295</v>
      </c>
      <c r="L19" s="3">
        <v>6682.46</v>
      </c>
    </row>
    <row r="20" spans="1:12" s="1" customFormat="1" x14ac:dyDescent="0.3">
      <c r="A20" s="1">
        <v>39</v>
      </c>
      <c r="B20" s="1">
        <v>960649</v>
      </c>
      <c r="C20" s="1" t="s">
        <v>118</v>
      </c>
      <c r="D20" s="1" t="s">
        <v>211</v>
      </c>
      <c r="E20" s="3">
        <v>52262</v>
      </c>
      <c r="F20" s="3">
        <v>273032</v>
      </c>
      <c r="G20" s="3">
        <v>378804</v>
      </c>
      <c r="H20" s="3">
        <v>-105772</v>
      </c>
      <c r="I20" s="3">
        <v>468092</v>
      </c>
      <c r="J20" s="3">
        <v>59934</v>
      </c>
      <c r="K20" s="3">
        <v>-59424</v>
      </c>
      <c r="L20" s="3">
        <v>-1.7</v>
      </c>
    </row>
    <row r="21" spans="1:12" s="1" customFormat="1" x14ac:dyDescent="0.3">
      <c r="A21" s="1">
        <v>15</v>
      </c>
      <c r="B21" s="1">
        <v>960377</v>
      </c>
      <c r="C21" s="1" t="s">
        <v>94</v>
      </c>
      <c r="D21" s="1" t="s">
        <v>172</v>
      </c>
      <c r="E21" s="3">
        <v>10263</v>
      </c>
      <c r="F21" s="3">
        <v>1345560</v>
      </c>
      <c r="G21" s="3">
        <v>643268</v>
      </c>
      <c r="H21" s="3">
        <v>702292</v>
      </c>
      <c r="I21" s="3">
        <v>3286744</v>
      </c>
      <c r="J21" s="3">
        <v>55134</v>
      </c>
      <c r="K21" s="3">
        <v>76037</v>
      </c>
      <c r="L21" s="3" t="s">
        <v>81</v>
      </c>
    </row>
    <row r="22" spans="1:12" s="1" customFormat="1" x14ac:dyDescent="0.3">
      <c r="A22" s="1">
        <v>14</v>
      </c>
      <c r="B22" s="1">
        <v>960364</v>
      </c>
      <c r="C22" s="1" t="s">
        <v>93</v>
      </c>
      <c r="D22" s="1" t="s">
        <v>171</v>
      </c>
      <c r="E22" s="3">
        <v>3649024</v>
      </c>
      <c r="F22" s="3">
        <v>45748306</v>
      </c>
      <c r="G22" s="3">
        <v>33627826</v>
      </c>
      <c r="H22" s="3">
        <v>12120480</v>
      </c>
      <c r="I22" s="3">
        <v>125462073</v>
      </c>
      <c r="J22" s="3">
        <v>49865</v>
      </c>
      <c r="K22" s="3">
        <v>732880</v>
      </c>
      <c r="L22" s="3" t="s">
        <v>81</v>
      </c>
    </row>
    <row r="23" spans="1:12" s="1" customFormat="1" x14ac:dyDescent="0.3">
      <c r="A23" s="1">
        <v>46</v>
      </c>
      <c r="B23" s="1">
        <v>960930</v>
      </c>
      <c r="C23" s="1" t="s">
        <v>125</v>
      </c>
      <c r="D23" s="1" t="s">
        <v>205</v>
      </c>
      <c r="E23" s="3">
        <v>5522</v>
      </c>
      <c r="F23" s="3">
        <v>902848</v>
      </c>
      <c r="G23" s="3">
        <v>746603</v>
      </c>
      <c r="H23" s="3">
        <v>156245</v>
      </c>
      <c r="I23" s="3">
        <v>1977558</v>
      </c>
      <c r="J23" s="3">
        <v>43059</v>
      </c>
      <c r="K23" s="3">
        <v>29233</v>
      </c>
      <c r="L23" s="3">
        <v>121494.39</v>
      </c>
    </row>
    <row r="24" spans="1:12" s="1" customFormat="1" x14ac:dyDescent="0.3">
      <c r="A24" s="1">
        <v>33</v>
      </c>
      <c r="B24" s="1">
        <v>960636</v>
      </c>
      <c r="C24" s="1" t="s">
        <v>112</v>
      </c>
      <c r="D24" s="1" t="s">
        <v>219</v>
      </c>
      <c r="E24" s="3">
        <v>370747</v>
      </c>
      <c r="F24" s="3">
        <v>633860</v>
      </c>
      <c r="G24" s="3">
        <v>499216</v>
      </c>
      <c r="H24" s="3">
        <v>134643</v>
      </c>
      <c r="I24" s="3">
        <v>513335</v>
      </c>
      <c r="J24" s="3">
        <v>42496</v>
      </c>
      <c r="K24" s="3">
        <v>22909</v>
      </c>
      <c r="L24" s="3">
        <v>1699.65</v>
      </c>
    </row>
    <row r="25" spans="1:12" s="1" customFormat="1" ht="16.2" x14ac:dyDescent="0.3">
      <c r="A25" s="1">
        <v>81</v>
      </c>
      <c r="B25" s="1">
        <v>960702</v>
      </c>
      <c r="C25" s="1" t="s">
        <v>160</v>
      </c>
      <c r="D25" s="1" t="s">
        <v>256</v>
      </c>
      <c r="E25" s="3">
        <v>388000</v>
      </c>
      <c r="F25" s="3">
        <v>838473</v>
      </c>
      <c r="G25" s="3">
        <v>341382</v>
      </c>
      <c r="H25" s="3">
        <v>497092</v>
      </c>
      <c r="I25" s="3">
        <v>758191</v>
      </c>
      <c r="J25" s="3">
        <v>30122</v>
      </c>
      <c r="K25" s="3">
        <v>25469</v>
      </c>
      <c r="L25" s="3">
        <v>0.66</v>
      </c>
    </row>
    <row r="26" spans="1:12" s="1" customFormat="1" x14ac:dyDescent="0.3">
      <c r="A26" s="1">
        <v>17</v>
      </c>
      <c r="B26" s="1">
        <v>960032</v>
      </c>
      <c r="C26" s="1" t="s">
        <v>96</v>
      </c>
      <c r="D26" s="1" t="s">
        <v>174</v>
      </c>
      <c r="E26" s="3">
        <v>3337856</v>
      </c>
      <c r="F26" s="3">
        <v>7454540</v>
      </c>
      <c r="G26" s="3">
        <v>3912701</v>
      </c>
      <c r="H26" s="3">
        <v>3541839</v>
      </c>
      <c r="I26" s="3">
        <v>52105449</v>
      </c>
      <c r="J26" s="3">
        <v>26042</v>
      </c>
      <c r="K26" s="3">
        <v>165504</v>
      </c>
      <c r="L26" s="3" t="s">
        <v>81</v>
      </c>
    </row>
    <row r="27" spans="1:12" s="1" customFormat="1" x14ac:dyDescent="0.3">
      <c r="A27" s="1">
        <v>54</v>
      </c>
      <c r="B27" s="1">
        <v>960960</v>
      </c>
      <c r="C27" s="1" t="s">
        <v>133</v>
      </c>
      <c r="D27" s="1" t="s">
        <v>199</v>
      </c>
      <c r="E27" s="3">
        <v>9421</v>
      </c>
      <c r="F27" s="3">
        <v>89988</v>
      </c>
      <c r="G27" s="3">
        <v>11833</v>
      </c>
      <c r="H27" s="3">
        <v>78155</v>
      </c>
      <c r="I27" s="3">
        <v>769007</v>
      </c>
      <c r="J27" s="3">
        <v>24065</v>
      </c>
      <c r="K27" s="3">
        <v>20498</v>
      </c>
      <c r="L27" s="3" t="s">
        <v>81</v>
      </c>
    </row>
    <row r="28" spans="1:12" s="1" customFormat="1" x14ac:dyDescent="0.3">
      <c r="A28" s="1">
        <v>53</v>
      </c>
      <c r="B28" s="1">
        <v>960950</v>
      </c>
      <c r="C28" s="1" t="s">
        <v>132</v>
      </c>
      <c r="D28" s="1" t="s">
        <v>198</v>
      </c>
      <c r="E28" s="3">
        <v>11403</v>
      </c>
      <c r="F28" s="3">
        <v>265477</v>
      </c>
      <c r="G28" s="3">
        <v>74442</v>
      </c>
      <c r="H28" s="3">
        <v>191035</v>
      </c>
      <c r="I28" s="3">
        <v>713184</v>
      </c>
      <c r="J28" s="3">
        <v>21209</v>
      </c>
      <c r="K28" s="3">
        <v>34676</v>
      </c>
      <c r="L28" s="3">
        <v>83.53</v>
      </c>
    </row>
    <row r="29" spans="1:12" s="1" customFormat="1" ht="16.2" x14ac:dyDescent="0.3">
      <c r="A29" s="1">
        <v>3</v>
      </c>
      <c r="B29" s="1">
        <v>960003</v>
      </c>
      <c r="C29" s="1" t="s">
        <v>82</v>
      </c>
      <c r="D29" s="1" t="s">
        <v>257</v>
      </c>
      <c r="E29" s="3">
        <v>24345</v>
      </c>
      <c r="F29" s="3">
        <v>189010</v>
      </c>
      <c r="G29" s="3">
        <v>103309</v>
      </c>
      <c r="H29" s="3">
        <v>85701</v>
      </c>
      <c r="I29" s="3">
        <v>174631</v>
      </c>
      <c r="J29" s="3">
        <v>20206</v>
      </c>
      <c r="K29" s="3">
        <v>15400</v>
      </c>
      <c r="L29" s="3">
        <v>6.33</v>
      </c>
    </row>
    <row r="30" spans="1:12" s="1" customFormat="1" x14ac:dyDescent="0.3">
      <c r="A30" s="1">
        <v>62</v>
      </c>
      <c r="B30" s="1">
        <v>960940</v>
      </c>
      <c r="C30" s="1" t="s">
        <v>141</v>
      </c>
      <c r="D30" s="1" t="s">
        <v>194</v>
      </c>
      <c r="E30" s="3">
        <v>2620</v>
      </c>
      <c r="F30" s="3">
        <v>192690</v>
      </c>
      <c r="G30" s="3">
        <v>108825</v>
      </c>
      <c r="H30" s="3">
        <v>83865</v>
      </c>
      <c r="I30" s="3">
        <v>643961</v>
      </c>
      <c r="J30" s="3">
        <v>18604</v>
      </c>
      <c r="K30" s="3">
        <v>14521</v>
      </c>
      <c r="L30" s="3">
        <v>757.87</v>
      </c>
    </row>
    <row r="31" spans="1:12" s="1" customFormat="1" x14ac:dyDescent="0.3">
      <c r="A31" s="1">
        <v>77</v>
      </c>
      <c r="B31" s="1">
        <v>960721</v>
      </c>
      <c r="C31" s="1" t="s">
        <v>156</v>
      </c>
      <c r="D31" s="1" t="s">
        <v>185</v>
      </c>
      <c r="E31" s="3">
        <v>199803</v>
      </c>
      <c r="F31" s="3">
        <v>1603180</v>
      </c>
      <c r="G31" s="3">
        <v>462418</v>
      </c>
      <c r="H31" s="3">
        <v>1140763</v>
      </c>
      <c r="I31" s="3">
        <v>127717</v>
      </c>
      <c r="J31" s="3">
        <v>15356</v>
      </c>
      <c r="K31" s="3">
        <v>290555</v>
      </c>
      <c r="L31" s="3">
        <v>21.02</v>
      </c>
    </row>
    <row r="32" spans="1:12" s="1" customFormat="1" x14ac:dyDescent="0.3">
      <c r="A32" s="1">
        <v>72</v>
      </c>
      <c r="B32" s="1">
        <v>960980</v>
      </c>
      <c r="C32" s="1" t="s">
        <v>151</v>
      </c>
      <c r="D32" s="1" t="s">
        <v>188</v>
      </c>
      <c r="E32" s="3">
        <v>44549</v>
      </c>
      <c r="F32" s="3">
        <v>191575</v>
      </c>
      <c r="G32" s="3">
        <v>152939</v>
      </c>
      <c r="H32" s="3">
        <v>38636</v>
      </c>
      <c r="I32" s="3">
        <v>226569</v>
      </c>
      <c r="J32" s="3">
        <v>10546</v>
      </c>
      <c r="K32" s="3">
        <v>-4688</v>
      </c>
      <c r="L32" s="3">
        <v>-1.57</v>
      </c>
    </row>
    <row r="33" spans="1:12" s="1" customFormat="1" ht="16.2" x14ac:dyDescent="0.3">
      <c r="A33" s="1">
        <v>65</v>
      </c>
      <c r="B33" s="1">
        <v>960700</v>
      </c>
      <c r="C33" s="1" t="s">
        <v>144</v>
      </c>
      <c r="D33" s="1" t="s">
        <v>258</v>
      </c>
      <c r="E33" s="3">
        <v>88794</v>
      </c>
      <c r="F33" s="3">
        <v>162262</v>
      </c>
      <c r="G33" s="3">
        <v>141943</v>
      </c>
      <c r="H33" s="3">
        <v>20319</v>
      </c>
      <c r="I33" s="3">
        <v>117280</v>
      </c>
      <c r="J33" s="3">
        <v>7621</v>
      </c>
      <c r="K33" s="3">
        <v>3612</v>
      </c>
      <c r="L33" s="3" t="s">
        <v>81</v>
      </c>
    </row>
    <row r="34" spans="1:12" s="1" customFormat="1" x14ac:dyDescent="0.3">
      <c r="A34" s="1">
        <v>31</v>
      </c>
      <c r="B34" s="1">
        <v>960629</v>
      </c>
      <c r="C34" s="1" t="s">
        <v>110</v>
      </c>
      <c r="D34" s="1" t="s">
        <v>217</v>
      </c>
      <c r="E34" s="3">
        <v>8495</v>
      </c>
      <c r="F34" s="3">
        <v>89645</v>
      </c>
      <c r="G34" s="3">
        <v>7694</v>
      </c>
      <c r="H34" s="3">
        <v>81952</v>
      </c>
      <c r="I34" s="3">
        <v>34960</v>
      </c>
      <c r="J34" s="3">
        <v>6525</v>
      </c>
      <c r="K34" s="3">
        <v>18212</v>
      </c>
      <c r="L34" s="3">
        <v>759.75</v>
      </c>
    </row>
    <row r="35" spans="1:12" s="1" customFormat="1" x14ac:dyDescent="0.3">
      <c r="A35" s="1">
        <v>52</v>
      </c>
      <c r="B35" s="1">
        <v>960672</v>
      </c>
      <c r="C35" s="1" t="s">
        <v>131</v>
      </c>
      <c r="D35" s="1" t="s">
        <v>200</v>
      </c>
      <c r="E35" s="3">
        <v>57016</v>
      </c>
      <c r="F35" s="3">
        <v>135205</v>
      </c>
      <c r="G35" s="3">
        <v>3408</v>
      </c>
      <c r="H35" s="3">
        <v>131797</v>
      </c>
      <c r="I35" s="3">
        <v>128817</v>
      </c>
      <c r="J35" s="3">
        <v>4305</v>
      </c>
      <c r="K35" s="3">
        <v>8189</v>
      </c>
      <c r="L35" s="3" t="s">
        <v>81</v>
      </c>
    </row>
    <row r="36" spans="1:12" s="1" customFormat="1" x14ac:dyDescent="0.3">
      <c r="A36" s="1">
        <v>59</v>
      </c>
      <c r="B36" s="1">
        <v>960690</v>
      </c>
      <c r="C36" s="1" t="s">
        <v>138</v>
      </c>
      <c r="D36" s="1" t="s">
        <v>195</v>
      </c>
      <c r="E36" s="3">
        <v>556191</v>
      </c>
      <c r="F36" s="3">
        <v>975825</v>
      </c>
      <c r="G36" s="3">
        <v>432797</v>
      </c>
      <c r="H36" s="3">
        <v>543029</v>
      </c>
      <c r="I36" s="3">
        <v>82232</v>
      </c>
      <c r="J36" s="3">
        <v>3891</v>
      </c>
      <c r="K36" s="3">
        <v>2300</v>
      </c>
      <c r="L36" s="3">
        <v>1.1399999999999999</v>
      </c>
    </row>
    <row r="37" spans="1:12" s="1" customFormat="1" x14ac:dyDescent="0.3">
      <c r="A37" s="1">
        <v>16</v>
      </c>
      <c r="B37" s="1">
        <v>960388</v>
      </c>
      <c r="C37" s="1" t="s">
        <v>95</v>
      </c>
      <c r="D37" s="1" t="s">
        <v>173</v>
      </c>
      <c r="E37" s="3">
        <v>92969</v>
      </c>
      <c r="F37" s="3">
        <v>107119</v>
      </c>
      <c r="G37" s="3">
        <v>22963</v>
      </c>
      <c r="H37" s="3">
        <v>84156</v>
      </c>
      <c r="I37" s="3">
        <v>65350</v>
      </c>
      <c r="J37" s="3">
        <v>3401</v>
      </c>
      <c r="K37" s="3">
        <v>3744</v>
      </c>
      <c r="L37" s="3">
        <v>0.14000000000000001</v>
      </c>
    </row>
    <row r="38" spans="1:12" s="1" customFormat="1" x14ac:dyDescent="0.3">
      <c r="A38" s="1">
        <v>69</v>
      </c>
      <c r="B38" s="1">
        <v>960705</v>
      </c>
      <c r="C38" s="1" t="s">
        <v>148</v>
      </c>
      <c r="D38" s="1" t="s">
        <v>190</v>
      </c>
      <c r="E38" s="3">
        <v>9978</v>
      </c>
      <c r="F38" s="3">
        <v>24002</v>
      </c>
      <c r="G38" s="3">
        <v>10365</v>
      </c>
      <c r="H38" s="3">
        <v>13637</v>
      </c>
      <c r="I38" s="3">
        <v>62928</v>
      </c>
      <c r="J38" s="3">
        <v>2997</v>
      </c>
      <c r="K38" s="3">
        <v>1642</v>
      </c>
      <c r="L38" s="3">
        <v>45.33</v>
      </c>
    </row>
    <row r="39" spans="1:12" s="1" customFormat="1" x14ac:dyDescent="0.3">
      <c r="A39" s="1">
        <v>25</v>
      </c>
      <c r="B39" s="1">
        <v>960602</v>
      </c>
      <c r="C39" s="1" t="s">
        <v>104</v>
      </c>
      <c r="D39" s="1" t="s">
        <v>181</v>
      </c>
      <c r="E39" s="3">
        <v>120767</v>
      </c>
      <c r="F39" s="3">
        <v>74935</v>
      </c>
      <c r="G39" s="3">
        <v>3965</v>
      </c>
      <c r="H39" s="3">
        <v>70970</v>
      </c>
      <c r="I39" s="3">
        <v>694783</v>
      </c>
      <c r="J39" s="3">
        <v>1394</v>
      </c>
      <c r="K39" s="3">
        <v>414</v>
      </c>
      <c r="L39" s="3" t="s">
        <v>81</v>
      </c>
    </row>
    <row r="40" spans="1:12" s="1" customFormat="1" ht="16.2" x14ac:dyDescent="0.3">
      <c r="A40" s="1">
        <v>63</v>
      </c>
      <c r="B40" s="1">
        <v>960696</v>
      </c>
      <c r="C40" s="1" t="s">
        <v>142</v>
      </c>
      <c r="D40" s="1" t="s">
        <v>259</v>
      </c>
      <c r="E40" s="3">
        <v>500000</v>
      </c>
      <c r="F40" s="3">
        <v>678982</v>
      </c>
      <c r="G40" s="3">
        <v>286060</v>
      </c>
      <c r="H40" s="3">
        <v>392922</v>
      </c>
      <c r="I40" s="3">
        <v>312632</v>
      </c>
      <c r="J40" s="3">
        <v>1294</v>
      </c>
      <c r="K40" s="3">
        <v>-1662</v>
      </c>
      <c r="L40" s="3">
        <v>-0.03</v>
      </c>
    </row>
    <row r="41" spans="1:12" s="1" customFormat="1" x14ac:dyDescent="0.3">
      <c r="A41" s="1">
        <v>26</v>
      </c>
      <c r="B41" s="1">
        <v>960604</v>
      </c>
      <c r="C41" s="1" t="s">
        <v>105</v>
      </c>
      <c r="D41" s="1" t="s">
        <v>212</v>
      </c>
      <c r="E41" s="3">
        <v>56170</v>
      </c>
      <c r="F41" s="3">
        <v>2251569</v>
      </c>
      <c r="G41" s="3">
        <v>1181043</v>
      </c>
      <c r="H41" s="3">
        <v>1070525</v>
      </c>
      <c r="I41" s="3">
        <v>4231373</v>
      </c>
      <c r="J41" s="3">
        <v>979</v>
      </c>
      <c r="K41" s="3">
        <v>-65333</v>
      </c>
      <c r="L41" s="3">
        <v>-4.4800000000000004</v>
      </c>
    </row>
    <row r="42" spans="1:12" s="1" customFormat="1" x14ac:dyDescent="0.3">
      <c r="A42" s="1">
        <v>66</v>
      </c>
      <c r="B42" s="1">
        <v>960701</v>
      </c>
      <c r="C42" s="1" t="s">
        <v>145</v>
      </c>
      <c r="D42" s="1" t="s">
        <v>192</v>
      </c>
      <c r="E42" s="3">
        <v>87335</v>
      </c>
      <c r="F42" s="3">
        <v>29801</v>
      </c>
      <c r="G42" s="3">
        <v>0</v>
      </c>
      <c r="H42" s="3">
        <v>29801</v>
      </c>
      <c r="I42" s="3">
        <v>139</v>
      </c>
      <c r="J42" s="3">
        <v>727</v>
      </c>
      <c r="K42" s="3">
        <v>-2051</v>
      </c>
      <c r="L42" s="3" t="s">
        <v>81</v>
      </c>
    </row>
    <row r="43" spans="1:12" s="1" customFormat="1" x14ac:dyDescent="0.3">
      <c r="A43" s="1">
        <v>29</v>
      </c>
      <c r="B43" s="1">
        <v>960617</v>
      </c>
      <c r="C43" s="1" t="s">
        <v>108</v>
      </c>
      <c r="D43" s="1" t="s">
        <v>215</v>
      </c>
      <c r="E43" s="3">
        <v>1222970</v>
      </c>
      <c r="F43" s="3">
        <v>412220</v>
      </c>
      <c r="G43" s="3">
        <v>933</v>
      </c>
      <c r="H43" s="3">
        <v>411287</v>
      </c>
      <c r="I43" s="3">
        <v>9853</v>
      </c>
      <c r="J43" s="3">
        <v>470</v>
      </c>
      <c r="K43" s="3">
        <v>-431</v>
      </c>
      <c r="L43" s="3" t="s">
        <v>81</v>
      </c>
    </row>
    <row r="44" spans="1:12" s="1" customFormat="1" x14ac:dyDescent="0.3">
      <c r="A44" s="1">
        <v>50</v>
      </c>
      <c r="B44" s="1">
        <v>960671</v>
      </c>
      <c r="C44" s="1" t="s">
        <v>129</v>
      </c>
      <c r="D44" s="1" t="s">
        <v>201</v>
      </c>
      <c r="E44" s="3">
        <v>214178</v>
      </c>
      <c r="F44" s="3">
        <v>259487</v>
      </c>
      <c r="G44" s="3">
        <v>0</v>
      </c>
      <c r="H44" s="3">
        <v>259487</v>
      </c>
      <c r="I44" s="3">
        <v>0</v>
      </c>
      <c r="J44" s="3">
        <v>0</v>
      </c>
      <c r="K44" s="3">
        <v>14788</v>
      </c>
      <c r="L44" s="3">
        <v>0.28999999999999998</v>
      </c>
    </row>
    <row r="45" spans="1:12" s="1" customFormat="1" x14ac:dyDescent="0.3">
      <c r="A45" s="1">
        <v>37</v>
      </c>
      <c r="B45" s="1">
        <v>960646</v>
      </c>
      <c r="C45" s="1" t="s">
        <v>116</v>
      </c>
      <c r="D45" s="1" t="s">
        <v>223</v>
      </c>
      <c r="E45" s="3">
        <v>2552891</v>
      </c>
      <c r="F45" s="3">
        <v>6882213</v>
      </c>
      <c r="G45" s="3">
        <v>0</v>
      </c>
      <c r="H45" s="3">
        <v>6882213</v>
      </c>
      <c r="I45" s="3">
        <v>0</v>
      </c>
      <c r="J45" s="3">
        <v>-1</v>
      </c>
      <c r="K45" s="3">
        <v>1075385</v>
      </c>
      <c r="L45" s="3">
        <v>11.69</v>
      </c>
    </row>
    <row r="46" spans="1:12" s="1" customFormat="1" x14ac:dyDescent="0.3">
      <c r="A46" s="1">
        <v>49</v>
      </c>
      <c r="B46" s="1">
        <v>960669</v>
      </c>
      <c r="C46" s="1" t="s">
        <v>128</v>
      </c>
      <c r="D46" s="1" t="s">
        <v>202</v>
      </c>
      <c r="E46" s="3">
        <v>149497</v>
      </c>
      <c r="F46" s="3">
        <v>1178</v>
      </c>
      <c r="G46" s="3">
        <v>0</v>
      </c>
      <c r="H46" s="3">
        <v>1178</v>
      </c>
      <c r="I46" s="3">
        <v>0</v>
      </c>
      <c r="J46" s="3">
        <v>-9</v>
      </c>
      <c r="K46" s="3">
        <v>-9</v>
      </c>
      <c r="L46" s="3" t="s">
        <v>81</v>
      </c>
    </row>
    <row r="47" spans="1:12" s="1" customFormat="1" x14ac:dyDescent="0.3">
      <c r="A47" s="1">
        <v>41</v>
      </c>
      <c r="B47" s="1">
        <v>960647</v>
      </c>
      <c r="C47" s="1" t="s">
        <v>120</v>
      </c>
      <c r="D47" s="1" t="s">
        <v>209</v>
      </c>
      <c r="E47" s="3">
        <v>2380418</v>
      </c>
      <c r="F47" s="3">
        <v>6666315</v>
      </c>
      <c r="G47" s="3">
        <v>22</v>
      </c>
      <c r="H47" s="3">
        <v>6666293</v>
      </c>
      <c r="I47" s="3">
        <v>0</v>
      </c>
      <c r="J47" s="3">
        <v>-21</v>
      </c>
      <c r="K47" s="3">
        <v>1071204</v>
      </c>
      <c r="L47" s="3" t="s">
        <v>81</v>
      </c>
    </row>
    <row r="48" spans="1:12" s="1" customFormat="1" x14ac:dyDescent="0.3">
      <c r="A48" s="1">
        <v>48</v>
      </c>
      <c r="B48" s="1">
        <v>960668</v>
      </c>
      <c r="C48" s="1" t="s">
        <v>127</v>
      </c>
      <c r="D48" s="1" t="s">
        <v>203</v>
      </c>
      <c r="E48" s="3">
        <v>162496</v>
      </c>
      <c r="F48" s="3">
        <v>2259</v>
      </c>
      <c r="G48" s="3">
        <v>0</v>
      </c>
      <c r="H48" s="3">
        <v>2259</v>
      </c>
      <c r="I48" s="3">
        <v>0</v>
      </c>
      <c r="J48" s="3">
        <v>-41</v>
      </c>
      <c r="K48" s="3">
        <v>-50</v>
      </c>
      <c r="L48" s="3" t="s">
        <v>81</v>
      </c>
    </row>
    <row r="49" spans="1:12" s="1" customFormat="1" x14ac:dyDescent="0.3">
      <c r="A49" s="1">
        <v>9</v>
      </c>
      <c r="B49" s="1">
        <v>960297</v>
      </c>
      <c r="C49" s="1" t="s">
        <v>88</v>
      </c>
      <c r="D49" s="1" t="s">
        <v>166</v>
      </c>
      <c r="E49" s="3">
        <v>13799739</v>
      </c>
      <c r="F49" s="3">
        <v>46457215</v>
      </c>
      <c r="G49" s="3">
        <v>12903440</v>
      </c>
      <c r="H49" s="3">
        <v>33553775</v>
      </c>
      <c r="I49" s="3">
        <v>0</v>
      </c>
      <c r="J49" s="3">
        <v>-65</v>
      </c>
      <c r="K49" s="3">
        <v>2954754</v>
      </c>
      <c r="L49" s="3">
        <v>5.89</v>
      </c>
    </row>
    <row r="50" spans="1:12" s="1" customFormat="1" x14ac:dyDescent="0.3">
      <c r="A50" s="1">
        <v>55</v>
      </c>
      <c r="B50" s="1">
        <v>960666</v>
      </c>
      <c r="C50" s="1" t="s">
        <v>134</v>
      </c>
      <c r="D50" s="1" t="s">
        <v>197</v>
      </c>
      <c r="E50" s="3">
        <v>32549</v>
      </c>
      <c r="F50" s="3">
        <v>1798</v>
      </c>
      <c r="G50" s="3">
        <v>71</v>
      </c>
      <c r="H50" s="3">
        <v>1727</v>
      </c>
      <c r="I50" s="3">
        <v>0</v>
      </c>
      <c r="J50" s="3">
        <v>-118</v>
      </c>
      <c r="K50" s="3">
        <v>-116</v>
      </c>
      <c r="L50" s="3" t="s">
        <v>81</v>
      </c>
    </row>
    <row r="51" spans="1:12" s="1" customFormat="1" x14ac:dyDescent="0.3">
      <c r="A51" s="1">
        <v>24</v>
      </c>
      <c r="B51" s="1">
        <v>960601</v>
      </c>
      <c r="C51" s="1" t="s">
        <v>103</v>
      </c>
      <c r="D51" s="1" t="s">
        <v>180</v>
      </c>
      <c r="E51" s="3">
        <v>342239</v>
      </c>
      <c r="F51" s="3">
        <v>670682</v>
      </c>
      <c r="G51" s="3">
        <v>0</v>
      </c>
      <c r="H51" s="3">
        <v>670682</v>
      </c>
      <c r="I51" s="3">
        <v>0</v>
      </c>
      <c r="J51" s="3">
        <v>-166</v>
      </c>
      <c r="K51" s="3">
        <v>126027</v>
      </c>
      <c r="L51" s="3">
        <v>10.130000000000001</v>
      </c>
    </row>
    <row r="52" spans="1:12" s="1" customFormat="1" ht="16.2" x14ac:dyDescent="0.3">
      <c r="A52" s="1">
        <v>18</v>
      </c>
      <c r="B52" s="1">
        <v>960020</v>
      </c>
      <c r="C52" s="1" t="s">
        <v>97</v>
      </c>
      <c r="D52" s="1" t="s">
        <v>260</v>
      </c>
      <c r="E52" s="3">
        <v>634610</v>
      </c>
      <c r="F52" s="3">
        <v>958907</v>
      </c>
      <c r="G52" s="3">
        <v>148</v>
      </c>
      <c r="H52" s="3">
        <v>958759</v>
      </c>
      <c r="I52" s="3">
        <v>0</v>
      </c>
      <c r="J52" s="3">
        <v>-182</v>
      </c>
      <c r="K52" s="3">
        <v>285382</v>
      </c>
      <c r="L52" s="3" t="s">
        <v>81</v>
      </c>
    </row>
    <row r="53" spans="1:12" s="1" customFormat="1" x14ac:dyDescent="0.3">
      <c r="A53" s="1">
        <v>68</v>
      </c>
      <c r="B53" s="1">
        <v>960970</v>
      </c>
      <c r="C53" s="1" t="s">
        <v>147</v>
      </c>
      <c r="D53" s="1" t="s">
        <v>191</v>
      </c>
      <c r="E53" s="3">
        <v>14536</v>
      </c>
      <c r="F53" s="3">
        <v>13927</v>
      </c>
      <c r="G53" s="3">
        <v>0</v>
      </c>
      <c r="H53" s="3">
        <v>13927</v>
      </c>
      <c r="I53" s="3">
        <v>0</v>
      </c>
      <c r="J53" s="3">
        <v>-230</v>
      </c>
      <c r="K53" s="3">
        <v>-230</v>
      </c>
      <c r="L53" s="3" t="s">
        <v>81</v>
      </c>
    </row>
    <row r="54" spans="1:12" s="1" customFormat="1" x14ac:dyDescent="0.3">
      <c r="A54" s="1">
        <v>5</v>
      </c>
      <c r="B54" s="1">
        <v>960290</v>
      </c>
      <c r="C54" s="1" t="s">
        <v>84</v>
      </c>
      <c r="D54" s="1" t="s">
        <v>162</v>
      </c>
      <c r="E54" s="3">
        <v>6197466</v>
      </c>
      <c r="F54" s="3">
        <v>16924355</v>
      </c>
      <c r="G54" s="3">
        <v>1354315</v>
      </c>
      <c r="H54" s="3">
        <v>15570040</v>
      </c>
      <c r="I54" s="3">
        <v>53659003</v>
      </c>
      <c r="J54" s="3">
        <v>-269</v>
      </c>
      <c r="K54" s="3">
        <v>1338509</v>
      </c>
      <c r="L54" s="3">
        <v>232.34</v>
      </c>
    </row>
    <row r="55" spans="1:12" s="1" customFormat="1" ht="16.2" x14ac:dyDescent="0.3">
      <c r="A55" s="1">
        <v>2</v>
      </c>
      <c r="B55" s="1">
        <v>900195</v>
      </c>
      <c r="C55" s="1" t="s">
        <v>80</v>
      </c>
      <c r="D55" s="1" t="s">
        <v>261</v>
      </c>
      <c r="E55" s="3">
        <v>2145880</v>
      </c>
      <c r="F55" s="3">
        <v>2512466</v>
      </c>
      <c r="G55" s="3">
        <v>83377</v>
      </c>
      <c r="H55" s="3">
        <v>2429089</v>
      </c>
      <c r="I55" s="3">
        <v>0</v>
      </c>
      <c r="J55" s="3">
        <v>-276</v>
      </c>
      <c r="K55" s="3">
        <v>315729</v>
      </c>
      <c r="L55" s="3" t="s">
        <v>81</v>
      </c>
    </row>
    <row r="56" spans="1:12" s="1" customFormat="1" ht="16.2" x14ac:dyDescent="0.3">
      <c r="A56" s="1">
        <v>61</v>
      </c>
      <c r="B56" s="1">
        <v>960698</v>
      </c>
      <c r="C56" s="1" t="s">
        <v>140</v>
      </c>
      <c r="D56" s="1" t="s">
        <v>262</v>
      </c>
      <c r="E56" s="3">
        <v>1976710</v>
      </c>
      <c r="F56" s="3">
        <v>2091484</v>
      </c>
      <c r="G56" s="3">
        <v>733</v>
      </c>
      <c r="H56" s="3">
        <v>2090751</v>
      </c>
      <c r="I56" s="3">
        <v>30</v>
      </c>
      <c r="J56" s="3">
        <v>-529</v>
      </c>
      <c r="K56" s="3">
        <v>86193</v>
      </c>
      <c r="L56" s="3">
        <v>0.74</v>
      </c>
    </row>
    <row r="57" spans="1:12" s="1" customFormat="1" ht="16.2" x14ac:dyDescent="0.3">
      <c r="A57" s="1">
        <v>58</v>
      </c>
      <c r="B57" s="1">
        <v>960682</v>
      </c>
      <c r="C57" s="1" t="s">
        <v>137</v>
      </c>
      <c r="D57" s="1" t="s">
        <v>263</v>
      </c>
      <c r="E57" s="3">
        <v>27247</v>
      </c>
      <c r="F57" s="3">
        <v>4612</v>
      </c>
      <c r="G57" s="3">
        <v>1304</v>
      </c>
      <c r="H57" s="3">
        <v>3308</v>
      </c>
      <c r="I57" s="3">
        <v>384</v>
      </c>
      <c r="J57" s="3">
        <v>-573</v>
      </c>
      <c r="K57" s="3">
        <v>-565</v>
      </c>
      <c r="L57" s="3" t="s">
        <v>81</v>
      </c>
    </row>
    <row r="58" spans="1:12" s="1" customFormat="1" ht="16.2" x14ac:dyDescent="0.3">
      <c r="A58" s="1">
        <v>60</v>
      </c>
      <c r="B58" s="1">
        <v>960695</v>
      </c>
      <c r="C58" s="1" t="s">
        <v>139</v>
      </c>
      <c r="D58" s="1" t="s">
        <v>264</v>
      </c>
      <c r="E58" s="3">
        <v>2800000</v>
      </c>
      <c r="F58" s="3">
        <v>1816252</v>
      </c>
      <c r="G58" s="3">
        <v>262</v>
      </c>
      <c r="H58" s="3">
        <v>1815990</v>
      </c>
      <c r="I58" s="3">
        <v>0</v>
      </c>
      <c r="J58" s="3">
        <v>-584</v>
      </c>
      <c r="K58" s="3">
        <v>-97956</v>
      </c>
      <c r="L58" s="3" t="s">
        <v>81</v>
      </c>
    </row>
    <row r="59" spans="1:12" s="1" customFormat="1" ht="16.2" x14ac:dyDescent="0.3">
      <c r="A59" s="1">
        <v>51</v>
      </c>
      <c r="B59" s="1">
        <v>962000</v>
      </c>
      <c r="C59" s="1" t="s">
        <v>130</v>
      </c>
      <c r="D59" s="1" t="s">
        <v>265</v>
      </c>
      <c r="E59" s="3">
        <v>10000</v>
      </c>
      <c r="F59" s="3">
        <v>47377</v>
      </c>
      <c r="G59" s="3">
        <v>37176</v>
      </c>
      <c r="H59" s="3">
        <v>10201</v>
      </c>
      <c r="I59" s="3">
        <v>84088</v>
      </c>
      <c r="J59" s="3">
        <v>-592</v>
      </c>
      <c r="K59" s="3">
        <v>-1323</v>
      </c>
      <c r="L59" s="3">
        <v>-1.27</v>
      </c>
    </row>
    <row r="60" spans="1:12" s="1" customFormat="1" ht="16.2" x14ac:dyDescent="0.3">
      <c r="A60" s="1">
        <v>71</v>
      </c>
      <c r="B60" s="1">
        <v>960714</v>
      </c>
      <c r="C60" s="1" t="s">
        <v>150</v>
      </c>
      <c r="D60" s="1" t="s">
        <v>266</v>
      </c>
      <c r="E60" s="3">
        <v>16000</v>
      </c>
      <c r="F60" s="3">
        <v>16269</v>
      </c>
      <c r="G60" s="3">
        <v>1281</v>
      </c>
      <c r="H60" s="3">
        <v>14988</v>
      </c>
      <c r="I60" s="3">
        <v>1363</v>
      </c>
      <c r="J60" s="3">
        <v>-874</v>
      </c>
      <c r="K60" s="3">
        <v>-870</v>
      </c>
      <c r="L60" s="3">
        <v>-0.54</v>
      </c>
    </row>
    <row r="61" spans="1:12" s="1" customFormat="1" x14ac:dyDescent="0.3">
      <c r="A61" s="1">
        <v>80</v>
      </c>
      <c r="B61" s="1">
        <v>960724</v>
      </c>
      <c r="C61" s="1" t="s">
        <v>159</v>
      </c>
      <c r="D61" s="1" t="s">
        <v>182</v>
      </c>
      <c r="E61" s="3">
        <v>7356</v>
      </c>
      <c r="F61" s="3">
        <v>17889</v>
      </c>
      <c r="G61" s="3">
        <v>9</v>
      </c>
      <c r="H61" s="3">
        <v>17880</v>
      </c>
      <c r="I61" s="3">
        <v>7094</v>
      </c>
      <c r="J61" s="3">
        <v>-1485</v>
      </c>
      <c r="K61" s="3">
        <v>-1563</v>
      </c>
      <c r="L61" s="3">
        <v>-0.82</v>
      </c>
    </row>
    <row r="62" spans="1:12" s="1" customFormat="1" x14ac:dyDescent="0.3">
      <c r="A62" s="1">
        <v>64</v>
      </c>
      <c r="B62" s="1">
        <v>960692</v>
      </c>
      <c r="C62" s="1" t="s">
        <v>143</v>
      </c>
      <c r="D62" s="1" t="s">
        <v>193</v>
      </c>
      <c r="E62" s="3">
        <v>21381</v>
      </c>
      <c r="F62" s="3">
        <v>20533</v>
      </c>
      <c r="G62" s="3">
        <v>26</v>
      </c>
      <c r="H62" s="3">
        <v>20507</v>
      </c>
      <c r="I62" s="3">
        <v>45391</v>
      </c>
      <c r="J62" s="3">
        <v>-2333</v>
      </c>
      <c r="K62" s="3">
        <v>-2354</v>
      </c>
      <c r="L62" s="3">
        <v>-30.22</v>
      </c>
    </row>
    <row r="63" spans="1:12" s="1" customFormat="1" x14ac:dyDescent="0.3">
      <c r="A63" s="1">
        <v>32</v>
      </c>
      <c r="B63" s="1">
        <v>960635</v>
      </c>
      <c r="C63" s="1" t="s">
        <v>111</v>
      </c>
      <c r="D63" s="1" t="s">
        <v>218</v>
      </c>
      <c r="E63" s="3">
        <v>955108</v>
      </c>
      <c r="F63" s="3">
        <v>33613</v>
      </c>
      <c r="G63" s="3">
        <v>27</v>
      </c>
      <c r="H63" s="3">
        <v>33586</v>
      </c>
      <c r="I63" s="3">
        <v>0</v>
      </c>
      <c r="J63" s="3">
        <v>-2518</v>
      </c>
      <c r="K63" s="3">
        <v>-26263</v>
      </c>
      <c r="L63" s="3">
        <v>-0.86</v>
      </c>
    </row>
    <row r="64" spans="1:12" s="1" customFormat="1" x14ac:dyDescent="0.3">
      <c r="A64" s="1">
        <v>22</v>
      </c>
      <c r="B64" s="1">
        <v>960126</v>
      </c>
      <c r="C64" s="1" t="s">
        <v>101</v>
      </c>
      <c r="D64" s="1" t="s">
        <v>178</v>
      </c>
      <c r="E64" s="3">
        <v>1977315</v>
      </c>
      <c r="F64" s="3">
        <v>2588495</v>
      </c>
      <c r="G64" s="3">
        <v>1782</v>
      </c>
      <c r="H64" s="3">
        <v>2586713</v>
      </c>
      <c r="I64" s="3">
        <v>0</v>
      </c>
      <c r="J64" s="3">
        <v>-3108</v>
      </c>
      <c r="K64" s="3">
        <v>22750</v>
      </c>
      <c r="L64" s="3">
        <v>9.69</v>
      </c>
    </row>
    <row r="65" spans="1:12" s="1" customFormat="1" x14ac:dyDescent="0.3">
      <c r="A65" s="1">
        <v>78</v>
      </c>
      <c r="B65" s="1">
        <v>960727</v>
      </c>
      <c r="C65" s="1" t="s">
        <v>157</v>
      </c>
      <c r="D65" s="1" t="s">
        <v>184</v>
      </c>
      <c r="E65" s="3">
        <v>8283</v>
      </c>
      <c r="F65" s="3">
        <v>14745</v>
      </c>
      <c r="G65" s="3">
        <v>1423</v>
      </c>
      <c r="H65" s="3">
        <v>13322</v>
      </c>
      <c r="I65" s="3">
        <v>6</v>
      </c>
      <c r="J65" s="3">
        <v>-3248</v>
      </c>
      <c r="K65" s="3">
        <v>-3252</v>
      </c>
      <c r="L65" s="3">
        <v>-2703.02</v>
      </c>
    </row>
    <row r="66" spans="1:12" s="1" customFormat="1" x14ac:dyDescent="0.3">
      <c r="A66" s="1">
        <v>43</v>
      </c>
      <c r="B66" s="1">
        <v>960650</v>
      </c>
      <c r="C66" s="1" t="s">
        <v>122</v>
      </c>
      <c r="D66" s="1" t="s">
        <v>207</v>
      </c>
      <c r="E66" s="3">
        <v>45058</v>
      </c>
      <c r="F66" s="3">
        <v>25460</v>
      </c>
      <c r="G66" s="3">
        <v>198</v>
      </c>
      <c r="H66" s="3">
        <v>25263</v>
      </c>
      <c r="I66" s="3">
        <v>31</v>
      </c>
      <c r="J66" s="3">
        <v>-3621</v>
      </c>
      <c r="K66" s="3">
        <v>-2924</v>
      </c>
      <c r="L66" s="3" t="s">
        <v>81</v>
      </c>
    </row>
    <row r="67" spans="1:12" s="1" customFormat="1" x14ac:dyDescent="0.3">
      <c r="A67" s="1">
        <v>12</v>
      </c>
      <c r="B67" s="1">
        <v>960132</v>
      </c>
      <c r="C67" s="1" t="s">
        <v>91</v>
      </c>
      <c r="D67" s="1" t="s">
        <v>169</v>
      </c>
      <c r="E67" s="3">
        <v>36193</v>
      </c>
      <c r="F67" s="3">
        <v>81706</v>
      </c>
      <c r="G67" s="3">
        <v>37607</v>
      </c>
      <c r="H67" s="3">
        <v>44099</v>
      </c>
      <c r="I67" s="3">
        <v>56435</v>
      </c>
      <c r="J67" s="3">
        <v>-6039</v>
      </c>
      <c r="K67" s="3">
        <v>-8149</v>
      </c>
      <c r="L67" s="3" t="s">
        <v>81</v>
      </c>
    </row>
    <row r="68" spans="1:12" s="1" customFormat="1" x14ac:dyDescent="0.3">
      <c r="A68" s="1">
        <v>79</v>
      </c>
      <c r="B68" s="1">
        <v>960722</v>
      </c>
      <c r="C68" s="1" t="s">
        <v>158</v>
      </c>
      <c r="D68" s="1" t="s">
        <v>183</v>
      </c>
      <c r="E68" s="3">
        <v>1282860</v>
      </c>
      <c r="F68" s="3">
        <v>2586955</v>
      </c>
      <c r="G68" s="3">
        <v>1318162</v>
      </c>
      <c r="H68" s="3">
        <v>1268793</v>
      </c>
      <c r="I68" s="3">
        <v>0</v>
      </c>
      <c r="J68" s="3">
        <v>-7876</v>
      </c>
      <c r="K68" s="3">
        <v>-14579</v>
      </c>
      <c r="L68" s="3" t="s">
        <v>81</v>
      </c>
    </row>
    <row r="69" spans="1:12" s="1" customFormat="1" ht="16.2" x14ac:dyDescent="0.3">
      <c r="A69" s="1">
        <v>74</v>
      </c>
      <c r="B69" s="1">
        <v>960713</v>
      </c>
      <c r="C69" s="1" t="s">
        <v>153</v>
      </c>
      <c r="D69" s="1" t="s">
        <v>267</v>
      </c>
      <c r="E69" s="3">
        <v>2850800</v>
      </c>
      <c r="F69" s="3">
        <v>9485573</v>
      </c>
      <c r="G69" s="3">
        <v>35036</v>
      </c>
      <c r="H69" s="3">
        <v>9450537</v>
      </c>
      <c r="I69" s="3">
        <v>0</v>
      </c>
      <c r="J69" s="3">
        <v>-8979</v>
      </c>
      <c r="K69" s="3">
        <v>578926</v>
      </c>
      <c r="L69" s="3" t="s">
        <v>81</v>
      </c>
    </row>
    <row r="70" spans="1:12" s="1" customFormat="1" x14ac:dyDescent="0.3">
      <c r="A70" s="1">
        <v>35</v>
      </c>
      <c r="B70" s="1">
        <v>960638</v>
      </c>
      <c r="C70" s="1" t="s">
        <v>114</v>
      </c>
      <c r="D70" s="1" t="s">
        <v>221</v>
      </c>
      <c r="E70" s="3">
        <v>423732</v>
      </c>
      <c r="F70" s="3">
        <v>115262</v>
      </c>
      <c r="G70" s="3">
        <v>-12</v>
      </c>
      <c r="H70" s="3">
        <v>115274</v>
      </c>
      <c r="I70" s="3">
        <v>0</v>
      </c>
      <c r="J70" s="3">
        <v>-11686</v>
      </c>
      <c r="K70" s="3">
        <v>-245105</v>
      </c>
      <c r="L70" s="3" t="s">
        <v>81</v>
      </c>
    </row>
    <row r="71" spans="1:12" s="1" customFormat="1" ht="16.2" x14ac:dyDescent="0.3">
      <c r="A71" s="1">
        <v>57</v>
      </c>
      <c r="B71" s="1">
        <v>960681</v>
      </c>
      <c r="C71" s="1" t="s">
        <v>136</v>
      </c>
      <c r="D71" s="1" t="s">
        <v>268</v>
      </c>
      <c r="E71" s="3">
        <v>5000</v>
      </c>
      <c r="F71" s="3">
        <v>66829</v>
      </c>
      <c r="G71" s="3">
        <v>122405</v>
      </c>
      <c r="H71" s="3">
        <v>-55576</v>
      </c>
      <c r="I71" s="3">
        <v>149912</v>
      </c>
      <c r="J71" s="3">
        <v>-20161</v>
      </c>
      <c r="K71" s="3">
        <v>-26421</v>
      </c>
      <c r="L71" s="3">
        <v>-2.46</v>
      </c>
    </row>
    <row r="72" spans="1:12" s="1" customFormat="1" x14ac:dyDescent="0.3">
      <c r="A72" s="1">
        <v>45</v>
      </c>
      <c r="B72" s="1">
        <v>960663</v>
      </c>
      <c r="C72" s="1" t="s">
        <v>124</v>
      </c>
      <c r="D72" s="1" t="s">
        <v>206</v>
      </c>
      <c r="E72" s="3">
        <v>570160</v>
      </c>
      <c r="F72" s="3">
        <v>490972</v>
      </c>
      <c r="G72" s="3">
        <v>36675</v>
      </c>
      <c r="H72" s="3">
        <v>454298</v>
      </c>
      <c r="I72" s="3">
        <v>532</v>
      </c>
      <c r="J72" s="3">
        <v>-22007</v>
      </c>
      <c r="K72" s="3">
        <v>-58356</v>
      </c>
      <c r="L72" s="3">
        <v>-2815.17</v>
      </c>
    </row>
    <row r="73" spans="1:12" s="1" customFormat="1" x14ac:dyDescent="0.3">
      <c r="A73" s="1">
        <v>56</v>
      </c>
      <c r="B73" s="1">
        <v>960680</v>
      </c>
      <c r="C73" s="1" t="s">
        <v>135</v>
      </c>
      <c r="D73" s="1" t="s">
        <v>196</v>
      </c>
      <c r="E73" s="3">
        <v>431617</v>
      </c>
      <c r="F73" s="3">
        <v>-51162</v>
      </c>
      <c r="G73" s="3">
        <v>0</v>
      </c>
      <c r="H73" s="3">
        <v>-51163</v>
      </c>
      <c r="I73" s="3">
        <v>0</v>
      </c>
      <c r="J73" s="3">
        <v>-29602</v>
      </c>
      <c r="K73" s="3">
        <v>-56580</v>
      </c>
      <c r="L73" s="3">
        <v>-3.71</v>
      </c>
    </row>
    <row r="74" spans="1:12" s="1" customFormat="1" ht="16.2" x14ac:dyDescent="0.3">
      <c r="A74" s="1">
        <v>75</v>
      </c>
      <c r="B74" s="1">
        <v>960719</v>
      </c>
      <c r="C74" s="1" t="s">
        <v>154</v>
      </c>
      <c r="D74" s="1" t="s">
        <v>269</v>
      </c>
      <c r="E74" s="3">
        <v>139811</v>
      </c>
      <c r="F74" s="3">
        <v>1859596</v>
      </c>
      <c r="G74" s="3">
        <v>1751955</v>
      </c>
      <c r="H74" s="3">
        <v>107641</v>
      </c>
      <c r="I74" s="3">
        <v>817038</v>
      </c>
      <c r="J74" s="3">
        <v>-31644</v>
      </c>
      <c r="K74" s="3">
        <v>-19511</v>
      </c>
      <c r="L74" s="3" t="s">
        <v>81</v>
      </c>
    </row>
    <row r="75" spans="1:12" s="1" customFormat="1" x14ac:dyDescent="0.3">
      <c r="A75" s="1">
        <v>34</v>
      </c>
      <c r="B75" s="1">
        <v>960637</v>
      </c>
      <c r="C75" s="1" t="s">
        <v>113</v>
      </c>
      <c r="D75" s="1" t="s">
        <v>220</v>
      </c>
      <c r="E75" s="3">
        <v>912256</v>
      </c>
      <c r="F75" s="3">
        <v>797877</v>
      </c>
      <c r="G75" s="3">
        <v>774531</v>
      </c>
      <c r="H75" s="3">
        <v>23346</v>
      </c>
      <c r="I75" s="3">
        <v>619063</v>
      </c>
      <c r="J75" s="3">
        <v>-32613</v>
      </c>
      <c r="K75" s="3">
        <v>-23745</v>
      </c>
      <c r="L75" s="3" t="s">
        <v>81</v>
      </c>
    </row>
    <row r="76" spans="1:12" s="1" customFormat="1" x14ac:dyDescent="0.3">
      <c r="A76" s="1">
        <v>73</v>
      </c>
      <c r="B76" s="1">
        <v>960715</v>
      </c>
      <c r="C76" s="1" t="s">
        <v>152</v>
      </c>
      <c r="D76" s="1" t="s">
        <v>187</v>
      </c>
      <c r="E76" s="3">
        <v>173084</v>
      </c>
      <c r="F76" s="3">
        <v>111597</v>
      </c>
      <c r="G76" s="3">
        <v>23081</v>
      </c>
      <c r="H76" s="3">
        <v>88515</v>
      </c>
      <c r="I76" s="3">
        <v>9718</v>
      </c>
      <c r="J76" s="3">
        <v>-52082</v>
      </c>
      <c r="K76" s="3">
        <v>-41927</v>
      </c>
      <c r="L76" s="3">
        <v>-10.26</v>
      </c>
    </row>
    <row r="77" spans="1:12" s="1" customFormat="1" x14ac:dyDescent="0.3">
      <c r="A77" s="1">
        <v>76</v>
      </c>
      <c r="B77" s="1">
        <v>960723</v>
      </c>
      <c r="C77" s="1" t="s">
        <v>155</v>
      </c>
      <c r="D77" s="1" t="s">
        <v>186</v>
      </c>
      <c r="E77" s="3">
        <v>93221</v>
      </c>
      <c r="F77" s="3">
        <v>114078</v>
      </c>
      <c r="G77" s="3">
        <v>73085</v>
      </c>
      <c r="H77" s="3">
        <v>40993</v>
      </c>
      <c r="I77" s="3">
        <v>0</v>
      </c>
      <c r="J77" s="3">
        <v>-53448</v>
      </c>
      <c r="K77" s="3">
        <v>-54128</v>
      </c>
      <c r="L77" s="3">
        <v>-165.28</v>
      </c>
    </row>
    <row r="78" spans="1:12" s="1" customFormat="1" x14ac:dyDescent="0.3">
      <c r="A78" s="1">
        <v>7</v>
      </c>
      <c r="B78" s="1">
        <v>960707</v>
      </c>
      <c r="C78" s="1" t="s">
        <v>86</v>
      </c>
      <c r="D78" s="1" t="s">
        <v>164</v>
      </c>
      <c r="E78" s="3">
        <v>97481</v>
      </c>
      <c r="F78" s="3">
        <v>689601</v>
      </c>
      <c r="G78" s="3">
        <v>621727</v>
      </c>
      <c r="H78" s="3">
        <v>67874</v>
      </c>
      <c r="I78" s="3">
        <v>697539</v>
      </c>
      <c r="J78" s="3">
        <v>-61642</v>
      </c>
      <c r="K78" s="3">
        <v>-66828</v>
      </c>
      <c r="L78" s="3" t="s">
        <v>81</v>
      </c>
    </row>
    <row r="79" spans="1:12" s="1" customFormat="1" ht="16.2" x14ac:dyDescent="0.3">
      <c r="A79" s="1">
        <v>1</v>
      </c>
      <c r="B79" s="1">
        <v>890063</v>
      </c>
      <c r="C79" s="1" t="s">
        <v>79</v>
      </c>
      <c r="D79" s="1" t="s">
        <v>270</v>
      </c>
      <c r="E79" s="3">
        <v>140000</v>
      </c>
      <c r="F79" s="3">
        <v>244377</v>
      </c>
      <c r="G79" s="3">
        <v>149273</v>
      </c>
      <c r="H79" s="3">
        <v>95105</v>
      </c>
      <c r="I79" s="3">
        <v>700137</v>
      </c>
      <c r="J79" s="3">
        <v>-63799</v>
      </c>
      <c r="K79" s="3">
        <v>-52414</v>
      </c>
      <c r="L79" s="3">
        <v>-3.05</v>
      </c>
    </row>
    <row r="80" spans="1:12" s="1" customFormat="1" x14ac:dyDescent="0.3">
      <c r="A80" s="1">
        <v>28</v>
      </c>
      <c r="B80" s="1">
        <v>960616</v>
      </c>
      <c r="C80" s="1" t="s">
        <v>107</v>
      </c>
      <c r="D80" s="1" t="s">
        <v>214</v>
      </c>
      <c r="E80" s="3">
        <v>4561280</v>
      </c>
      <c r="F80" s="3">
        <v>5104235</v>
      </c>
      <c r="G80" s="3">
        <v>9322986</v>
      </c>
      <c r="H80" s="3">
        <v>-4218751</v>
      </c>
      <c r="I80" s="3">
        <v>6135578</v>
      </c>
      <c r="J80" s="3">
        <v>-105229</v>
      </c>
      <c r="K80" s="3">
        <v>-706188</v>
      </c>
      <c r="L80" s="3" t="s">
        <v>81</v>
      </c>
    </row>
    <row r="81" spans="1:12" s="1" customFormat="1" x14ac:dyDescent="0.3">
      <c r="A81" s="1">
        <v>6</v>
      </c>
      <c r="B81" s="1">
        <v>960075</v>
      </c>
      <c r="C81" s="1" t="s">
        <v>85</v>
      </c>
      <c r="D81" s="1" t="s">
        <v>163</v>
      </c>
      <c r="E81" s="3">
        <v>9906122</v>
      </c>
      <c r="F81" s="3">
        <v>60242814</v>
      </c>
      <c r="G81" s="3">
        <v>55216831</v>
      </c>
      <c r="H81" s="3">
        <v>5025983</v>
      </c>
      <c r="I81" s="3">
        <v>202908634</v>
      </c>
      <c r="J81" s="3">
        <v>-192021</v>
      </c>
      <c r="K81" s="3">
        <v>0</v>
      </c>
      <c r="L81" s="3" t="s">
        <v>81</v>
      </c>
    </row>
    <row r="82" spans="1:12" s="1" customFormat="1" x14ac:dyDescent="0.3">
      <c r="A82" s="1">
        <v>36</v>
      </c>
      <c r="B82" s="1">
        <v>960720</v>
      </c>
      <c r="C82" s="1" t="s">
        <v>115</v>
      </c>
      <c r="D82" s="1" t="s">
        <v>222</v>
      </c>
      <c r="E82" s="3">
        <v>1831486</v>
      </c>
      <c r="F82" s="3">
        <v>4652423</v>
      </c>
      <c r="G82" s="3">
        <v>3596513</v>
      </c>
      <c r="H82" s="3">
        <v>1055910</v>
      </c>
      <c r="I82" s="3">
        <v>4390702</v>
      </c>
      <c r="J82" s="3">
        <v>-484442</v>
      </c>
      <c r="K82" s="3">
        <v>-524182</v>
      </c>
      <c r="L82" s="3" t="s">
        <v>81</v>
      </c>
    </row>
    <row r="83" spans="1:12" s="1" customFormat="1" x14ac:dyDescent="0.3">
      <c r="A83" s="1">
        <v>70</v>
      </c>
      <c r="B83" s="1">
        <v>960725</v>
      </c>
      <c r="C83" s="1" t="s">
        <v>149</v>
      </c>
      <c r="D83" s="1" t="s">
        <v>189</v>
      </c>
      <c r="E83" s="3">
        <v>2850800</v>
      </c>
      <c r="F83" s="3">
        <v>20720407</v>
      </c>
      <c r="G83" s="3">
        <v>18686244</v>
      </c>
      <c r="H83" s="3">
        <v>2034163</v>
      </c>
      <c r="I83" s="3">
        <v>4256541</v>
      </c>
      <c r="J83" s="3">
        <v>-685369</v>
      </c>
      <c r="K83" s="3">
        <v>-808466</v>
      </c>
      <c r="L83" s="3">
        <v>-1.58</v>
      </c>
    </row>
  </sheetData>
  <autoFilter ref="A1:L1" xr:uid="{99A4961E-15AC-467E-8779-3B1293744AE0}">
    <sortState xmlns:xlrd2="http://schemas.microsoft.com/office/spreadsheetml/2017/richdata2" ref="A2:L83">
      <sortCondition descending="1" ref="J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product</vt:lpstr>
      <vt:lpstr>market</vt:lpstr>
      <vt:lpstr>market share</vt:lpstr>
      <vt:lpstr>supplier</vt:lpstr>
      <vt:lpstr>customer</vt:lpstr>
      <vt:lpstr>FA_addition</vt:lpstr>
      <vt:lpstr>cost</vt:lpstr>
      <vt:lpstr>salary</vt:lpstr>
      <vt:lpstr>affiliates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</dc:creator>
  <cp:lastModifiedBy>Sidney</cp:lastModifiedBy>
  <dcterms:created xsi:type="dcterms:W3CDTF">2022-03-29T01:17:11Z</dcterms:created>
  <dcterms:modified xsi:type="dcterms:W3CDTF">2022-03-29T16:57:14Z</dcterms:modified>
</cp:coreProperties>
</file>