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E:\Programming\Projects\Python\AssistentBot\"/>
    </mc:Choice>
  </mc:AlternateContent>
  <xr:revisionPtr revIDLastSave="0" documentId="13_ncr:1_{B207EDEE-A8DD-4013-BBB2-72C49B32E475}" xr6:coauthVersionLast="47" xr6:coauthVersionMax="47" xr10:uidLastSave="{00000000-0000-0000-0000-000000000000}"/>
  <bookViews>
    <workbookView xWindow="-120" yWindow="-120" windowWidth="29040" windowHeight="16440" tabRatio="500" xr2:uid="{00000000-000D-0000-FFFF-FFFF00000000}"/>
  </bookViews>
  <sheets>
    <sheet name="ВСЕ БЛОКИ_ФИНАЛ" sheetId="1" r:id="rId1"/>
  </sheets>
  <externalReferences>
    <externalReference r:id="rId2"/>
  </externalReferences>
  <definedNames>
    <definedName name="_xlnm._FilterDatabase" localSheetId="0" hidden="1">'ВСЕ БЛОКИ_ФИНАЛ'!$A$4:$M$980</definedName>
    <definedName name="_xlnm.Print_Titles" localSheetId="0">'ВСЕ БЛОКИ_ФИНАЛ'!$4:$4</definedName>
    <definedName name="_xlnm.Print_Area" localSheetId="0">'ВСЕ БЛОКИ_ФИНАЛ'!$A$1:$M$191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980" i="1" l="1"/>
  <c r="L951" i="1"/>
  <c r="K951" i="1"/>
  <c r="I951" i="1"/>
  <c r="L947" i="1"/>
  <c r="K947" i="1"/>
  <c r="K946" i="1"/>
  <c r="I946" i="1"/>
  <c r="L946" i="1" s="1"/>
  <c r="K945" i="1"/>
  <c r="I945" i="1"/>
  <c r="L945" i="1" s="1"/>
  <c r="K944" i="1"/>
  <c r="I944" i="1"/>
  <c r="L944" i="1" s="1"/>
  <c r="K943" i="1"/>
  <c r="I943" i="1"/>
  <c r="L943" i="1" s="1"/>
  <c r="K942" i="1"/>
  <c r="I942" i="1"/>
  <c r="L942" i="1" s="1"/>
  <c r="K941" i="1"/>
  <c r="I941" i="1"/>
  <c r="L941" i="1" s="1"/>
  <c r="L928" i="1"/>
  <c r="K928" i="1"/>
  <c r="I928" i="1"/>
  <c r="K905" i="1"/>
  <c r="I905" i="1"/>
  <c r="L905" i="1" s="1"/>
  <c r="H905" i="1"/>
  <c r="L904" i="1"/>
  <c r="K904" i="1"/>
  <c r="I904" i="1"/>
  <c r="L903" i="1"/>
  <c r="K903" i="1"/>
  <c r="I903" i="1"/>
  <c r="K902" i="1"/>
  <c r="I902" i="1"/>
  <c r="L902" i="1" s="1"/>
  <c r="K901" i="1"/>
  <c r="H901" i="1"/>
  <c r="I901" i="1" s="1"/>
  <c r="L901" i="1" s="1"/>
  <c r="K900" i="1"/>
  <c r="I900" i="1"/>
  <c r="L900" i="1" s="1"/>
  <c r="K899" i="1"/>
  <c r="I899" i="1"/>
  <c r="L899" i="1" s="1"/>
  <c r="M865" i="1"/>
  <c r="M979" i="1" s="1"/>
  <c r="K861" i="1"/>
  <c r="I861" i="1"/>
  <c r="L861" i="1" s="1"/>
  <c r="H861" i="1"/>
  <c r="L860" i="1"/>
  <c r="L979" i="1" s="1"/>
  <c r="K860" i="1"/>
  <c r="I860" i="1"/>
  <c r="M854" i="1"/>
  <c r="K834" i="1"/>
  <c r="H834" i="1"/>
  <c r="I834" i="1" s="1"/>
  <c r="L834" i="1" s="1"/>
  <c r="L830" i="1"/>
  <c r="K830" i="1"/>
  <c r="I830" i="1"/>
  <c r="L825" i="1"/>
  <c r="K825" i="1"/>
  <c r="L824" i="1"/>
  <c r="K824" i="1"/>
  <c r="K823" i="1"/>
  <c r="I823" i="1"/>
  <c r="L823" i="1" s="1"/>
  <c r="K821" i="1"/>
  <c r="I821" i="1"/>
  <c r="L821" i="1" s="1"/>
  <c r="L816" i="1"/>
  <c r="K816" i="1"/>
  <c r="I816" i="1"/>
  <c r="K813" i="1"/>
  <c r="I813" i="1"/>
  <c r="L813" i="1" s="1"/>
  <c r="K807" i="1"/>
  <c r="I807" i="1"/>
  <c r="L807" i="1" s="1"/>
  <c r="K805" i="1"/>
  <c r="I805" i="1"/>
  <c r="L805" i="1" s="1"/>
  <c r="L801" i="1"/>
  <c r="K801" i="1"/>
  <c r="I801" i="1"/>
  <c r="K799" i="1"/>
  <c r="I799" i="1"/>
  <c r="L799" i="1" s="1"/>
  <c r="K797" i="1"/>
  <c r="I797" i="1"/>
  <c r="L797" i="1" s="1"/>
  <c r="K773" i="1"/>
  <c r="H773" i="1"/>
  <c r="I773" i="1" s="1"/>
  <c r="L773" i="1" s="1"/>
  <c r="L772" i="1"/>
  <c r="K772" i="1"/>
  <c r="K771" i="1"/>
  <c r="I771" i="1"/>
  <c r="L771" i="1" s="1"/>
  <c r="K770" i="1"/>
  <c r="I770" i="1"/>
  <c r="L770" i="1" s="1"/>
  <c r="L854" i="1" s="1"/>
  <c r="M767" i="1"/>
  <c r="M766" i="1"/>
  <c r="L726" i="1"/>
  <c r="K726" i="1"/>
  <c r="H726" i="1"/>
  <c r="L699" i="1"/>
  <c r="K699" i="1"/>
  <c r="K666" i="1"/>
  <c r="H666" i="1"/>
  <c r="I666" i="1" s="1"/>
  <c r="L666" i="1" s="1"/>
  <c r="K663" i="1"/>
  <c r="H663" i="1"/>
  <c r="I663" i="1" s="1"/>
  <c r="L663" i="1" s="1"/>
  <c r="L660" i="1"/>
  <c r="K660" i="1"/>
  <c r="I660" i="1"/>
  <c r="K659" i="1"/>
  <c r="H659" i="1"/>
  <c r="I659" i="1" s="1"/>
  <c r="L659" i="1" s="1"/>
  <c r="K655" i="1"/>
  <c r="I655" i="1"/>
  <c r="L655" i="1" s="1"/>
  <c r="L585" i="1"/>
  <c r="K585" i="1"/>
  <c r="I585" i="1"/>
  <c r="L584" i="1"/>
  <c r="K584" i="1"/>
  <c r="I584" i="1"/>
  <c r="K399" i="1"/>
  <c r="I399" i="1"/>
  <c r="L399" i="1" s="1"/>
  <c r="K303" i="1"/>
  <c r="I303" i="1"/>
  <c r="L303" i="1" s="1"/>
  <c r="K274" i="1"/>
  <c r="H274" i="1"/>
  <c r="I274" i="1" s="1"/>
  <c r="L274" i="1" s="1"/>
  <c r="K256" i="1"/>
  <c r="H256" i="1"/>
  <c r="I256" i="1" s="1"/>
  <c r="L256" i="1" s="1"/>
  <c r="K255" i="1"/>
  <c r="I255" i="1"/>
  <c r="L255" i="1" s="1"/>
  <c r="K254" i="1"/>
  <c r="I254" i="1"/>
  <c r="L254" i="1" s="1"/>
  <c r="L233" i="1"/>
  <c r="K233" i="1"/>
  <c r="I233" i="1"/>
  <c r="K232" i="1"/>
  <c r="I232" i="1"/>
  <c r="L232" i="1" s="1"/>
  <c r="K223" i="1"/>
  <c r="H223" i="1"/>
  <c r="I223" i="1" s="1"/>
  <c r="L223" i="1" s="1"/>
  <c r="M199" i="1"/>
  <c r="L199" i="1"/>
  <c r="M198" i="1"/>
  <c r="M982" i="1" s="1"/>
  <c r="M984" i="1" s="1"/>
  <c r="L198" i="1"/>
  <c r="K164" i="1"/>
  <c r="I164" i="1"/>
  <c r="L164" i="1" s="1"/>
  <c r="K163" i="1"/>
  <c r="I163" i="1"/>
  <c r="L163" i="1" s="1"/>
  <c r="K162" i="1"/>
  <c r="I162" i="1"/>
  <c r="L162" i="1" s="1"/>
  <c r="H162" i="1"/>
  <c r="K73" i="1"/>
  <c r="H73" i="1"/>
  <c r="I73" i="1" s="1"/>
  <c r="L73" i="1" s="1"/>
  <c r="K62" i="1"/>
  <c r="I62" i="1"/>
  <c r="L62" i="1" s="1"/>
  <c r="K61" i="1"/>
  <c r="I61" i="1"/>
  <c r="L61" i="1" s="1"/>
  <c r="L47" i="1"/>
  <c r="K47" i="1"/>
  <c r="I47" i="1"/>
  <c r="L766" i="1" l="1"/>
  <c r="L982" i="1" s="1"/>
  <c r="L98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99" authorId="0" shapeId="0" xr:uid="{00000000-0006-0000-0000-000001000000}">
      <text>
        <r>
          <rPr>
            <sz val="11"/>
            <rFont val="Calibri"/>
            <charset val="1"/>
          </rPr>
          <t xml:space="preserve">User:
</t>
        </r>
        <r>
          <rPr>
            <sz val="9"/>
            <color rgb="FF000000"/>
            <rFont val="Tahoma"/>
            <family val="2"/>
            <charset val="204"/>
          </rPr>
          <t>стоимость оборудования и сетевых фильтров
без коэффициента по стойке для зарядки п. 27</t>
        </r>
      </text>
    </comment>
  </commentList>
</comments>
</file>

<file path=xl/sharedStrings.xml><?xml version="1.0" encoding="utf-8"?>
<sst xmlns="http://schemas.openxmlformats.org/spreadsheetml/2006/main" count="3281" uniqueCount="2156">
  <si>
    <t>№ п/п</t>
  </si>
  <si>
    <t>Обоснование</t>
  </si>
  <si>
    <t>Единица измерения</t>
  </si>
  <si>
    <t>Кол-во</t>
  </si>
  <si>
    <t>Кол-во в искл</t>
  </si>
  <si>
    <r>
      <rPr>
        <sz val="9"/>
        <color rgb="FF000000"/>
        <rFont val="Arial"/>
        <family val="2"/>
        <charset val="204"/>
      </rPr>
      <t xml:space="preserve">Стоимость </t>
    </r>
    <r>
      <rPr>
        <b/>
        <sz val="9"/>
        <color rgb="FFC00000"/>
        <rFont val="Arial"/>
        <family val="2"/>
        <charset val="204"/>
      </rPr>
      <t>единицы</t>
    </r>
    <r>
      <rPr>
        <sz val="9"/>
        <color rgb="FF000000"/>
        <rFont val="Arial"/>
        <family val="2"/>
        <charset val="204"/>
      </rPr>
      <t>, руб.</t>
    </r>
  </si>
  <si>
    <r>
      <rPr>
        <sz val="9"/>
        <color rgb="FF000000"/>
        <rFont val="Arial"/>
        <family val="2"/>
        <charset val="204"/>
      </rPr>
      <t xml:space="preserve">Общая стоимость, руб. </t>
    </r>
    <r>
      <rPr>
        <b/>
        <sz val="9"/>
        <color rgb="FF000000"/>
        <rFont val="Arial"/>
        <family val="2"/>
        <charset val="204"/>
      </rPr>
      <t>по ЛСР для проверки!</t>
    </r>
  </si>
  <si>
    <t>БАЗА</t>
  </si>
  <si>
    <r>
      <rPr>
        <sz val="9"/>
        <color rgb="FF000000"/>
        <rFont val="Arial"/>
        <family val="2"/>
        <charset val="204"/>
      </rPr>
      <t xml:space="preserve">текущие цены </t>
    </r>
    <r>
      <rPr>
        <b/>
        <sz val="9"/>
        <color rgb="FFC00000"/>
        <rFont val="Arial"/>
        <family val="2"/>
        <charset val="204"/>
      </rPr>
      <t>без НДС</t>
    </r>
  </si>
  <si>
    <t xml:space="preserve">утв+искл </t>
  </si>
  <si>
    <t xml:space="preserve">доп. </t>
  </si>
  <si>
    <t>6</t>
  </si>
  <si>
    <t>7</t>
  </si>
  <si>
    <t>8</t>
  </si>
  <si>
    <t>9</t>
  </si>
  <si>
    <t>Раздел 1. Школа I ступени обучения</t>
  </si>
  <si>
    <t>Вестибюль 1-4 классов (пом. 1.102)</t>
  </si>
  <si>
    <t>3
О</t>
  </si>
  <si>
    <t>ТЦ_104_66_6670051058_01.04.2024_01_2.1</t>
  </si>
  <si>
    <t>Мягкий модульный конструктор из 16 элементов
различной формы которые складываются по типу
игры "тетриса". Материал: поролон, кож.зам
(искусственная кожа). Комплектация: 11 модулей (6
видов): Фигура L - 60*40*20 см. - 2 шт., фигура Z -
60*40*20 см. - 2 шт., Балка 40*40*20 см. - 1 шт.,
куб 20*20*20 см. - 3 шт., Т образная фигура -
60*40*20 см. - 2 шт., брус 80*20*20 см. - 1 шт.</t>
  </si>
  <si>
    <t>шт</t>
  </si>
  <si>
    <t>5
О</t>
  </si>
  <si>
    <t>ТЦ_104_66_6670051058_01.04.2024_01_3.1</t>
  </si>
  <si>
    <t>Сенсорный дозатор для антисептика с измерением
температуры. Автоматическое бесконтактное
измерение температуры тела
Звуковой сигнал при превышении температуры
установленного значения (рекомендуем установить
37.0 С). Сенсорный датчик распыления
дезинфицирующего состава (просто поднесите
руки). Объем диспенсера 1300 мл
Два варианта питания: 220В (от блока питания,
входящего в комплект) или от батареек (до 5 тысяч
срабатываний на 4х батарейках АА). Батарейки
приобретаются отдельно: 4 батарейки АА</t>
  </si>
  <si>
    <t>7
О</t>
  </si>
  <si>
    <t>ТЦ_104_66_6670051058_01.04.2024_01_4.1</t>
  </si>
  <si>
    <t>Информационный стенд настенный Информация
A4 пластиковый синий (10 отделений)</t>
  </si>
  <si>
    <t>8
О</t>
  </si>
  <si>
    <t>ТЦ_104_66_6670051058_01.04.2024_01_5.1</t>
  </si>
  <si>
    <t>Перекидная система информации. Демосистема настенная А4 10 панелей черного
цвета</t>
  </si>
  <si>
    <t>23
О</t>
  </si>
  <si>
    <t>ТЦ_104_66_6670051058_06.09.2024_01_363.1</t>
  </si>
  <si>
    <t>Стул ученический 3-5 группа роста.
Регулируемый по высоте: от 340 до 420мм.
Каркас: металлически из плоскоовальной трубы.</t>
  </si>
  <si>
    <t>Кабинет начальных классов 
(28 кабинетов пом. 1.108-1.113; 1.127-1.130; 1.203-1.208; 1.233-1.238; 1.303-1.308)</t>
  </si>
  <si>
    <t>57
О</t>
  </si>
  <si>
    <t>ТЦ_104_66_6670051058_01.04.2024_01_44.1</t>
  </si>
  <si>
    <t>Документ-камера IQBoard IQView E4510 10
мегапикселей (разрешение 3648х2736) USB 2.0,
A3 расширенная матрица - 10 Мп;
формат A3/A4, 1 секунда сканирования;
гибкая конструкция корпуса с возможностью
вращения и наклона;
функция автофокуса;
частота обновления кадров 30fps@3648x2736
(при записи видео);
сенсорные функции при подключении к
интерактивной доске или интерактивной панели;
интерфейсы VGA/USB;
LED - подсветка и пятиступенчатая регулировка
яркости; Планшет подсветки AverVisio LightBox</t>
  </si>
  <si>
    <t>58
О</t>
  </si>
  <si>
    <t>ТЦ_104_66_6670051058_01.04.2024_01_45.1</t>
  </si>
  <si>
    <t>Электронные средства обучения/Интерактивные
пособия/Онлайн-курсы (по предметной области).
Интерактивное наглядное пособие тип 1
(Хронолайнер)
Интерактивное наглядное пособие тип 2 (Я знаю
много слов )
Интерактивное наглядное пособие тип 3
(АзбукоСлов)
Интерактивное наглядное пособие тип 4
(Инофон)
Интерактивное наглядное пособие тип 5
(Конструктор природных сообществ)
Интерактивное наглядное пособие тип 6
(Матемашка)
Электронные средства обучения/Интерактивные
пособия/Онлайн-курсы (Кабинет начальных
классов) в составе:
Интерактивное учебное пособие «Наглядная
школа. Математика 1 класс. Числа до 20. Числа и
величины. Арифметические действия.
Геометрические фигуры и величины. Текстовые
задачи. Пространственные отношения» с
методическими рекомендациями для учителя
Интерактивное учебное пособие «Наглядная
школа. Математика 2 класс. Геометрические
фигуры и величины. Текстовые задачи.</t>
  </si>
  <si>
    <t>61
О</t>
  </si>
  <si>
    <t>ТЦ_104_66_6670051058_01.04.2024_01_47.1</t>
  </si>
  <si>
    <t>Аптечка универсальная для оказания первой
медицинской помощи (в соответствии с
приказом N 822н);</t>
  </si>
  <si>
    <t>62
О</t>
  </si>
  <si>
    <t>ТЦ_104_66_6670051058_01.04.2024_01_48.1</t>
  </si>
  <si>
    <t>Дидактические и наглядные пособия (по предметным областям), в том числе с наглядно-тестовыми комплексами. Модель-аппликация «Звукобуквенная лента» - 1 шт
Модель-аппликация «Набор звуковых схем» - 1 шт.
Демонстрационный комплект  «Касса букв, слогов, звуковых схем с комплектом интерактивных таблиц.»  с методическими рекомендациями для учителя  - 1 шт.
Азбука подвижная (ламинированная, с магнит. креплением) - 1 шт.
Модель-аппликация "Ступени к грамоте. Звуки и буквы русского языка" (ламинированная) - 1 шт.</t>
  </si>
  <si>
    <t>65
О</t>
  </si>
  <si>
    <t>ТЦ_104_66_6670051058_01.04.2024_01_51.1</t>
  </si>
  <si>
    <t>Комплект орфографических алгоритмов, мнемонических стихов и цифровых словарей для проведения обучения. Программа предназначена для эффективного речевого развития детей от 5 лет посредством интерактивных возможностей. Использование программы поможет формированию у детей слухового восприятия, навыков звукового анализа и синтеза, правильного произношения звуков, слогов, слов и умения связано говорить, самостоятельно выстраивать предложения.
Предлагаемые задания можно эффективно использовать в коррекционной работе.</t>
  </si>
  <si>
    <t>66
О</t>
  </si>
  <si>
    <t>ТЦ_104_66_6670051058_01.04.2024_01_52.1</t>
  </si>
  <si>
    <t>Развивающее пособие по обучению чтению,
основам грамоты, развитию речи с базой
упражнений. Обучающий калейдоскоп
Комплект карточек "Обучающий калейдоскоп.
Глагол"
Комплект карточек "Обучающий калейдоскоп.
Имя прилагательное"
Комплект карточек "Обучающий калейдоскоп.
Имя существительное"
Комплект карточек "Обучающий калейдоскоп.
Разбор слова и предложения"</t>
  </si>
  <si>
    <t>67
О</t>
  </si>
  <si>
    <t>ТЦ_104_66_6670051058_01.04.2024_01_53.1</t>
  </si>
  <si>
    <t>Комплект портретов для оформления кабинета
начальных классов (8 шт.)</t>
  </si>
  <si>
    <t>68
О</t>
  </si>
  <si>
    <t>ТЦ_104_66_6670051058_01.04.2024_01_54.1</t>
  </si>
  <si>
    <t>Игровые наборы на изучаемом иностранном
языке для начальных классов. Игровой набор
Английский язык (шнуровка-резинка). Буквы и
слова, играем в слова (2 вида по 12 шт.)</t>
  </si>
  <si>
    <t>69
О</t>
  </si>
  <si>
    <t>ТЦ_104_66_6670051058_01.04.2024_01_55.1</t>
  </si>
  <si>
    <t>Комплект чертежного оборудования и
приспособлений</t>
  </si>
  <si>
    <t>70
О</t>
  </si>
  <si>
    <t>ТЦ_104_66_6670051058_01.04.2024_01_56.1</t>
  </si>
  <si>
    <t>Модель-аппликация демонстрационная (касса) цифр. Модель-аппликация демонстрационная.
Касса цифр, букв, знаков и фигур с набором
интерактивных таблиц.
Состав:
1. Карточки - 360 шт.
2. Интерактивные таблицы двусторонние 12 шт.
3. брошюра с методическими рекомендациями
для учителя
Технические параметры:
Карточки: формат-68х68 мм; картон плотностью
250гр./м.кв; Интерактивные таблицы
(двухсторонние): формат 310х310 мм; бумага
плотностью не менее 150гр./м.кв; красочность
1+1, двухсторонняя матовая ламинация.</t>
  </si>
  <si>
    <t>71
О</t>
  </si>
  <si>
    <t>ТЦ_104_66_6670051058_01.04.2024_01_57.1</t>
  </si>
  <si>
    <t>Геометрические тела демонстрационные. Набор Геометрические тела демонстрационные,
предназначен для использования при изучении
основ геометрии на уроках математики в
начальной школе.
Комплект включает: прямоугольный
параллелепипед -1 шт., прямой параллелепипед
(правильная призма) –1 шт., конус -1 шт., шар -1
шт., куб -1 шт., треугольная призма -1 шт.,
цилиндр -1 шт., руководство по эксплуатации.
Геометрические тела неразборные, изготовлены
из дерева.</t>
  </si>
  <si>
    <t>72
О</t>
  </si>
  <si>
    <t>ТЦ_104_66_6670051058_01.04.2024_01_58.1</t>
  </si>
  <si>
    <t>Набор по математике, алгоритмике и начальному программированию. Игровой набор
«Элементарная математика»
Игровой набор по математике «Каркасы»
Игровой программируемый набор 123 (комплект
на класс)</t>
  </si>
  <si>
    <t>73
О</t>
  </si>
  <si>
    <t>ТЦ_104_66_6670051058_01.04.2024_01_59.1</t>
  </si>
  <si>
    <t>Комплект демонстрационных пособий. Комплект таблиц. Основы православной культуры 1-4
классы (не менее 12 таблиц). Таблицы
отпечатаны на плотном полиграфическом
картоне 250-280 гр./м2, форматом 68x98 см.
Печать односторонняя. Мелование
одностороннее. Красочность 4+0 (полноцвет). В
комплект альбома входит брошюра с
методическими рекомендациями для учителя.
Комплект таблиц содержит справочную
информацию с иллюстрациями на темы:
православные праздники, храмы, иконы.</t>
  </si>
  <si>
    <t>76
О</t>
  </si>
  <si>
    <t>ТЦ_104_66_6670051058_01.04.2024_01_62.1</t>
  </si>
  <si>
    <t>Модели объемные демонстрационные для — Набор лабораторного оборудования по
начальных классов. Комплект моделей объемных
демонстрационных должен включать в себя:
Теллурий (Модель Солнце-Земля-Луна);
Модель должна позволять демонстрировать
взаимное расположение и относительное
движение трех небесных тел: Солнца, Земли и
Луны.
Модель должна поставляться в сборе. Глобус
Земли должен быть насажен на ось, наклоненную
к плоскости земной орбиты под углом не менее
66,5°. Система передач теллурия должна быть
устроена так, что при обращении профильной
штанги вокруг подставки против часовой стрелки
глобус должен также вращается против часовой
стрелки. Ось глобуса должна сохранять
неизменное направление в пространстве, что
соответствует реальному сохранению ориентации
земной оси. Луна должна вращаться
одновременно с движением Земли также против
часовой стрелки. Смену времен года и смену дня
и ночи, можно показать, используя вместо
Солнца фонарик, входящий в комплект.
Комплект должен включать руководство по
эксплуатации.
Глобус физический;</t>
  </si>
  <si>
    <t>77
О</t>
  </si>
  <si>
    <t>ТЦ_104_66_6670051058_01.04.2024_01_63.1</t>
  </si>
  <si>
    <t>Оборудование и наборы для экспериментов по Естествознанию в начальных классах. Комплект
оборудования и наборов для экспериментов
должен включать в себя:
Компас школьный;
Компас школьный должен быть предназначен
для определения сторон света, а также для
изучения его устройства и действия.
Компас должен использоваться в качестве
индикатора магнитного поля постоянного
магнита и тока в лабораторно-практических
работах по электромагнетизму.
Компас должен состоять из пластмассовой
круглой коробки, на дне которой имеется
круговая шкала с указанием сторон света. В
центре должна быть установлена игла, на острие
которой насажена легкая магнитная стрелка.
Коробка закрыта прозрачной крышкой.
Коробка для изучения насекомых с лупой;
Коробка должна быть предназначена для
изучения внешнего строения различных
членистоногих: насекомых, пауков, многоножек
на уроках природоведения и зоологии.
Комплект должен включать руководство по
эксплуатации.
Коробка должна быть изготовлена из пластика, с</t>
  </si>
  <si>
    <t>79
О</t>
  </si>
  <si>
    <t>ТЦ_104_66_6670051058_01.04.2024_01_65.1</t>
  </si>
  <si>
    <t>Комплект оборудования и инструментов для
отработки практических умений и навыков по
изобразительному искусству для начальных
классов. Комплект оборудования и инструментов
для отработки практических умений и навыков
по изобразительному искусству должен
включать:
Стакан-непроливайка;
Должен быть изготовлен из пластика, объем не
менее 0,25 литра.
Набор кистей;
Кисти должны быть изготовлены из меха пони. В
наборе должно быть не менее 6 кисточек (№
1–12).
Палитра;
Должна быть изготовлена из пластика. Форма
корпуса фигурная.
Набор акварели;
Краски акварельные должны содержать как
минимум 6 цветов.
Набор гуаши.
Набор должен содержать как минимум 6 цветов.</t>
  </si>
  <si>
    <t>80
О</t>
  </si>
  <si>
    <t>ТЦ_104_66_6670051058_01.04.2024_01_66.1</t>
  </si>
  <si>
    <t>Модели по изобразительному искусству.
Комплект моделей по изобразительному
искусству.
Гипсовые фигуры предназначены для
демонстрации на уроках изобразительного
искусства. Должны позволять знакомить
учащихся с понятиями "свет", "тень", "блик",
"полутень", "рефлекс".
Комплект должен включать в себя:
Гипсовая модель "Глаз человека";
Гипсовая модель "Губы человека";
Гипсовая модель "Нос человека";
Гипсовая модель "Ухо".</t>
  </si>
  <si>
    <t>Спальное помещение (4 пом. 1.131; 1.133; 1.136;
1.138)</t>
  </si>
  <si>
    <t>335
О</t>
  </si>
  <si>
    <t>ТЦ_104_66_6670051058_01.04.2024_01_222.1</t>
  </si>
  <si>
    <t>Кровать:
Размеры (ШхГхВ):
общие - 1942х840х920 мм;
спальное место - 1900х800х440 мм;
Нагрузка на спальное место: не менее 80 кг;
Материалы: ЛДСП.
Цвет: по согласованию
Матрас:
Размер: 800х1900 мм
Матрас для зоны отдыха наполнен
противопожарным синтетическим материалом.
Постельная принадлежность не впитывает
запахи, обладает водоотталкивающими
свойствами, поддерживает позвоночник. Высота
изделия составляет 10 см. Смесовой матрасный
чехол на молнии отличается закрепленными
швами.
Подушка:
Размер: 60х60 см.</t>
  </si>
  <si>
    <t>336
О</t>
  </si>
  <si>
    <t>ТЦ_104_66_6670051058_01.04.2024_01_223.1</t>
  </si>
  <si>
    <t>Стул приставной к кровати. Размеры (ШхГхВ): 550х600х830 мм.
Вес: 5,8 кг.
Материалы: металл, фанера, кожзаменитель.</t>
  </si>
  <si>
    <t>Игровая комната для групппродленного дня (пом.1.135; 1.140)</t>
  </si>
  <si>
    <t>338
О</t>
  </si>
  <si>
    <t>ТЦ_104_66_6670051058_01.04.2024_01_224.1</t>
  </si>
  <si>
    <t>Стол-трансформер Трапеция на разборном
каркасе:
Размеры:
Длина основания столешницы: 1280 мм.
Длина меньшего основания столешницы: 700 мм.
Глубина столешницы: 544 мм.
Длина боковых сторон: 600 мм.
Высота: 760-700-640-580 мм. Высота
регулируется в пределах 3-6 групп роста.
Материал: столешница — на выбор: ЛДСП
(толщина не менее 16 мм и не более 22 мм),
МДФ (толщина 22 мм), покрытие — пленка
ПВХ, металл (d труб ножек 32 мм и 40 мм,
толщина стенок труб 1,5 мм), пластик (d колес не
менее 50 мм). Прорезиненные колеса.
Максимальная нагрузка на каждую опору - 40 кг.
Столы "Трапеция" подойдут для оснащения
читального зала, специализированного класса
или коворкинг-зоны в рамках проекта "Точка
Роста" и "Кванториум".
Столы комбинируются между собой. Перед
работой в группах изделия сдвигаются,
выстраиваются в фигуры и волнообразные
композиции. Параметры мебели подстраиваются
под аудиторию: высота стола фиксируется в 5-ти</t>
  </si>
  <si>
    <t>339
О</t>
  </si>
  <si>
    <t>341
О</t>
  </si>
  <si>
    <t>ТЦ_104_66_6670051058_01.04.2024_01_225.1</t>
  </si>
  <si>
    <t>Набор мягких модулей Крепость, 18 элементов:
Материал: винилискожа, мебельный поролон.
В комплекте:
Куб (300х300х300 мм) — 8 шт;
Дуга (D 600х300 мм, вырез D 300 мм) — 1 шт;
Папка (400х300х150 мм) — 2 шт;
Брус (300х200х600 мм) — 3 шт;
Треугольник (300х150х300 мм) — 4 шт.
Набор мягких модулей "Крепость" развивает
внимательность, координацию движений,
творческий подход и фантазию. Отдельные
элементы игрового модуля можно использовать
для различных мероприятий и эстафет.</t>
  </si>
  <si>
    <t>344
О</t>
  </si>
  <si>
    <t>ТЦ_104_66_6670051058_01.04.2024_01_227.1</t>
  </si>
  <si>
    <t>Настольно-печатные игры:
Состав комплекта:
Пособие в виде лото, включающего игровые
планшеты и планшеты с изображениями,
разделенными пунктирными линиями — не
менее 28 шт. Пособие содержит картинки,
изображающие отдельные предметы, картинки с
изображениями действий и картинки с
изображениями ситуаций. Планшеты уложены в
папку и упакованы в прозрачную
термоусадочную плёнку.
Набор игровых планшетов. Набор включает не
менее 16 планшетов. Из них – не менее 7
планшетов с изображениями персонажей детских
сказок и не менее 9 планшетов для изготовления
игры-лото с загадками. Планшеты уложены в
папку. На папке расположен пояснительный
текст к пособию.</t>
  </si>
  <si>
    <t>345
О</t>
  </si>
  <si>
    <t>ТЦ_104_66_6670051058_01.04.2024_01_228.1</t>
  </si>
  <si>
    <t>Игры на развитие логических операций и
стратегического мышления, головоломки:
Комплект включает не менее 6 игр на развитие
логических операций и стратегического
мышления, головоломки, позволяющие
расширить и систематизировать знания о
природе и обществе, полученные ребёнком при
изучении предмета «Окружающий мир».</t>
  </si>
  <si>
    <t>346
О</t>
  </si>
  <si>
    <t>ТЦ_104_66_6670051058_01.04.2024_01_229.1</t>
  </si>
  <si>
    <t>Игры для сюжетно-ролевой игры:
Комплект включает не менее 4 комплексов для
сюжетно-ролевых игр.</t>
  </si>
  <si>
    <t>347
О</t>
  </si>
  <si>
    <t>ТЦ_104_66_6670051058_01.04.2024_01_230.1</t>
  </si>
  <si>
    <t>Подвижная игра Твистер:
Размеры: 255х255х40 мм.
Материалы: пленка, картон, пластик.
Возраст: с 12-ти лет.
Вес: 0,3 кг.
Поле и специальная рулетка для игры в твистер
поставляются в упаковке. Набор поможет
организовать досуг для компании в детском
лагере. Партия длится около 20-ти минут.
Количество игроков: 2 и более.
Классический вариант игры популярен во многих
странах. Это подвижное развлечение, которое
помогает наладить контакт в группе.
Игроки по очереди вращают рулетку, с помощью
которой задается местоположение конечностей
на поле с цветными кругами. Прочное клеенка
выдерживает одновременное нахождение свыше
6-ти человек. Касание поверхности локтями и
коленями запрещается. Нарушившие правила
выбывают из игры.
Предложенный вариант твистера содержит
дополнительные задания, связанные с музыкой и
танцами, что позволяет развить не только</t>
  </si>
  <si>
    <t>349
О</t>
  </si>
  <si>
    <t>ТЦ_104_66_6670051058_01.04.2024_01_232.1</t>
  </si>
  <si>
    <t>Игрушки-забавы и народные игрушки:
В комплект входит не менее 6 народных игрушек-
забав:
волчок
колокольчик
поймай кольцо
проворные мотальщики
акробат на лестнице
мишка верхолаз
Игрушки изготовлены из дерева и текстиля.</t>
  </si>
  <si>
    <t>352
О</t>
  </si>
  <si>
    <t>ТЦ_104_66_6670051058_01.04.2024_01_235.1</t>
  </si>
  <si>
    <t>Набор магнитных географических пазлов:
Размеры (ДхВ): 1900х840 мм.
Материал: магнитный винил.
Возраст: от 4-х лет.
Кол-во элементов: 327 шт.
Упаковка: коробка (5 шт.).
Большая контурная карта России и мира
выполнена в виде магнитных пазлов, которые
помогут детям сформировать представление о
политической карте мира, понять географическое
расположение континентов, государств и
численность населения стран, а также
региональное строение Российской Федерации.
Рекомендовано для проведения занятий в школе
и в детском саду на магнитной классной доске.
Набор большой, поэтому детям будет удобно
собирать этот увлекательный географический
пазл на классной доске.
Комплект набора:
Магнитный географический пазл "Россия",
Магнитный географический пазл "Африка и
Океания",
Магнитный географический</t>
  </si>
  <si>
    <t>Кабинет музыки (пом. 1.116)</t>
  </si>
  <si>
    <t>87
О</t>
  </si>
  <si>
    <t>92
О</t>
  </si>
  <si>
    <t>ТЦ_104_66_6670051058_01.04.2024_01_70.1</t>
  </si>
  <si>
    <t>Акустическая система:
SVEN PS-670, чёрный, акустическая система 2.0
Беспроводная передача сигнала по Bluetooth
Высококачественные купольные ВЧ-динамики
Разъем для подключения наушников
Максимальная мощность (RMS), Вт 65</t>
  </si>
  <si>
    <t>Кабинет врача (пом. 1.122)</t>
  </si>
  <si>
    <t>97
О</t>
  </si>
  <si>
    <t>РЦ п.82</t>
  </si>
  <si>
    <t>Стул полумягкий, 470х590х890мм;</t>
  </si>
  <si>
    <t>Кабинет фельдшера (пом. 1.117)</t>
  </si>
  <si>
    <t>Процедурный кабинет (пом. 1.119)</t>
  </si>
  <si>
    <t>369
О</t>
  </si>
  <si>
    <t>ТЦ_104_66_6670051058_01.04.2024_01_264.1</t>
  </si>
  <si>
    <t>Вешалка напольная для одежды
Диаметр основания: 720 мм,
Высота: 1930 мм,
Металлический каркас белого цвета, 5 крючков
для одежды и головных уборов, нерегулируемые
опоры, неразборная конструкция</t>
  </si>
  <si>
    <t>Прививочный кабинет (пом. 1.120)</t>
  </si>
  <si>
    <t>Стоматологический кабинет (пом. 1.121)</t>
  </si>
  <si>
    <t>Учительская (пом. 1.215)</t>
  </si>
  <si>
    <t>Кабинет зам. руководителя, кабинет социального педагога
(пом. 1.214; 1.316)</t>
  </si>
  <si>
    <t>Кабинет социального педагога (пом. 1.316)</t>
  </si>
  <si>
    <t>Кабинет зам. Руководителя (пом.1.214)</t>
  </si>
  <si>
    <t>Помещение для тех. персонала (пом. 1.209)</t>
  </si>
  <si>
    <t>Кабинет иностранных языков (пом. 1.223; 1.224)</t>
  </si>
  <si>
    <t>99
О</t>
  </si>
  <si>
    <t>Кабинет и лаборантская информатики (пом. 1.227; 1.228)</t>
  </si>
  <si>
    <t>230
О</t>
  </si>
  <si>
    <t>РЦ п.187</t>
  </si>
  <si>
    <t>Компьютер учащегося кабинета информатики в сборе: ' системный блок, монитор не менее 20", 'клавиатура 'мышь оптическая,  источник бесперебойного питания; ' Э1ф 220в ШР N=0,4кВт</t>
  </si>
  <si>
    <t>231
О</t>
  </si>
  <si>
    <t>РЦ п.188</t>
  </si>
  <si>
    <t>114
О</t>
  </si>
  <si>
    <t>122
О</t>
  </si>
  <si>
    <t>ТЦ_104_66_6670051058_01.04.2024_01_85.1</t>
  </si>
  <si>
    <t>Цифровая видеокамера. Общие характеристики: Тип носителя перезаписываемая память (Flash)
Поддержка видео высокого разрешения Full HD
1080p
Максимальное разрешение видеосъемки</t>
  </si>
  <si>
    <t>Кабинет проектно-исследовательской деятельности (на базе компьютерного класса) (пом. 1.226)</t>
  </si>
  <si>
    <t>125
О</t>
  </si>
  <si>
    <t>ТЦ_104_66_6670051058_01.04.2024_01_42.1</t>
  </si>
  <si>
    <t>Стол для преподавателя (угловой): Максимальное количество касаний (Android) 20
Размеры (ШхГхВ):
общие: 1400х600(1270)х750 мм,
тумба: 1200х446х624 мм,
ниша под системный блок: 220х400х567 мм.
Материалы: ЛДСП (толщина столешницы 22 мм,
остальных элементов – 16 мм), металл.
Варианты исполнения - правосторонний</t>
  </si>
  <si>
    <t>126
О</t>
  </si>
  <si>
    <t>ТЦ_104_66_6670051058_01.04.2024_01_144.1</t>
  </si>
  <si>
    <t>Система хранения Габариты: 724х362х1848 мм</t>
  </si>
  <si>
    <t>128
О</t>
  </si>
  <si>
    <t>129
О</t>
  </si>
  <si>
    <t>ТЦ_104_66_6670051058_01.04.2024_01_46.1</t>
  </si>
  <si>
    <t>Кухня учителя 6000х400х3000 мм. Материал
ЛДСП 22 мм, фасады 16 мм, кромка ПВХ 1/0,45
мм</t>
  </si>
  <si>
    <t>130
О</t>
  </si>
  <si>
    <t>ТЦ_104_72_7203401674_22.07.2024_01_365.1</t>
  </si>
  <si>
    <t>Стол ученический одноместный регулируемый 3-5 группа (с регулируемым углом наклона столешницы) на м/к плоскоовального сечения</t>
  </si>
  <si>
    <t>132
О</t>
  </si>
  <si>
    <t>ТЦ_104_66_6670051058_01.04.2024_01_146.1</t>
  </si>
  <si>
    <t>Тележка-хранилище с системой подзарядки и
вмонтированным маршрутизатором для
организации беспроводной локальной сети в
классе</t>
  </si>
  <si>
    <t>Образовательный модуль конструирования и проектирования  ' (от 3 до 5 модулей)</t>
  </si>
  <si>
    <t>261
О</t>
  </si>
  <si>
    <t>РЦ п.211</t>
  </si>
  <si>
    <t>Базовый робототехнический набор</t>
  </si>
  <si>
    <t>Образовательный модуль для изучения основ робототехники. Творческое проектирование и соревновательная деятельность:</t>
  </si>
  <si>
    <t>135
О</t>
  </si>
  <si>
    <t>ТЦ_104_66_6670051058_01.04.2024_01_148.1</t>
  </si>
  <si>
    <t>Ресурсный набор к базовому робототехническому предустановленная ОС
набору для подготовки к соревнованиям.
1. Ресурсный набор LEGO® Education SPIKE™
Prime
Артикул-45678
Страна -Дания
Возраст-10+
Количество элементов 528
Производитель-LEGO Education
Вес-2.08 кг
2. Ресурсный набор mBot Add-On Pack - Talkative
Pet, Ресурсный набор mBot Add-on Pack
Interactive Light&amp;Sound.
состоящий из нескольких наборов ; 5845
Ресурсный набор дополнение для робота
Makeblock mBot. Возможность сборки 3-х
роботов. Scratch программирование, доступны
исходные коды. 5856 Ресурсный набор
конструктор для сборки говорящего робота на
основе Makeblock mBot. Сборка робота-собаки,
робота-пингвина и робота-странника. Scratch
программирование.</t>
  </si>
  <si>
    <t>136
О</t>
  </si>
  <si>
    <t>ТЦ_104_66_6670051058_01.04.2024_01_149.1</t>
  </si>
  <si>
    <t>Комплект полей.
винил, 3 шт</t>
  </si>
  <si>
    <t>Кабинет для занятий "Шахматы" (пом. 1.225)</t>
  </si>
  <si>
    <t>201
О</t>
  </si>
  <si>
    <t>205
О</t>
  </si>
  <si>
    <t>ТЦ_104_66_6670051058_01.04.2024_01_134.1</t>
  </si>
  <si>
    <t>Шахматы напольные.
Размер всех оснований фигур - 24 см. Король - 90 см, 1,83 кг
Ферзь - 85 см, 1,8 кг
Слон - 84 см, 1,56 кг
Конь -75 см, 1,40 кг
Ладья- 71,5 см , 1,127 кг
Пешка - 68 см, 1,27 кг
Общий объем - 0,99 м3
Комплект упакован в три коробки:
Размеры коробок: 72х50х77 см, 75х51х65 см,
66х66х64 см
Комплект: виниловая доска 3 м х 3 м
Шахматы - уникальный комплект 3 в 1
Шахматы - трансформер: средняя часть фигуры
вынимается и получаются шахматы размера 63
см.Дно отворачивается, нижнюю часть можно
использовать как «шашки»
Король - 90 см, 1,83 кг
Ферзь - 85 см, 1,8 кг
Слон - 84 см, 1,56 кг
Конь -75 см, 1,40 кг
Ладья- 71,5 см , 1,127 кг
Пешка - 68 см, 1,27 кг
Общий объем - 0,99 м3
Комплект упакован в три коробки:</t>
  </si>
  <si>
    <t>211
О</t>
  </si>
  <si>
    <t>ТЦ_104_66_6670051058_01.04.2024_01_139.1</t>
  </si>
  <si>
    <t>Стена шахматная. Материалы: полистирол, ПВХ 3
мм. В комплекте:
магнитная шахматная доска с фигурами, размеры
(ДхШ) - 1000х1000 мм - 1 шт;
табличка на дверь, размеры (ДхШ) - 300х150 мм - 1
шт.;
резные цифры с номером кабинета
(индивидуальный размер) - 1 шт.;
таблички с лозунгами, размеры (ДхШ) - 1440х330
мм - 2 шт.;
QR-код, размеры (ДхШ) - 200х230 мм -1 шт.;
стенд с информацией о пешке и изображением
фигуры, размеры (ДхШ) - 750х700 мм - 1 шт.;
стенд с информацией о слоне и изображением
фигуры, размеры (ДхШ) - 730х730 мм - 1 шт.;
стенд с информацией о ферзе и изображением
фигуры, размеры (ДхШ) - 710х730 мм - 1 шт.;
стенд с информацией о коне и изображением
фигуры, размеры (ДхШ) - 780х700 мм - 1 шт.;
стенд с информацией о короле и изображением
фигуры, размеры (ДхШ) - 710х810 мм - 1 шт.;
стенд с информацией о ладье и изображением
фигуры, размеры (ДхШ) - 780х700 мм - 1 шт.;
портрет шахматиста Ботвинника М.М., размеры
(ДхШ) - 730х840 мм - 1 шт.;
табличка с годами жизни и именем Ботвинника</t>
  </si>
  <si>
    <t>213
О</t>
  </si>
  <si>
    <t>ТЦ_104_66_6670051058_01.04.2024_01_141.1</t>
  </si>
  <si>
    <t>Шахматный набор. Шахматы турнирные, доска 40 х 40 см</t>
  </si>
  <si>
    <t>215
О</t>
  </si>
  <si>
    <t>ТЦ_104_66_6670051058_01.04.2024_01_143.1</t>
  </si>
  <si>
    <t>Доска магнитно-маркерная 1800 х 1000 мм</t>
  </si>
  <si>
    <t>Лаборатория музыки и искусства (кинофотостудия) (пом. 1.222)</t>
  </si>
  <si>
    <t>217
О</t>
  </si>
  <si>
    <t>ТЦ_101_66_6670051058_01.04.2024_01_41.1</t>
  </si>
  <si>
    <t>Интерактивная панель NextPanel 7.0 75" без OPS + классная доска с рельсовой системой для интерактивной панели 65" /75" и контроллером управления STQ Lite Размер диагонали устройства информационного сенсорного, Дюйм (25,4 мм) ≥ 75 и &lt; 80
Разрешение экрана по горизонтали, пиксель ≥ 3000
Разрешение экрана по вертикали, пиксель ≥ 2100
Поддержка разрешения 3840х2160 пикселей (при 60 Гц) Да
Наличие встроенной акустической системы Да
Количество точек касания, Штука ≥ 20
Высота срабатывания сенсора от поверхности экрана, Миллиметр ≤ 3
Время отклика сенсора касания, мс ≤ 10
Встроенные функции распознавания объектов касания Да
Количество поддерживаемых стилусов одновременно Штука ≥ 2
Возможность подключения к сети Ethernet проводным способом Да
Возможность подключения к сети Ethernet беспроводным способом (Wi-Fi) Да
Возможность использования ладони в качестве инструмента стирания Да
Наличие интегрированного датчика освещенности для автоматической коррекции яркости подсветки Да
Наличие функции беспроводной передачи изображения с устройств на базе ОС Windows Да
Наличие функции беспроводной передачи изображения с устройств на базе ОС MacOS Да</t>
  </si>
  <si>
    <t>221
О</t>
  </si>
  <si>
    <t>227
О</t>
  </si>
  <si>
    <t>ТЦ_104_66_6670051058_01.04.2024_01_152.1</t>
  </si>
  <si>
    <t>Набор шумовых инструментов
Материалы: дерево, лак.
В комплекте:
трещотка с петлями для пальцев, размеры (ДхШ) -
190х40 мм,
рубель, размеры (ДхШ) - 400-420х70 мм;
коробочка, размеры (ШхГхВ) - 220х65х45 мм;
палочка для игры на коробочке;
хлопушка, размеры (ДхШ) - 340х45 мм;
сорока с дощечками, размеры (ШхВ) - 45х200
мм;
тамбурин, длина - 220 мм, диаметр - 40-50 мм;
палочка для игры на тамбурине;
рогатка с 3-мя колокольчиками, длина - 400 мм;
вертяшка, размеры (ШхВ) - 220х220 мм;
колотушка, размеры (ШхВ) - 110х160 мм, длина
ручки - 130 мм;
4 палочки диаметром 22 мм и длиной 220 мм;
удочка с 3-мя колокольчиками, длина ручки - 140
мм, длина удилища - 200-250 мм;
грематуха, размеры (ШхВ) - 100х100 мм, длина
ручки - 130-140 мм, наполнена стальной дробью
2,8 мм;
брошюра с подборкой русских народных песен;
методические рекомендации.</t>
  </si>
  <si>
    <t>228
О</t>
  </si>
  <si>
    <t>ТЦ_104_66_6670051058_01.04.2024_01_72.1</t>
  </si>
  <si>
    <t>Цифровое пианино Orla
Размеры (ДхШхВ): 1350x430x840 мм.
Вес: 40 кг.
Кол-во клавиш: 88.
Цвет: палисандр.
Характеристики:
Полифония: 64 голоса.
Звуки: 16.
Управление: громкость, функция Twin.
Эффекты: Реверберация — комната, холл, театр;
Хорус.
Настройка: транспонирование, высота звучания.
Метроном: щелчок, 2/4, 3/4, 4/4, 5/4, 6/8.
Педали: сустейн/смягчения/состенуто.
2 гнезда для наушников.
Подключения: стерео линейный выход, стерео
линейный вход, USB to Host, питание.
Динамики: 2х15Вт.</t>
  </si>
  <si>
    <t>229
О</t>
  </si>
  <si>
    <t>ТЦ_104_66_6670051058_01.04.2024_01_153.1</t>
  </si>
  <si>
    <t>Детский барабан
Возраст: от 0 лет.
Размеры: 150х150х127 мм.
Вес: 0,69 кг.
Материалы: пластик, металл, дерево.
Круглая форма позволяет катать барабан по полу
в горизонтальном положении, стимулируя
ребёнка ползти за игрушкой. В вертикальном
положении в барабан можно бить, при этом
каждый цветной кружок воспроизводит разные
звуки и светится при нажатии. Работает на
батарейках типа АА.</t>
  </si>
  <si>
    <t>ТЦ_104_66_6670051058_01.04.2024_01_154.1</t>
  </si>
  <si>
    <t>Тамбурин
Материалы: дерево, металл, кожа.
Размер:с 5 джинглами, диаметр 8" (20 cм).
Детский тамбурин развивает музыкальный слух,
чувство ритма и моторику у ребёнка. Благодаря
своей конструкции инструмент легко держать в
руке, а рифленая поверхность предотвращает
скольжение</t>
  </si>
  <si>
    <t>ТЦ_104_66_6670051058_01.04.2024_01_155.1</t>
  </si>
  <si>
    <t>Ксилофон
Возраст: с 5-ти лет.
Размеры (ДхШхВ): 440х240х120 мм.
Материалы: клен и береза, лак.
В комплекте: 2 палочки, льняная сумка-мешок.
Шумовой инструмент с высоким резонатором и
тональностью До мажор подходит для
музыкального развития. Состоит из 15-ти
пластин, выстроенных по возрастанию.
Элементы закрепляются на полой подставке
прямоугольной формы. Подпятники не скользят.
Занятия с набором улучшают координацию рук.</t>
  </si>
  <si>
    <t>232
О</t>
  </si>
  <si>
    <t>ТЦ_104_66_6670051058_01.04.2024_01_156.1</t>
  </si>
  <si>
    <t>Треугольник:
В комплекте:
музыкальный треугольник с размером стороны
100 мм;
музыкальный треугольник с размером стороны
150 мм;
музыкальный треугольник с размером стороны
200 мм.
Треугольник - шумовой музыкальный
инструмент. Для извлечения звуков по его
сторонам ударяют металлической палочкой, а
сам инструмент подвешивают или держат в руке.
Треугольники с разными размерами сторон
различаются по звучанию.</t>
  </si>
  <si>
    <t>233
О</t>
  </si>
  <si>
    <t>ТЦ_104_66_6670051058_01.04.2024_01_157.1</t>
  </si>
  <si>
    <t>Набор колокольчиков:
Колокольчики - ударный инструмент с
определенной высотой звука, представляющий
собой набор маленьких металлических
колокольчиков различной высоты. Тембр
инструмента ясный, звонкий, блестящий.
В наборе 8 цветных колокольчиков, каждый из
которых настроен на определенную ноту. "до"(С)
"ре"(D) "ми"(E) "фа"(F) "соль"(G) "ля"(A) "си"(B)
"до"(C').</t>
  </si>
  <si>
    <t>234
О</t>
  </si>
  <si>
    <t>ТЦ_104_66_6670051058_01.04.2024_01_158.1</t>
  </si>
  <si>
    <t>Флейта:
Материалы: медноникелевый сплав,
посеребренное покрытие.
Строй: до (C), 16 отверстий.</t>
  </si>
  <si>
    <t>235
О</t>
  </si>
  <si>
    <t>ТЦ_104_66_6670051058_01.04.2024_01_159.1</t>
  </si>
  <si>
    <t>Балалайка:
Размер корпуса: прима
Материалы: бук,
-верхняя дека: массив резонансного кедра,
-накладка: клён
Подставка: палисандр 16 ладов</t>
  </si>
  <si>
    <t>236
О</t>
  </si>
  <si>
    <t>ТЦ_104_66_6670051058_01.04.2024_01_160.1</t>
  </si>
  <si>
    <t>Трещотка:
Размеры: 170х150х25 мм.
Материалы: дерево</t>
  </si>
  <si>
    <t>237
О</t>
  </si>
  <si>
    <t>ТЦ_104_66_6670051058_01.04.2024_01_161.1</t>
  </si>
  <si>
    <t>Бубен:
Размеры: 8".
Материалы: пластик, металл.</t>
  </si>
  <si>
    <t>239
О</t>
  </si>
  <si>
    <t>ТЦ_104_66_6670051058_01.04.2024_01_163.1</t>
  </si>
  <si>
    <t>Жалейка:
Материалы: титан и алюминий (пищик),
синтетика (трость), твердые породы дерева
(ствол).
Диапазон и тональность – Альт (C, D, E или F).
Дополнительно (по согласованию с заказчиком):
чехол с резинкой, ручками и ремешком.</t>
  </si>
  <si>
    <t>240
О</t>
  </si>
  <si>
    <t>ТЦ_104_66_6670051058_01.04.2024_01_164.1</t>
  </si>
  <si>
    <t>Рубель:
Материалы: дерево.
Возраст: от 3-х лет.</t>
  </si>
  <si>
    <t>241
О</t>
  </si>
  <si>
    <t>ТЦ_104_66_6670051058_01.04.2024_01_165.1</t>
  </si>
  <si>
    <t>Свирель:
PD-01 Свирель Ре, iVolga
Аппликатура позволяет брать пониженные 3ю,
6ю и 7ю ступени.
Материалы: Стабилизированный клен
Пропитка: тунговое масло
Тональность: D (Ре) Без возможности
подстройки
Диапазон: две октавы
Строй: диатонический с дополнительными
отверстиями на тыльной стороне для
пониженных 3й и 7й ступеней Длина: 340 (300)
мм</t>
  </si>
  <si>
    <t>Кабинет ПДД (поз. 1.309)</t>
  </si>
  <si>
    <t>248
О</t>
  </si>
  <si>
    <t>251
О</t>
  </si>
  <si>
    <t>253
О</t>
  </si>
  <si>
    <t>ТЦ_104_66_6670051058_01.04.2024_01_168.1</t>
  </si>
  <si>
    <t>Стенды ПДД комплект. Стенд "Правила
безопасности школьника" 1,3х1 м. Стенд
"Дорожная безопасность" 0,9х0,8 м. Стенд "Уголок
безопасности дорожного движения" 1,3х1,25 м.
Стенд "ПДД для велосипедистов" 0,7х1 м.
Материал изготовления пластик ПВХ 3мм, пленка с
фотопечатью 720 dpi, ламинирующая пленка</t>
  </si>
  <si>
    <t>254
О</t>
  </si>
  <si>
    <t>ТЦ_104_66_6670051058_01.04.2024_01_169.1</t>
  </si>
  <si>
    <t>Манекен "Гриша-04"</t>
  </si>
  <si>
    <t>258
О</t>
  </si>
  <si>
    <t>Кабинет логопеда (пом. 1.318)</t>
  </si>
  <si>
    <t>302
О</t>
  </si>
  <si>
    <t>303
О</t>
  </si>
  <si>
    <t>ТЦ_104_66_6670051058_01.04.2024_01_195.1</t>
  </si>
  <si>
    <t>Программно-методический комплекс
предназначенный для развития и коррекции
фонематического слуха, темпоритма, лексико-
грамматического строя речи и связной речи.
Программа должна содержать не менее 5ти
разделов , в том числе, по развитию навыков
распознавания и правильного произношения
звуков, обучению построению связной речи.
Должна быть возможность совместного
использование программы с интерактивной
доской.</t>
  </si>
  <si>
    <t>309
О</t>
  </si>
  <si>
    <t>ТЦ_104_66_6670051058_01.04.2024_01_199.1</t>
  </si>
  <si>
    <t>Сенсорный логопедический комплекс с
программным обеспечением и микрофоном
представляет собой навесную сенсорную панель
в ярком декорированном корпусе.
Комплекс включает игры и задания,
предназначенные для применения логопедами и
дефектологами для решения следующих задач в
работе с детьми:
коррекция звукопроизношения,
формирование фонематического восприятия,
развитие навыков чтения,
формирование связной речи,
изучение речевых и неречевых звуков,
артикуляционная гимнастика,
тренировка воздушных струй.
Комплект включает следующие обучающие
разделы:
познавательное развитие,
лексические темы,
формы и конструирование,
коммуникативное развитие,
эстетическое развитие,
развитие психических функций.
Логопедический комплекс оснащен встроенной
камерой, микрофоном и антивандальным
сенсорным монитором. Обеспечивает
возможность проведения как индивидуально</t>
  </si>
  <si>
    <t>313
О</t>
  </si>
  <si>
    <t>ТЦ_104_66_6670051058_01.04.2024_01_202.1</t>
  </si>
  <si>
    <t>Комплект массажных зондов Комплект из не
менее 8 массажных зондов. Должен быть
изготовлен из высококачественной
полированной медицинской нержавеющей стали.
Поверхности зондов не должны иметь острых
кромок, должны выдерживать регулярную
стерилизационную обработку в автоклаве и
кипячение.</t>
  </si>
  <si>
    <t>314
О</t>
  </si>
  <si>
    <t>ТЦ_104_66_6670051058_01.04.2024_01_203.1</t>
  </si>
  <si>
    <t>Комплект постановочных зондов В наборе
должно быть не менее 6 логопедических
постановочных и массажных зондов.
изготовлены из коррозионно - стойкой стали и
ударопрочного полистирола)
Набор устойчив к дезинфекции и паровоздушной
стерилизации при температуре +134 °C.</t>
  </si>
  <si>
    <t>315
О</t>
  </si>
  <si>
    <t>ТЦ_104_66_6670051058_01.04.2024_01_204.1</t>
  </si>
  <si>
    <t>Комплект логостимулонов Комплект должен
быть изготовлен из высококачественной
пищевой нержавеющей стали. В состав должны
входить не менее 4 инструментов: 1. Для массажа
мышц лица. 2. Для массажа губ. 3. Для
растягивания подъязычной связки в
послеоперационный период. 4. Для
безоперационной коррекции дефектов
произношения, обусловленных укороченной
подъязычной связкой.</t>
  </si>
  <si>
    <t>316
О</t>
  </si>
  <si>
    <t>ТЦ_104_66_6670051058_01.04.2024_01_205.1</t>
  </si>
  <si>
    <t>Шпатель прямой металлический Шпатель
медицинский металлический, длина не менее 180
мм.</t>
  </si>
  <si>
    <t>317
О</t>
  </si>
  <si>
    <t>ТЦ_104_66_6670051058_01.04.2024_01_206.1</t>
  </si>
  <si>
    <t>Логопедическое устройство для поднятия языка
предназначено для помощи в постановке
шипящих звуков путем создания «чашечки».
Изготовлено из нержавеющей стали. На ручки
инструмента нанесена накатка, обеспечивающая
удобный захват.</t>
  </si>
  <si>
    <t>318
О</t>
  </si>
  <si>
    <t>ТЦ_104_66_6670051058_01.04.2024_01_207.1</t>
  </si>
  <si>
    <t>Комплект роторасширителей предназначен для
фиксации широкого рта при постановке звуков и
во время массажа артикуляционного аппарата,
для фиксации губ в статических позах,
разведения губ в улыбку, для легкого
растягивания уплотненной верхней и нижней
губной связки.</t>
  </si>
  <si>
    <t>319
О</t>
  </si>
  <si>
    <t>ТЦ_104_66_6670051058_01.04.2024_01_208.1</t>
  </si>
  <si>
    <t>Бокс для стерилизации логопедических зондов
предназначен для дезинфекции логопедических
зондов путем их погружения в раствор
антисептика.
При открывании бокса ванночка с зондами
поднимается из раствора на «микролифте».</t>
  </si>
  <si>
    <t>320
О</t>
  </si>
  <si>
    <t>ТЦ_104_66_6670051058_01.04.2024_01_209.1</t>
  </si>
  <si>
    <t>Стерилизатор логопедических зондов.
Кварцевый стерилизатор должен иметь таймер
отключения. Время стерилизации не более 30
мин.. Размеры лотка - не менее 19х10 см.</t>
  </si>
  <si>
    <t>321
О</t>
  </si>
  <si>
    <t>ТЦ_104_66_6670051058_01.04.2024_01_210.1</t>
  </si>
  <si>
    <t>Футляр для хранения логопедических зондов
Размеры футляра не менее 17х5 см. Материал -
пластик</t>
  </si>
  <si>
    <t>322
О</t>
  </si>
  <si>
    <t>ТЦ_104_66_6670051058_01.04.2024_01_211.1</t>
  </si>
  <si>
    <t>Муляж ротовой полости Муляж
артикуляционного аппарата является
неотъемлемым инструментом в работе логопеда
или сурдопедагога. Используется для
демонстрации:- правильной артикуляции звуков
(расположение языка, смыкание зубов)-
правильной артикуляции при проведении
артикуляционной гимнастики Муляж полностью
повторяет артикуляционный аппарат человека.
Приводится в действие надеванием на кисть руки
логопеда или ребенка.Технические
характеристики.Длина, мм – не менее 112 и не
более 122;Ширина, мм – не менее 62 и не более
72;Высота, мм – не менее 38 и не более
42;Ширина языка, мм – не менее 31 и не более
35;Толщина языка, мм – не менее 11 и не более
14;Количество имитаций зубов, шт – не менее 28</t>
  </si>
  <si>
    <t>323
О</t>
  </si>
  <si>
    <t>ТЦ_104_66_6670051058_01.04.2024_01_212.1</t>
  </si>
  <si>
    <t>Песочные часы В комплекте должно быть не
менее 3 песочных часов: диапазон измерений: 1
минута, 5 минут, 10 минут</t>
  </si>
  <si>
    <t>324
О</t>
  </si>
  <si>
    <t>ТЦ_104_66_6670051058_01.04.2024_01_213.1</t>
  </si>
  <si>
    <t>Секундомер Характеристики, не ниже: В режиме
часов: на дисплее - часы, минуты и секунды; в
режиме секундомера: на дисплее - часы, минуты,
секунды, десятые и сотые доли секунды,
Дискретность отсчета времени - 0,01с,
Максимальный объем счета - 9ч 59 мин 59,99с,
Запоминаются 10 промежуточных результатов
(10 ячеек памяти)</t>
  </si>
  <si>
    <t>325
О</t>
  </si>
  <si>
    <t>ТЦ_104_66_6670051058_01.04.2024_01_214.1</t>
  </si>
  <si>
    <t>Метроном представляет собой высокоточный
механический метроном пирамидальной формы с
металлическим пружинным механизмом.
Прибор не требует использования батареи.
Диапазон темпов не хуже 40-208 bpm.</t>
  </si>
  <si>
    <t>326
О</t>
  </si>
  <si>
    <t>ТЦ_104_66_6670051058_01.04.2024_01_215.1</t>
  </si>
  <si>
    <t>Мяч, валики для логопедического массажа
предназначены для массажа кистей, стоп и
пальцев с целью повышения тонуса и
работоспособности, а также укрепления
защитных сил организма и активизации
кровоснабжения кистей и стоп.
Комплект включает не менее 1 логопедического
мячика и не менее 2 массажоров типа «валик».
Логопедический мячик предназначен для
логопедического массажа ребенка путем
прокатывания его по телу</t>
  </si>
  <si>
    <t>328
О</t>
  </si>
  <si>
    <t>ТЦ_104_66_6670051058_01.04.2024_01_217.1</t>
  </si>
  <si>
    <t>Набор для развития мелкой моторики рук
Комплект для развития мелкой моторики рук. Не
менее 24 цветных шариков находятся в круглой
коробочке с прозрачной крышкой. В днище
коробочки - отверстия для пальцев. В один
комплект должно входить не менее двух игровых
наборов, упакованных в тканевый мешочек.
Игровая задача: составить из шариков узор,
следуя либо руководству, либо собственной
фантазии</t>
  </si>
  <si>
    <t>330
О</t>
  </si>
  <si>
    <t>ТЦ_104_66_6670051058_01.04.2024_01_219.1</t>
  </si>
  <si>
    <t>Конструктор для кабинета учителя-логопеда
помогает эффективно организовать
развивающую деятельность детей.
Характеристики:
Набор из 68 элементов позволяет играть в
одиночку и в группе.
Все детали конструктора выполнены из дерева и
покрыты экологически чистой безопасной
краской, устойчивой к внешним воздействиям.
Несмотря на большой размер, детали легкие.
Ребенок сможет без труда их поднять.
Элементы разных форм помогают детям
осваивать азы геометрии.
Благодаря множеству деталей можно строить
большие объекты — замки, машины самолеты.
Комплект включает карточки с вариантами
построек.</t>
  </si>
  <si>
    <t>Кабинет дефектолога, (пом. 1.317)</t>
  </si>
  <si>
    <t>295
О</t>
  </si>
  <si>
    <t>ТЦ_104_66_6670051058_01.04.2024_01_191.1</t>
  </si>
  <si>
    <t>Базовый набор Numicon для занятий с детьми 9-
11 лет (групповой).
Состав:
1. Комплект числовых форм – 2 шт.
2. Дополнительный комплект числовых форм
«десятка» – 3 шт.
3. Набор пластиковых фишек – 2 шт.
4. Комплект карт с цифрами от 0 до 100 – 1 шт.
5. Пластиковая числовая прямая – 3 шт.
6. Набор счетных палочек – 1 шт.
7. Числовая прямая с числами от 1 до 100 – 3 шт.
8. Тканевый мешок на завязке – 2 шт.
9. Числовая прямая с числами от -12 до 12 – 1
шт.
10. Ламинированная числовая прямая с формами
«десятка» – 4 шт.
11. Линейка от 0 до 100 см – 2 комплекта.
12. Основа – 2 комплекта.
13. Прямая со шкалой и нулем – 1 шт.
14. Числовая прямая с числами от 0 до 1 – 1 шт.
15. Спиннер – 4 шт.
16. Магнитная полоса – 1 шт.</t>
  </si>
  <si>
    <t>296
О</t>
  </si>
  <si>
    <t>ТЦ_104_66_6670051058_01.04.2024_01_192.1</t>
  </si>
  <si>
    <t>Дидактический комплекс «Мозаика».
Стол дидактический стилизованный - 1 шт.
Съемная емкость для конструктора - 1 шт.
Развивающий модуль (сортер/мозаика) - 1 шт.
Детали для сортера/детали для мозаики – 1
комплект.
Паспорт изделия.
Сертификат.</t>
  </si>
  <si>
    <t>297
О</t>
  </si>
  <si>
    <t>ТЦ_104_66_6670051058_01.04.2024_01_193.1</t>
  </si>
  <si>
    <t>Световой холл</t>
  </si>
  <si>
    <t>388
О</t>
  </si>
  <si>
    <t>ТЦ_104_66_6670051058_01.04.2024_01_265.1</t>
  </si>
  <si>
    <t>Кресла модульные 770х770х700 мм - 2 шт/кресла-мешки 125x85 см - 2 шт, материал обивки кож.зам</t>
  </si>
  <si>
    <t>391
О</t>
  </si>
  <si>
    <t>ТЦ_104_66_6670051058_01.04.2024_01_17.1</t>
  </si>
  <si>
    <t>Стеллаж демонстрационный. Размер: 900х400(300)х2400 мм. Материал: ЛДСП 16
мм, кромка ПВХ</t>
  </si>
  <si>
    <t>Рекреация зального типа</t>
  </si>
  <si>
    <t>Кабинет для коррекционной педагогики с детьми с ОВЗ,
(пом. 1.310; 1.314)</t>
  </si>
  <si>
    <t>Сенсорная комната (пом. 1.312)</t>
  </si>
  <si>
    <t>Кабинет психолога (пом. 1.311)</t>
  </si>
  <si>
    <t>267
О</t>
  </si>
  <si>
    <t>ТЦ_104_66_6670051058_01.04.2024_01_177.1</t>
  </si>
  <si>
    <t>Многофункциональный комплект психолога
"Инклюзив Классический".
в составе 7 ящиков</t>
  </si>
  <si>
    <t>269
О</t>
  </si>
  <si>
    <t>ТЦ_104_66_6670051058_01.04.2024_01_179.1</t>
  </si>
  <si>
    <t>СВЕТОВОЙ СТОЛ С ПОДСВЕТКОЙ ДЛЯ
РИСОВАНИЯ ПЕСКОМ И ПЕСОЧНОЙ
АНИМАЦИИ.
Телескопические ножки, игровое поле "Карта
мира", светодиодная подсветка, столешница с
грифельной крышкой + подарок: 3 кг цветного
песка (6 цветов) для рисования, набор для уборки
и крепления для вертикального положения
крышки</t>
  </si>
  <si>
    <t>Санузлы, умывальные, кладовые уборочного инвентаря и рекриации</t>
  </si>
  <si>
    <t>414
О</t>
  </si>
  <si>
    <t>ТЦ_104_66_6670051058_01.04.2024_01_280.1</t>
  </si>
  <si>
    <t>Педальное ведро:
Педаль: да
Ручка: да
Внутренний контейнер: да
Антикоррозийное покрытие: да
Крышка: да
Тип: напольный
Форма: круглая
Материал: металл
Особенности: с педалью, с крышкой
Объём: 5 л
Ширина: 20.5 см
Глубина: 20.5 см
Высота: 28 см
Цвет: хром</t>
  </si>
  <si>
    <t>416
О</t>
  </si>
  <si>
    <t>ТЦ_104_66_6670051058_01.04.2024_01_281.1</t>
  </si>
  <si>
    <t>Держатель для туалетной бумаги с полочкой + отсек освежителя:
Материал изделия сталь; металл; полимерно-
порошковое покрытие;
Тип крепления настенный для туалета; саморез и
дюбеля - 2 шт; статичный (фиксированный);
Ширина предмета 10 см, Высота предмета 7 см</t>
  </si>
  <si>
    <t>419
О</t>
  </si>
  <si>
    <t>ТЦ_104_66_6670051058_01.04.2024_01_283.1</t>
  </si>
  <si>
    <t>Квач для унитаза:
выполнен из нержавеющей стали</t>
  </si>
  <si>
    <t>447
О</t>
  </si>
  <si>
    <t>ТЦ_62.5.01.00_66_6670051058_01.04.2024_01_361.1</t>
  </si>
  <si>
    <t>Электросушилка для рук. Тип установки: настенная. Напряжение (В): 220-230. Мощность обогрева (Вт): 2100. Тип прибора: электрополотенце. Тип управления: сенсорное</t>
  </si>
  <si>
    <t>Санузел для МГН</t>
  </si>
  <si>
    <t>420
О</t>
  </si>
  <si>
    <t>424
О</t>
  </si>
  <si>
    <t>Электросушилка для рук</t>
  </si>
  <si>
    <t>426
О</t>
  </si>
  <si>
    <t>ТЦ_104_66_6670051058_01.04.2024_01_284.1</t>
  </si>
  <si>
    <t>Зеркало поворотное, для МГН,
травмобезопасное, квадратное, нержавеющая
сталь, 680x680 мм</t>
  </si>
  <si>
    <t>427
О</t>
  </si>
  <si>
    <t>Помещение для приготовления дезинфекционных растворов / Помещение для хранения уборочного инвентаря, приг. дез.растворов и моющих раств. / Кладовая уборочного инвентаря</t>
  </si>
  <si>
    <t>431
О</t>
  </si>
  <si>
    <t>ТЦ_104_66_6670051058_01.04.2024_01_289.1</t>
  </si>
  <si>
    <t>Сушилка-зонт для ветоши:
Складывается для экономии места, в сложенном
состоянии вращающаяся сушилка имеет ширину
12 см.
вес -3,6 кг. Длина линии 14 метров. Поворотные
кронштейны.
Наружная линия высоты 95 см.</t>
  </si>
  <si>
    <t>433
О</t>
  </si>
  <si>
    <t>ТЦ_104_66_6670051058_01.04.2024_01_291.1</t>
  </si>
  <si>
    <t>Тележка для уборки из нержавеющей стали,
одноведёрная:
Комплектация: транспортировочная ручка;
универсальный вертикальный отжим; платформа
на колесах; ведро 25 л из АБС пластика; съемный
контейнер для расходных материалов.
Материал: нержавеющая сталь. Размер 90*45*76
см</t>
  </si>
  <si>
    <t>434
О</t>
  </si>
  <si>
    <t>ТЦ_104_66_6670051058_01.04.2024_01_292.1</t>
  </si>
  <si>
    <t>Ведро: Объём - 15 литров. Полиэтиленовое, с
крышкой. Имеет шкалу литража внутри.
Используется отдельно или на тележках для
мытья пола.</t>
  </si>
  <si>
    <t>435
О</t>
  </si>
  <si>
    <t>ТЦ_104_66_6670051058_01.04.2024_01_293.1</t>
  </si>
  <si>
    <t>Ведро: Объём - 5 литров. Гибкий
противоударный пластик. Имеет шкалу литража
внутри. Используется отдельно или на тележках
для мытья пола</t>
  </si>
  <si>
    <t>436
О</t>
  </si>
  <si>
    <t>ТЦ_104_66_6670051058_01.04.2024_01_294.1</t>
  </si>
  <si>
    <t>Швабра с веревочной насадкой, черенок 120 см, еврорезьба, 165 г (хлопок), ворс 26 см. Материал черенка: алюминий</t>
  </si>
  <si>
    <t>437
О</t>
  </si>
  <si>
    <t>ТЦ_104_66_6670051058_01.04.2024_01_295.1</t>
  </si>
  <si>
    <t>контейнер для хранения чистой ветоши для
санузла с крышкой: На 5 л.</t>
  </si>
  <si>
    <t>438
О</t>
  </si>
  <si>
    <t>ТЦ_104_66_6670051058_01.04.2024_01_296.1</t>
  </si>
  <si>
    <t>контейнер с крышкой для хранения чистой
ветоши с крышкой На 5 л.</t>
  </si>
  <si>
    <t>439
О</t>
  </si>
  <si>
    <t>ТЦ_104_66_6670051058_01.04.2024_01_297.1</t>
  </si>
  <si>
    <t>бочка с крышкой для замачивания
использованной ветоши На 5 л.</t>
  </si>
  <si>
    <t>440
О</t>
  </si>
  <si>
    <t>ТЦ_104_66_6670051058_01.04.2024_01_298.1</t>
  </si>
  <si>
    <t>бочка с крышкой для замачивания
использованной ветоши На 10л.</t>
  </si>
  <si>
    <t>441
О</t>
  </si>
  <si>
    <t>ТЦ_104_66_6670051058_01.04.2024_01_299.1</t>
  </si>
  <si>
    <t>бочка для разведения дезинфицирующих средств
и моющих с крышкой На 10 л.</t>
  </si>
  <si>
    <t>443
О</t>
  </si>
  <si>
    <t>ТЦ_104_66_6670051058_01.04.2024_01_301.1</t>
  </si>
  <si>
    <t>Щётка для чистки унитаза</t>
  </si>
  <si>
    <t>Спортивный зал 18х9, снарядная (пом. 1.142; 1.143)</t>
  </si>
  <si>
    <t>393
О</t>
  </si>
  <si>
    <t>РЦ п.312</t>
  </si>
  <si>
    <t>Стойки волейбольные универсальные крепление к стене (комп. 2шт.), в комплекте: сетка волейбольная игровая 9,5х1,0м нить 2,2мм, трос для сетки волейбольной, 15м, защита-протектора;</t>
  </si>
  <si>
    <t>404
О</t>
  </si>
  <si>
    <t>РЦ п.320</t>
  </si>
  <si>
    <t>Тележка для хранения мячей</t>
  </si>
  <si>
    <t>405
О</t>
  </si>
  <si>
    <t>РЦ п.321</t>
  </si>
  <si>
    <t>Мат гимнастический, 1,0х2,0х0,1м</t>
  </si>
  <si>
    <t>138
О</t>
  </si>
  <si>
    <t>ТЦ_104_66_6670051058_01.04.2024_01_86.1</t>
  </si>
  <si>
    <t>Табло электронное игровое универсальное с
защитой
Универсальное табло применяется для
отображения информации при проведении
соревнований по игровым видам спорта. Малые
габаритные размеры универсального табло
позволяют использовать табло как переносное.
Отображение информации :
Счет : 3 символа для каждой команды, высота
100 мм.
Период : 1 символ, высота 100 мм.
Фолы : 1 символ для каждой команды, высота
100 мм.
Время : 4 символа, высота 100 мм.
Управление:
— Радио пульт, дальность действия до 50 метров.
(базовый комплект поставки)</t>
  </si>
  <si>
    <t>139
О</t>
  </si>
  <si>
    <t>ТЦ_104_66_6670051058_01.04.2024_01_87.1</t>
  </si>
  <si>
    <t>Ворота минифутбольные (гандбольные) 2х3м на Питание радио ПДУ осуществляется от сети
шпильке,
сборные, металлические, игровые. (80х40мм)</t>
  </si>
  <si>
    <t>152
О</t>
  </si>
  <si>
    <t>ТЦ_104_72_7203401674_22.07.2024_01_359.1</t>
  </si>
  <si>
    <t>Защитная сетка на окна из капрона или полипропилена. Размер ячеек не более 40х40 мм.</t>
  </si>
  <si>
    <t>м2</t>
  </si>
  <si>
    <t>156
О</t>
  </si>
  <si>
    <t>ТЦ_104_66_6670051058_01.04.2024_01_100.1</t>
  </si>
  <si>
    <t>Скамейка гимнастическая универсальная 2м
(дерев. ножки) Скамья гимнастическая
универсальная предназначена для выполнения
различных упражнений. Скамья должна быть
выполнена из хвойных пород дерева и покрыта
защитным лаком : длина не менее 2000 мм,
ширина сиденья не менее 190 мм, толщина
сидения не менее 28 мм, высота от уровня пола
не менее 300 мм. Ножки деревянные или
металлические</t>
  </si>
  <si>
    <t>168
О</t>
  </si>
  <si>
    <t>ТЦ_104_66_6670051058_01.04.2024_01_109.1</t>
  </si>
  <si>
    <t>Канат для лазания двухпрядный с диаметром 50 мм из хлопчатобумажной пряжи тросовой
свивки. С одной стороны закреплены щеки с
металлическим ушком (скобой).</t>
  </si>
  <si>
    <t>171
О</t>
  </si>
  <si>
    <t>ТЦ_104_66_6670051058_01.04.2024_01_112.1</t>
  </si>
  <si>
    <t>Комплект для проведения спортмероприятий (в бауле). Комплект для проведения
спортмероприятий (в бауле). Набор может быть
использован для проведения соревнований,
эстафет и других спортивных, развлекательных и
культурно-массовых мероприятий.
Комплектация: 1) Флаг расцвечивания (оксфорд)
цвет белый/синий/красный, древко пластик 1,5 м,
без кронштейна (шт) - 20шт , 2) Кронштейн для
флага настенный (шт) - 20шт , 3) Лента для
разметки (клейкая) 33м*50мм (шт) - 3шт , 4)
Мегафон 5 W (22,5см) (шт) - 1шт , 5) Волчатник
(флажная лента), 100 п/м - 1шт , 6) Баннер
приветствия на металлическом каркасе (шт) -
4шт , 7) Информационный стенд (шт) - 1шт , 8)
Манишка судейская (шт) - 3шт , 9) Сумка-баул
для комплекта (шт) - 1шт</t>
  </si>
  <si>
    <t>173
О</t>
  </si>
  <si>
    <t>175
О</t>
  </si>
  <si>
    <t>ТЦ_104_66_6670051058_01.04.2024_01_114.1</t>
  </si>
  <si>
    <t>Стойка для лыж на 10 пар, пристенная с
крючками
Стойка для лыж представляет собой разборную
конструкцию.Каркас стойки изготовлен из
металлического профиля 40*40 мм.Ножки
стойки изготовлены из металлического профиля
60*30 мм, с пластиковыми заглушками.Планки
изготовлены из фанеры толщиной 12 мм, фанера
покрыта лаком на водной основе.Металлические
элементы стойки окрашены методом
порошкового напыления.</t>
  </si>
  <si>
    <t>176
О</t>
  </si>
  <si>
    <t>ТЦ_104_66_6670051058_01.04.2024_01_115.1</t>
  </si>
  <si>
    <t>Лыжный комплект для возрастной группы 7-11
лет</t>
  </si>
  <si>
    <t>188
О</t>
  </si>
  <si>
    <t>Раздевальные, душевые (пом. 1.145; 1.47; 1.148;
1.150; 1.008; 1.012)</t>
  </si>
  <si>
    <t>Раздевальные (пом. 1.145; 1.148)</t>
  </si>
  <si>
    <t>Тренерская (пом. 1.210)</t>
  </si>
  <si>
    <t>192
О</t>
  </si>
  <si>
    <t>Пищеблок</t>
  </si>
  <si>
    <t>Обеденный зал 1-4 классов 252 чел / смену (пом. 1.157)</t>
  </si>
  <si>
    <t>485
О</t>
  </si>
  <si>
    <t>ТЦ_104_66_6670051058_01.04.2024_01_331.1</t>
  </si>
  <si>
    <t>Стол в обеденную зону круглый, столешница
МДФ в пластике HPL 25мм, ножки круглые хром
D=60мм, 800х800х750, цвет
сиреневый/оранжевый</t>
  </si>
  <si>
    <t>486
О</t>
  </si>
  <si>
    <t>ТЦ_104_66_6670051058_01.04.2024_01_332.1</t>
  </si>
  <si>
    <t>Стол в обеденную зону квадратный, столешница
МДФ в пластике HPL 25мм, ножки круглые хром
D=60мм, 800х800х750, цвет
сиреневый/оранжевый</t>
  </si>
  <si>
    <t>489
О</t>
  </si>
  <si>
    <t>ТЦ_104_66_6670051058_01.04.2024_01_335.1</t>
  </si>
  <si>
    <t>Стол в обеденную зону (модуль вдоль окна),
столешница МДФ в пластике HPL 25мм, ножки
круглые хром D=60мм, 2800х450х850, цвет
сиреневый/оранжевый</t>
  </si>
  <si>
    <t>Зона раздачи</t>
  </si>
  <si>
    <t>Линия раздачи питания:</t>
  </si>
  <si>
    <t>Библиотека, фонд закрытого хранения   (пом. 1.331; 1.332.1; 1.332.2; 1.332.3; 1.332.4)</t>
  </si>
  <si>
    <t>477
О</t>
  </si>
  <si>
    <t>ТЦ_104_66_6670051058_01.04.2024_01_330.1</t>
  </si>
  <si>
    <t>Стеллажный комплекс
Габаритный размер - 5750х3380х2400 мм.
Материал изготовления - ЛДСП 22 мм и 16 мм</t>
  </si>
  <si>
    <t>Лаборатория проектной деятельности (коворкинг) (пом. 1.333)</t>
  </si>
  <si>
    <t>482
О</t>
  </si>
  <si>
    <t>483
О</t>
  </si>
  <si>
    <t>'Оборудование предусмотреное для МГН</t>
  </si>
  <si>
    <t>506
О</t>
  </si>
  <si>
    <t>ТЦ_104_66_6679043767_12.07.2024_01_353.3</t>
  </si>
  <si>
    <t>Стол рабочий для учащихся. Крышка стола размером 1000 х 600
мм, имеет радиусный вырез шириной 600 мм. Глубина радиусного
выреза 100 мм, что позволяет сидящему за столом свободно
доставать предметы расположенные на противоположном крае
стола.</t>
  </si>
  <si>
    <t>507
О</t>
  </si>
  <si>
    <t>ТЦ_104_66_6679043767_12.07.2024_01_352.3</t>
  </si>
  <si>
    <t>ТИФЛОПРИБОР (ПОДСТАВКА
С ПОДСВЕТКОЙ) / ЛУЧ положений угла наклона подставки, 5 положений для книги,
подвижная полочка для книг. Подставка комплектуется новым
светодиодным светильником, комфортным для глаз: 3 уровня
освещения, удобный способ крепления к подставке (прищепка),
возможность работы и подзарядка аккумулятора от сети,
возможность работы автономно</t>
  </si>
  <si>
    <t>Пом. 1.212</t>
  </si>
  <si>
    <t>511
О</t>
  </si>
  <si>
    <t>513
О</t>
  </si>
  <si>
    <t>ТЦ_104_66_6670051058_01.04.2024_01_82.1</t>
  </si>
  <si>
    <t>Стул лабораторный из литого полиуретана</t>
  </si>
  <si>
    <t>Системы для затемнения окон</t>
  </si>
  <si>
    <t>ИТОГО по Блоку 1:</t>
  </si>
  <si>
    <t>для проверки</t>
  </si>
  <si>
    <t>Блок 2. Школа II-III ступени обучения</t>
  </si>
  <si>
    <t>Вестибюль 5-11 классов (пом. 2.102)</t>
  </si>
  <si>
    <t>1
О</t>
  </si>
  <si>
    <t>ТЦ_104_66_6679043767_18.07.2024_01_998.1</t>
  </si>
  <si>
    <t>Кресло модульное</t>
  </si>
  <si>
    <t>ТЦ_104_66_6670051058_01.04.2024_01_1.1</t>
  </si>
  <si>
    <t>Стенд информационный; Информационный стенд настенный Информация A4 пластиковый
синий (10 отделений)</t>
  </si>
  <si>
    <t>Гардероб 5-11 классов (пом. 2.106)</t>
  </si>
  <si>
    <t>Комната охраны (пом. 2.103)</t>
  </si>
  <si>
    <t>Рекреации (пом. 102.1, 109, 125, 210, 240, 312, 301, 320.1, 336, 301.1, 248)</t>
  </si>
  <si>
    <t>Гардероб для преподавателей (пом. 2.126)</t>
  </si>
  <si>
    <t>Кабинет технологии: Кулинария и домоводство (пом.
4.151)</t>
  </si>
  <si>
    <t>143
О</t>
  </si>
  <si>
    <t>ТЦ_104_66_6679043767_18.07.2024_01_999.1</t>
  </si>
  <si>
    <t>Табурет круглый</t>
  </si>
  <si>
    <t>145
О</t>
  </si>
  <si>
    <t>Санитарно-пищевая экспресс-лаборатория</t>
  </si>
  <si>
    <t>147
О</t>
  </si>
  <si>
    <t>Электрическая плита Gefest. Управление: механическое. Рабочая
поверхность: эмаль. Количество конфорок: 4 шт. Тип конфорок:
чугунные. Объем духовки: 52 л</t>
  </si>
  <si>
    <t>153
О</t>
  </si>
  <si>
    <t>Блендер Redmond погружной. Мощность: 1300 Вт. Объем чаши: 0.5 л.
Управление:число скоростей: 2 Дополнительные режимы:турбо.
Измельчитель: есть, объем 0.5 л. Мерный стакан:есть, объем 0.6 л.
Венчик для взбивания: есть. Материал погружной части:металл.
Цвет:белый, серый. Габаритные размеры: 390 мм</t>
  </si>
  <si>
    <t>157
О</t>
  </si>
  <si>
    <t>Набор ножей 6 предметов, с магнитным держателем. Материал
клинка:нержавеющая сталь. Толщина клинка:2 мм. Длина клинка:200
мм. Большой поварской нож 20 см. Нож для нарезки хлеба 20 см.
Разделочный нож 20 см. Нож универсальный 12 см. Нож для овощей 9
см. Магнитный держатель</t>
  </si>
  <si>
    <t>158
О</t>
  </si>
  <si>
    <t>Набор разделочных досок
3 доски в наборе полимерные</t>
  </si>
  <si>
    <t>159
О</t>
  </si>
  <si>
    <t>Набор посуды для приготовления пищи
Кастрюля
Ковш
Чайник
Сковорода
Крышка стеклянная
Миска</t>
  </si>
  <si>
    <t>160
О</t>
  </si>
  <si>
    <t>ТЦ_104_66_6670051058_01.04.2024_01_166.1</t>
  </si>
  <si>
    <t>Лопатка кондитерская. Материал рукоятки:пластик. Материал лопатки
:нержавеющая сталь. Скошенная:да. Мойка в посудомоечной машине
:да. Общая длина:340 мм</t>
  </si>
  <si>
    <t>165
О</t>
  </si>
  <si>
    <t>ТЦ_104_66_6670051058_01.04.2024_01_171.1</t>
  </si>
  <si>
    <t>Толкушка полимерная</t>
  </si>
  <si>
    <t>166
О</t>
  </si>
  <si>
    <t>ТЦ_104_66_6670051058_01.04.2024_01_172.1</t>
  </si>
  <si>
    <t>Дуршлаг с двумя ручками d=26 см материал нержавеющая сталь</t>
  </si>
  <si>
    <t>ТЦ_104_66_6670051058_01.04.2024_01_174.1</t>
  </si>
  <si>
    <t>Стакан мерный 1500 мл, материал пластик</t>
  </si>
  <si>
    <t>169
О</t>
  </si>
  <si>
    <t>ТЦ_104_66_6670051058_01.04.2024_01_175.1</t>
  </si>
  <si>
    <t>Тёрка 4 грани из нержавеющей стали с силиконовым основанием,
10х10х22 см</t>
  </si>
  <si>
    <t>Комплект рабочей одежды. Поварской фартук, ткань бязь. Колпак
повара, р. 58 х 60 см, цвет белый.</t>
  </si>
  <si>
    <t>Мастерская по обработке тканей (пом. 4.150)</t>
  </si>
  <si>
    <t>85
О</t>
  </si>
  <si>
    <t>РЦ п.66</t>
  </si>
  <si>
    <t>Манекен</t>
  </si>
  <si>
    <t>шт.</t>
  </si>
  <si>
    <t>ТЦ_104_66_6670051058_01.04.2024_01_130.1</t>
  </si>
  <si>
    <t>Документ-камера IQBoard IQView E4510 10 мегапикселей (разрешение
3648х2736) USB 2.0, A3 расширенная матрица - 10 Мп;
формат A3/A4, 1 секунда сканирования;
гибкая конструкция корпуса с возможностью вращения и наклона;
функция автофокуса;
частота обновления кадров 30fps@3648x2736 (при записи видео);
сенсорные функции при подключении к интерактивной доске или
интерактивной панели;
интерфейсы VGA/USB;
LED - подсветка и пятиступенчатая регулировка яркости; Планшет
подсветки AverVisio LightBox</t>
  </si>
  <si>
    <t>ТЦ_104_66_6670051058_01.04.2024_01_140.1</t>
  </si>
  <si>
    <t>Коллекция промышленных образцов тканей, ниток и фурнитуры.
Коллекция "Лен и продукты его переработки" (средн. шк.). Коллекция
"Хлопок и продукты его переработки" (средн. шк.). Коллекция
"Шерсть и продукты ее переработки" (средн. шк.). Коллекция "Шелк и
продукты его переработки" (средн. шк.). Коллекция "Волокна"
демонстрационная</t>
  </si>
  <si>
    <t>131
О</t>
  </si>
  <si>
    <t>Гладильная доска Nika. Размер рабочей поверхности:1220х420 мм.
Мах высота:1000 мм. Регулировка высоты:да</t>
  </si>
  <si>
    <t>ТЦ_104_66_6670051058_01.04.2024_01_145.1</t>
  </si>
  <si>
    <t>Иглы стандартные 130/705H № 120, 5 шт</t>
  </si>
  <si>
    <t>137
О</t>
  </si>
  <si>
    <t>Ножницы универсальные, 7", 16 см</t>
  </si>
  <si>
    <t>ТЦ_104_66_6670051058_01.04.2024_01_147.1</t>
  </si>
  <si>
    <t>Ножницы портновские, скошенное лезвие, 10'', 26 см</t>
  </si>
  <si>
    <t>Подсобное помещение для кабинета технологии, инструментальная</t>
  </si>
  <si>
    <t>Мастерская по обработке металла и технологии (пом.
4.146)</t>
  </si>
  <si>
    <t>115
О</t>
  </si>
  <si>
    <t>РЦ п.92</t>
  </si>
  <si>
    <t>Станок сверлильный, 275х680х735мм; Э1ф220в ШР N=0,75кВт;</t>
  </si>
  <si>
    <t>РЦ п.103</t>
  </si>
  <si>
    <t>Тиски слесарные поворотные</t>
  </si>
  <si>
    <t>ТЦ_104_66_6670051058_01.04.2024_01_90.1</t>
  </si>
  <si>
    <t>Тумба металлическая для инструмента. Размеры 460х640х840 мм</t>
  </si>
  <si>
    <t>83
О</t>
  </si>
  <si>
    <t>ТЦ_104_66_6670051058_01.04.2024_01_93.1</t>
  </si>
  <si>
    <t>Набор рожковых гаечных ключей 10 шт 6 - 24 мм</t>
  </si>
  <si>
    <t>84
О</t>
  </si>
  <si>
    <t>ТЦ_104_66_6670051058_01.04.2024_01_94.1</t>
  </si>
  <si>
    <t>Разводной усиленный ключ. Длина:300 мм. Трещотка:нет.
Покрытие:антикоррозийное. Материал:CS50. Max расстояние между
губками:41 мм</t>
  </si>
  <si>
    <t>ТЦ_104_66_6670051058_01.04.2024_01_95.1</t>
  </si>
  <si>
    <t>Набор: ключи торцовые, трубчатые двухсторонние, 6-22мм, с
воротком, 9шт</t>
  </si>
  <si>
    <t>ТЦ_104_66_6670051058_01.04.2024_01_97.1</t>
  </si>
  <si>
    <t>Деревянная киянка 360 мм</t>
  </si>
  <si>
    <t>88
О</t>
  </si>
  <si>
    <t>ТЦ_104_66_6670051058_01.04.2024_01_98.1</t>
  </si>
  <si>
    <t>Резиновая киянка 342 мм</t>
  </si>
  <si>
    <t>89
О</t>
  </si>
  <si>
    <t>ТЦ_104_66_6670051058_01.04.2024_01_99.1</t>
  </si>
  <si>
    <t>Набор надфилей Профессионал 10 шт 140 мм</t>
  </si>
  <si>
    <t>90
О</t>
  </si>
  <si>
    <t>Набор напильников 150 мм 5 шт</t>
  </si>
  <si>
    <t>91
О</t>
  </si>
  <si>
    <t>ТЦ_104_66_6670051058_01.04.2024_01_101.1</t>
  </si>
  <si>
    <t>Ножницы по металлу 250 мм, прямой рез, сталь-CrMo,
двухкомпонентные рукоятки</t>
  </si>
  <si>
    <t>ТЦ_104_66_6670051058_01.04.2024_01_102.1</t>
  </si>
  <si>
    <t>Набор отверток 14 штук</t>
  </si>
  <si>
    <t>95
О</t>
  </si>
  <si>
    <t>ТЦ_104_66_6670051058_01.04.2024_01_105.1</t>
  </si>
  <si>
    <t>Разметочный циркуль с дугой GRIFF 150мм</t>
  </si>
  <si>
    <t>98
О</t>
  </si>
  <si>
    <t>ТЦ_104_66_6670051058_01.04.2024_01_108.1</t>
  </si>
  <si>
    <t>Набор линеек металлических
Линейка 500 мм
Линейка 300 мм
Линейка 150 мм</t>
  </si>
  <si>
    <t>Набор микрометров гладких
Гладкий механический микрометр 25-50 мм
Гладкий механический микрометр 0-25 мм</t>
  </si>
  <si>
    <t>100
О</t>
  </si>
  <si>
    <t>ТЦ_104_66_6670051058_01.04.2024_01_110.1</t>
  </si>
  <si>
    <t>Набор угольников поверочных слесарных
Металлический столярный угольник 200 мм
Металлический столярный угольник 250 мм
Металлический столярный угольник 400 мм</t>
  </si>
  <si>
    <t>101
О</t>
  </si>
  <si>
    <t>ТЦ_104_66_6670051058_01.04.2024_01_111.1</t>
  </si>
  <si>
    <t>Набор радиусных шаблонов. Min радиус:7 мм. Мах радиус:25 мм.</t>
  </si>
  <si>
    <t>102
О</t>
  </si>
  <si>
    <t>Штангенглубиномер 250мм</t>
  </si>
  <si>
    <t>103
О</t>
  </si>
  <si>
    <t>ТЦ_104_66_6670051058_01.04.2024_01_113.1</t>
  </si>
  <si>
    <t>Штангенциркуль Gigant 300 мм</t>
  </si>
  <si>
    <t>105
О</t>
  </si>
  <si>
    <t>Дрель Makita. Тип инструмента
дрель безударная. Тип двигателя
щеточный. Мощность 450 Вт. Тип патрона быстрозажимной Max
размер патрона 10 мм. Крепление патрона 3/8. Число скоростей 1.
Наличие реверса да. Мах диаметр сверления (дерево) 25 мм. Max
диаметр сверления (металл) 10 мм. Длина кабеля 2 м. Размер патрона
1-10 мм. Частота вращения шпинделя 0-3000 об/мин. Max крутящий
момент Нм</t>
  </si>
  <si>
    <t>106
О</t>
  </si>
  <si>
    <t>ТЦ_104_66_6670051058_01.04.2024_01_116.1</t>
  </si>
  <si>
    <t>Сетевой удлинитель 5м, 5 розеток, 16А, с выключателем, с заземлением</t>
  </si>
  <si>
    <t>Мастерская по обработке дерева и технологии (пом.
4.145)</t>
  </si>
  <si>
    <t>РЦ п.119</t>
  </si>
  <si>
    <t>Заточная машиная. Э1ф 220в ШР N=0,35кВт;</t>
  </si>
  <si>
    <t>РЦ п.124</t>
  </si>
  <si>
    <t>Сверлильный станок настольный, 350х580х660мм; Э1ф220в ШР N=0,55кВт;</t>
  </si>
  <si>
    <t>155
О</t>
  </si>
  <si>
    <t>РЦ п.126</t>
  </si>
  <si>
    <t>Стол металлический под станок</t>
  </si>
  <si>
    <t>30
О</t>
  </si>
  <si>
    <t>Станок токарный деревообрабатывающий, оснащенный щитком-экраном
из оргстекла СТД-120М</t>
  </si>
  <si>
    <t>31
О</t>
  </si>
  <si>
    <t>ТЦ_104_66_6670051058_01.04.2024_01_43.1</t>
  </si>
  <si>
    <t>32
О</t>
  </si>
  <si>
    <t>38
О</t>
  </si>
  <si>
    <t>ТЦ_104_66_6670051058_01.04.2024_01_50.1</t>
  </si>
  <si>
    <t>Рулетка 8м/25мм</t>
  </si>
  <si>
    <t>39
О</t>
  </si>
  <si>
    <t>Столярный угольник из нержавеющей стали с гравировкой, 400 мм</t>
  </si>
  <si>
    <t>40
О</t>
  </si>
  <si>
    <t>43
О</t>
  </si>
  <si>
    <t>Металлический рубанок по дереву Длина подошвы: 240 мм. Ширина
ножа:50 мм. Материал корпуса: металл. Материал
ножа:инструментальная сталь</t>
  </si>
  <si>
    <t>45
О</t>
  </si>
  <si>
    <t>Клещи 250 мм</t>
  </si>
  <si>
    <t>49
О</t>
  </si>
  <si>
    <t>ТЦ_104_66_6670051058_01.04.2024_01_61.1</t>
  </si>
  <si>
    <t>50
О</t>
  </si>
  <si>
    <t>51
О</t>
  </si>
  <si>
    <t>Топорик малый 600 г</t>
  </si>
  <si>
    <t>52
О</t>
  </si>
  <si>
    <t>ТЦ_104_66_6670051058_01.04.2024_01_64.1</t>
  </si>
  <si>
    <t>Топор кованый с фибергласовой ручкой. Общая длина:720 мм. Вес
лезвия:1.25 кг</t>
  </si>
  <si>
    <t>74
О</t>
  </si>
  <si>
    <t>ТЦ_104_66_6670051058_01.04.2024_01_84.1</t>
  </si>
  <si>
    <t>Шкаф инструментальный.
ШКАФ ИНСТРУМЕНТАЛЬНЫЙ ПРАКТИК TC 1995/3 4 ПОЛКИ + 1
ЯЩИК Используется для хранения инструментов. Соовествует ГОСТ TC
16371. Присуствует возможность самостоятельной модуляции шкафа,
меняя расположение полок и добавляя необходимые компоненты.
Пластиковые втулки и ригели из оцинконовой стали способствуют
бесшумному закрытию двери и надежному запиранию замка.</t>
  </si>
  <si>
    <t>75
О</t>
  </si>
  <si>
    <t>ТЕЛЕЖКА ИНСТРУМЕНТАЛЬНАЯ WDS-5 3 БОЛЬШИХ + 2
МАЛЕНЬКИХ ЯЩИКА
Тележка с 2 выдвижными ящиками и 3 малыми. На большой ящик
допустима нагрузка 30кг, на малый – 15кг, на крышку тележки – 40кг.
Предельная нагрузка на тележку составляет 145кг. Ширина 750/821 с
ручкой, глубина 453, 738/868 с колесами</t>
  </si>
  <si>
    <t>Кладовая для хранения сырья и готовой продукции, подсобное помещение для хранения инструментов (пом. 4.142; 4.144)</t>
  </si>
  <si>
    <t>Учительская (пом. 2.135; 2.136)</t>
  </si>
  <si>
    <t>Кабинеты, лаборатории и лаборантская биологии и экологии (пом.138,329,139,141,140)</t>
  </si>
  <si>
    <t>209
О</t>
  </si>
  <si>
    <t>РЦ п.169</t>
  </si>
  <si>
    <t>Шкаф для лабораторной посуды, 600х400х1960мм;</t>
  </si>
  <si>
    <t>425
О</t>
  </si>
  <si>
    <t>ТЦ_104_66_6670051058_01.04.2024_01_418.1</t>
  </si>
  <si>
    <t>ТЦ_104_66_6670051058_01.04.2024_01_420.1</t>
  </si>
  <si>
    <t>Словари, справочники, энциклопедия (Кабинет биологии и экологии).
Справочник Тип 1
Справочник Тип 2
Справочник Тип 3
Справочник Тип 4
Справочник Тип 5</t>
  </si>
  <si>
    <t>ТЦ_104_66_6670051058_01.04.2024_01_425.1</t>
  </si>
  <si>
    <t>Комплект влажных препаратов демонстрационный.
Влажный препарат тип 1
Влажный препарат тип 2
Влажный препарат тип 3
Влажный препарат тип 4
Влажный препарат тип 5</t>
  </si>
  <si>
    <t>ТЦ_105_66_6670051058_01.04.2024_01_428.1</t>
  </si>
  <si>
    <t>Цифровой микроскоп бинокулярный (с камерой).
Микроскоп Levenhuk MED 10B Тип микроскопа цифровые
Тип насадки цифровой дисплей/монитор ПК
Материал оптики оптическое стекло
Увеличение, крат 10–300
Фокусировка ручная, в пределах от 0 мм до 150 мм
Подсветка светодиодная
Регулировка яркости есть
Источник питания 5 В постоянного тока через кабель USB 2.0
Число мегапикселей 5
Возможность записи видео есть
ПО, драйверы ПО для захвата и редактирования фото и видео, с функцией
измерения объектов
Выход USB 2.0
Системные требования ОС Windows 7/8/10, Mac 10.12 и выше, ЦПУ от P4
1,8 ГГц, ОЗУ от 512 МБ, видеокарта от 64 МБ, разъем USB 2.0, CD-ROM
Корпус прорезиненный черный
Уровень пользователя для начинающих
Фото *.jpeg, 2592x1944, 2320x1744, 2048x1536, 1920x1080, 1280x1024
Видео *.avi, 2592x1944, 2320x1744, 2048x1536, 1920x1080, 1280x1024
Назначение школьные/учебные
Расположение подсветки верхняя
Метод исследования светлое поле
ХАРАКТЕРИСТИКИ
Артикул 73983
Вес в упаковке 4.68 кг
Гарантия пожизненная</t>
  </si>
  <si>
    <t>ТЦ_104_66_6670051058_01.04.2024_01_429.1</t>
  </si>
  <si>
    <t>Цифровая видеокамера для работы с оптическими приборами цифровая.
Камера цифровая Levenhuk M500 BASE Максимальное разрешение
2592x1944
Число мегапикселей 5
Чувствительный элемент 1/2,5" CMOS
Размер пикселя, мкм 2,2x2,2
Время выдержки, мс авто
Возможность записи видео да
Кадровая частота, кадров в секунду @ при разрешении 2@2592x1944
3@2048x1536
5@1600x1200
7,5@1280x1024
Место установки окулярная трубка микроскопа диаметром 23,2 мм, вместо
окуляра
Формат изображения *.jpg, *.bmp, *.png, *.tif
Формат видеороликов запись: *.wmv, *.avi, *.h264 (Win 8 или выше), *h265
(Win 10 или выше)
Спектральный диапазон, нм 380–650 (встроенный ИК-фильтр)
Тип затвора ERS (электронная моментальная фотография)
Баланс белого авто/ручной
Контроль экспозиции авто/ручной
Программные возможности размер изображения, яркость, время выдержки
Выход USB 2.0, 480 Мбит/с
Системные требования Windows XP (32 бит), Vista/7/8/10 (32 и 64 бит),
Mac OS X, Linux, до 2,8 ГГц Intel Core 2 и выше, минимум 2 ГБ
оперативной памяти, порт USB 2.0, CD-ROM
Программное обеспечение программа Levenhuk</t>
  </si>
  <si>
    <t>ТЦ_105_66_6670051058_01.04.2024_01_430.1</t>
  </si>
  <si>
    <t>Микроскоп демонстрационный.
Микроскоп цифровой Levenhuk D70L Тип микроскопа цифровые,
световые/оптические, биологические
Тип насадки цифровой дисплей/монитор ПК
Материал оптики оптическое стекло
Насадка фиксированная (неповоротная)
Увеличение, крат 40–1600
Диаметр окулярной трубки, мм 23,2
Окуляры WF10x
Объективы 4х, 10х, 40х
Револьверное устройство на 3 объектива
Предметный столик, мм 90x95, с препаратодержателями
Диапазон перемещения предметного столика, мм 0-15
координатное перемещение
Конденсор есть
Подсветка светодиодная
Источник питания 220 В / 50 Гц
Питание от батареек 2 батарейки типа АА (нет в комплекте)
Чехол есть
Диапазон рабочих температур, °С -30...+70
Число мегапикселей 2
Возможность записи видео есть
Формат изображения *.bmp, *.jpg, *.jpeg, *.png, *.tif, *.tiff, *.gif, *.psd, *.ico,
*.emf и др.
Системные требования Windows 7/8
Диапазон рабочих температур, °С -30...+70</t>
  </si>
  <si>
    <t>ТЦ_105_66_6670051058_01.04.2024_01_431.1</t>
  </si>
  <si>
    <t>Прибор для сравнения углекислого газа во вдыхаемом и выдыхаемом
воздухе</t>
  </si>
  <si>
    <t>ТЦ_105_66_6670051058_01.04.2024_01_432.1</t>
  </si>
  <si>
    <t>Прибор для демонстрации водных свойств почвы</t>
  </si>
  <si>
    <t>ТЦ_105_66_6670051058_01.04.2024_01_433.1</t>
  </si>
  <si>
    <t>Прибор для демонстрации всасывания воды корнями</t>
  </si>
  <si>
    <t>ТЦ_105_66_6670051058_01.04.2024_01_434.1</t>
  </si>
  <si>
    <t>Прибор для обнаружения дыхательного газообмена у растений и животных</t>
  </si>
  <si>
    <t>442
О</t>
  </si>
  <si>
    <t>ТЦ_105_66_6670051058_01.04.2024_01_436.1</t>
  </si>
  <si>
    <t>Палочка стеклянная</t>
  </si>
  <si>
    <t>ТЦ_105_66_6670051058_01.04.2024_01_437.1</t>
  </si>
  <si>
    <t>Зажим пробирочный</t>
  </si>
  <si>
    <t>444
О</t>
  </si>
  <si>
    <t>ТЦ_105_66_6670051058_01.04.2024_01_438.1</t>
  </si>
  <si>
    <t>Ложка для сжигания веществ</t>
  </si>
  <si>
    <t>445
О</t>
  </si>
  <si>
    <t>ТЦ_105_66_6670051058_01.04.2024_01_439.1</t>
  </si>
  <si>
    <t>Спиртовка лабораторная литая</t>
  </si>
  <si>
    <t>446
О</t>
  </si>
  <si>
    <t>ТЦ_105_66_6670051058_01.04.2024_01_440.1</t>
  </si>
  <si>
    <t>Штатив для пробирок</t>
  </si>
  <si>
    <t>448
О</t>
  </si>
  <si>
    <t>ТЦ_105_66_6670051058_01.04.2024_01_442.1</t>
  </si>
  <si>
    <t>Колба коническая</t>
  </si>
  <si>
    <t>449
О</t>
  </si>
  <si>
    <t>ТЦ_105_66_6670051058_01.04.2024_01_443.1</t>
  </si>
  <si>
    <t>Пробирка</t>
  </si>
  <si>
    <t>450
О</t>
  </si>
  <si>
    <t>ТЦ_105_66_6670051058_01.04.2024_01_444.1</t>
  </si>
  <si>
    <t>Стакан химический 100 мл</t>
  </si>
  <si>
    <t>452
О</t>
  </si>
  <si>
    <t>ТЦ_105_66_6670051058_01.04.2024_01_446.1</t>
  </si>
  <si>
    <t>Цилиндр мерный</t>
  </si>
  <si>
    <t>453
О</t>
  </si>
  <si>
    <t>ТЦ_105_66_6670051058_01.04.2024_01_447.1</t>
  </si>
  <si>
    <t>Комплект микропрепаратов по анатомии, ботанике, зоологии, общей
биологии.
NG-80</t>
  </si>
  <si>
    <t>455
О</t>
  </si>
  <si>
    <t>ТЦ_105_66_6670051058_01.04.2024_01_449.1</t>
  </si>
  <si>
    <t>Микроскоп школьный с подсветкой.
Микроскоп Levenhuk Rainbow 2L
Тип микроскопа световые/оптические, биологические
Тип насадки монокулярные
Материал оптики оптическое стекло
Угол наклона окулярной насадки 45°
Увеличение, крат 40–400
Диаметр окулярной трубки, мм 23,2
Окуляры WF10x
Объективы 4х, 10х, 40х
Револьверное устройство на 3 объектива
Предметный столик, мм 90x90, с зажимами
Диапазон перемещения предметного столика, мм 0–15 по вертикали
Конденсор NA 0,65
Диафрагма диск с диафрагмами (6 отверстий)
Фокусировка грубая
Корпус пластик
Подсветка светодиодная
Регулировка яркости есть
Источник питания 220 В/50 Гц
Питание от батареек 3 батарейки типа АА
Тип лампы подсветки светодиод 3–3,2 В (нижний и верхний осветители)
Назначение школьные/учебные
Расположение подсветки комбинированная
Метод исследования светлое поле
Набор для опытов в комплекте есть</t>
  </si>
  <si>
    <t>457
О</t>
  </si>
  <si>
    <t>ТЦ_104_66_6670051058_01.04.2024_01_451.1</t>
  </si>
  <si>
    <t>Комплект моделей-аппликаций демонстрационный</t>
  </si>
  <si>
    <t>460
О</t>
  </si>
  <si>
    <t>ТЦ_104_66_6670051058_01.04.2024_01_454.1</t>
  </si>
  <si>
    <t>Модель "Строение клеточной оболочки"
Модель стебля растения
Модель строения корня
Модель строения листа
Модель цветка василька
Модель цветка гороха
Модель цветка капусты
Модель цветка картофеля
Модель цветка подсолнечника
Модель цветка пшеницы
Модель цветка тюльпана
Модель цветка яблони</t>
  </si>
  <si>
    <t>461
О</t>
  </si>
  <si>
    <t>ТЦ_104_66_6670051058_01.04.2024_01_455.1</t>
  </si>
  <si>
    <t>Комплект зоологических моделей демонстрационный
Модель инфузории-туфельки
Модель Конечность лошади
Модель Конечность овцы
Модель Скелет голубя
Модель Скелет костистой рыбы
Модель Скелет кролика
Модель Скелет лягушки
Модель Скелет ящерицы</t>
  </si>
  <si>
    <t>463
О</t>
  </si>
  <si>
    <t>ТЦ_104_66_6670051058_01.04.2024_01_457.1</t>
  </si>
  <si>
    <t>Схема оболочек земли.
Размер всей композиции: 3.5 х 1,6 метров. Материалы: печать на пленке с
ламинацией и резка по контуру, виниловая пленка</t>
  </si>
  <si>
    <t>466
О</t>
  </si>
  <si>
    <t>ТЦ_104_66_6670051058_01.04.2024_01_581.1</t>
  </si>
  <si>
    <t>Лаборантский стол.
Стол ЛДСП,
столешница - пластик (химводостойкий)
1200х600х750</t>
  </si>
  <si>
    <t>Помещение для технического персонала (пом. 2.115)</t>
  </si>
  <si>
    <t>Кабинеты, лаборатории и лаборантская химиии (пом. 2.110÷2.114)</t>
  </si>
  <si>
    <t>РЦ п.175</t>
  </si>
  <si>
    <t>Доска классная настенная с 5-тью рабочими поверхностями для 'письма 'мелом, фломастером  и маркером, 3000х1000мм;</t>
  </si>
  <si>
    <t>ТЦ_105_66_6670051058_01.04.2024_01_183.1</t>
  </si>
  <si>
    <t>Весы электронные с USB-переходником для кабинета химии.
Электронные весы со сбросом тары предназначены для быстрого
взвешивания навесок, демонстрации изменения массы в процессе
химических реакций. Возможно подключение весов к компьютеру.
Технические характеристики
Наибольший предел взвешивания 200 г
Наименьший предел взвешивания 0,2 г
Дискретность 0,01 г
Пределы допускаемой погрешности ±0,015 г
Класс точности по ГОСТ 24014 – 4
Линейность (г) ±0,01 г
Диапазон выборки массы тары 0-200 г
Перегрузочная способность 103%
Время установления 3 с
Дрейф чувствительности ±0,005%/С
Дрейф нуля ±0,03 г/С
Диапазон рабочих температур 10-30С
Рабочий диапазон относительной влажности до 80% (без конденсации)
Электропитания 220В через адаптер или батарея 9В (в комплект не входит)
Габариты 171х62х210 мм
Масса 0,7 кг
Интерфейс RS232
Состав
Весы
Адаптер переменного напряжения
Калибровочная гиря</t>
  </si>
  <si>
    <t>177
О</t>
  </si>
  <si>
    <t>ТЦ_104_66_6670051058_01.04.2024_01_184.1</t>
  </si>
  <si>
    <t>Столик подъемный.
Столик подъемный предназначен для демонстрации приборов и установок,
проведения демонстрационных опытов, в которых требуется плавное
вертикальное перемещение элементов установок. Стол подъемный
оснащен системой микролифта, которая позволяет преобразовывать
вращение приводного винта в вертикальное перемещение плоскости
столика. Рабочая поверхность выполнена из алюминия.
Размеры столешницы - 200 х 200 мм.
Грузоподъемность - 5 кг.
Высота подъема осуществляется с помощью винта, плавно, в диапазоне от
55 мм до 300 мм.</t>
  </si>
  <si>
    <t>178
О</t>
  </si>
  <si>
    <t>ТЦ_105_66_6670051058_01.04.2024_01_185.1</t>
  </si>
  <si>
    <t>Центрифуга демонстрационная.
Центрифуга выполнена в виде модели и предназначена для демонстрации
принципа устройства и действия простейшей центрифуги.
Прибор состоит из крестообразной пластины с вилками на концах. К
вилкам подвешены на осях кольца с пластмассовыми полыми цилиндрами
для вкладывания в них стеклянных пробирок. Пластина закреплена с
помощью втулки на шпинделе центробежной машины. Передача
вращательного движения от рукоятки к шпинделю осуществляется
посредством червячной передачи. Отношение числа оборотов рукоятки к
числу оборотов шпинделя 1:16.
Центробежная машина с центрифугой закрепляется на столе с помощью
струбцины. Может быть использована для демонстрации ряда опытов, где
требуется вращательное движение.</t>
  </si>
  <si>
    <t>179
О</t>
  </si>
  <si>
    <t>ТЦ_105_66_6670051058_01.04.2024_01_186.1</t>
  </si>
  <si>
    <t>Штатив химический демонстрационный.
Штатив лабораторный является вспомогательным учебным оборудованием
и предназначен для сборки разнообразных установок и укрепления
различных приборов и приспособлений при проведении лабораторных
опытов.
Комплектность: подставка - 1 шт., стержень - 1 шт., муфта параллельная - 1
шт., муфты перпендикулярные - 4 шт, лапка в сборе - 2 шт., кольцо малое -
1 шт., кольцо большое – 2 шт., винты – 10 шт., руководство по
эксплуатации - 1 шт.</t>
  </si>
  <si>
    <t>180
О</t>
  </si>
  <si>
    <t>ТЦ_105_66_6670051058_01.04.2024_01_187.1</t>
  </si>
  <si>
    <t>Аппарат для проведения химических реакций.
Аппарат для проведения химических реакций АПХР предназначен для
демонстрации химических реакций с токсичными газами и парами,
замкнутых на поглотитель.
Емкость колбы реактора, мл: 500.
Габаритные размеры, см: 12,5*10,5*70,5.
Масса аппарата, кг, 0,8.</t>
  </si>
  <si>
    <t>181
О</t>
  </si>
  <si>
    <t>ТЦ_105_66_6670051058_01.04.2024_01_188.1</t>
  </si>
  <si>
    <t>Аппарат Киппа.
Аппарат Киппа используется для получения водорода и углекислого газа.
Состоит из сосуда и шаровой воронки, сообщающихся между собой. Когда
воронка вставлена в сосуд, между её трубкой и суженным местом сосуда
получается зазор, через который полушар сообщается с шаром. Сообщение
прибора с внешней средой осуществляется благодаря тубусу.
Габаритные размеры в упаковке (дл.*шир.*выс.), см: 37*15*14. Вес, кг, 0,9.
Комплектность: аппарат Киппа (в сборе) – 1 шт., воронка – 1 шт.,
одноходовой кран – 1 шт., руководство по эксплуатации – 1 шт.</t>
  </si>
  <si>
    <t>182
О</t>
  </si>
  <si>
    <t>ТЦ_105_66_6670051058_01.04.2024_01_189.1</t>
  </si>
  <si>
    <t>Эвдиометр.
Предназначен для демонстрации опытов по подтверждению молекулярной
формулы вещества разложением его в искровом разряде.
Габаритные размеры в упаковке (дл.*шир.*выс.), см: 27*10*5. Вес, кг, 0,2.
Комплектность: стеклянная трубка-корпус с двумя отводами – 1 шт.,
резиновые пробки со стеклянными трубками – 2 шт., резиновые пробки с
электродами – 2 шт., руководство по эксплуатации – 1 шт.
Прибор состоит из стеклянной трубки-корпуса с двумя отводами, в
которые через резиновые пробки вставлены электроды. Верхняя и нижняя
части трубки закрыты резиновыми пробками со стеклянными трубками. На
корпус нанесены метки, делящие его объем на 7 частей. Прибор
используется с источником высокого напряжения.</t>
  </si>
  <si>
    <t>183
О</t>
  </si>
  <si>
    <t>ТЦ_105_66_6670051058_01.04.2024_01_190.1</t>
  </si>
  <si>
    <t>Генератор (источник) высокого напряжения.
Генератор высокого напряжения предназначен для получения
электрических разрядов при изучении курсов физики и химии средней
школы. Прибор используется в демонстрационных опытах для
воспламенения газов, получения озона и изучение его свойств, наблюдения
свечения неона, в опытах по электростатике и в других опытах.
Габаритные размеры в упаковке (дл.*шир.*выс.), см: 24*19*12. Вес, кг,
1,03.
Напряжение сети питания, В: 220. Частота, Гц: 50. Выходное постоянное
напряжение, кВ: 0…28. Ток нагрузки на выходе генератора, А, : 0,001.
Комплектность: генератор высокого напряжения – 1 шт., провода
соединительные с зажимом типа «крокодил» – 2 шт., руководство по
эксплуатации – 1 шт.
Прибор представляет собой релаксационный генератор с частотой
колебаний около 1000 Гц, размах которых с помощью трансформатора
увеличивается до 5 кВ. Переменное напряжение с вторичной обмотки
трансформатора выпрямляется и увеличивается с помощью диодно-
емкостного умножителя до 20-25 кВ. Генератор собран на одной печатной
плате и помещен в пластмассовый корпус. На лицевой стенке имеется
индикатор включения генератора. Выходное постоянное напряжение
генератора выведено на клеммы, установленные на крышке прибора. На
переднюю панель прибора выведено две ручки «ток» и «напряжение». При
различных положениях ручки «ток» максимальное напряжение,
регулируемое ручкой «напряжение» будет различным.</t>
  </si>
  <si>
    <t>184
О</t>
  </si>
  <si>
    <t>ТЦ_105_66_6670051058_01.04.2024_01_191.1</t>
  </si>
  <si>
    <t>Горелка универсальная.
Горелка универсальная является прибором для демонстрации горения
одного газа в атмосфере другого.
Представляет собой стеклянный корпус с впаянной газоподводящей
наружной трубкой и внутренней газоподводящей стеклянной трубкой,
вставленной в корпус с помощью резиновой пробки. На верхней части
внутренней трубки через резиновый патрубок закреплен отрезок кварцевой
термостойкой трубки.
Габаритные размеры, см: 10*5*2,2 см. Вес, кг, 0,1.</t>
  </si>
  <si>
    <t>186
О</t>
  </si>
  <si>
    <t>ТЦ_105_66_6670051058_01.04.2024_01_193.1</t>
  </si>
  <si>
    <t>Набор для электролиза демонстрационный.
Набор предназначен для демонстрации и исследования электрического
тока в растворах электролитов.
Габаритные размеры в упаковке (дл.*шир.*выс.), см: 20*11*16. Вес, кг, 0,5.
Комплектность: пластмассовые сосуды – 2 шт., крышка с двумя
универсальными зажимами и индикатором – 1 шт., крышка сосуда – 1 шт.,
электроды из графита – 2 шт., электроды свинцовые – 2 шт., электрод
цинковый (оцинкованное IT-оборудование) – 1 шт., электрод медный – 1
шт., контактор – 1 шт., руководство по эксплуатации – 1 шт.
Набор позволяет показать следующие демонстрации: демонстрация работы
прибора, устройство и принцип действия гальванического элемента,
устройство и принцип действия аккумулятора, электропроводность воды и
растворов электролитов, зависимость электропроводности электролитов от
концентрации, зависимость электропроводности электролитов от
температуры, электролиз раствора медного купороса.
Для проведения опытов необходим регулируемый источник постоянного
напряжения на 4–6 В, электрические провода, амперметр, вольтметр,
раствор поваренной соли, серной кислоты и медного купороса.</t>
  </si>
  <si>
    <t>187
О</t>
  </si>
  <si>
    <t>ТЦ_105_66_6670051058_01.04.2024_01_195.1</t>
  </si>
  <si>
    <t>Прибор для окисления спирта над медным катализатором.
Прибор предназначен для демонстрации на уроках химии реакции
окисления спиртов кислородом воздуха с помощью медного катализатора.
Габаритные размеры в упаковке (дл.*шир.*выс.), см: 20*7*3,5. Вес, кг,
0,12.
Комплектность: сосуд-реактор – 1 шт., форсунка с трубкой – 1 шт.,
резиновая пробка с воздушной трубкой и медной спиралью – 1 шт.,
нагнетатель воздуха с трубкой – 1 шт., руководство по эксплуатации – 1
шт.</t>
  </si>
  <si>
    <t>ТЦ_105_66_6670051058_01.04.2024_01_196.1</t>
  </si>
  <si>
    <t>Прибор для получения галоидоалканов демонстрационный.
Прибор предназначен для получения галогенопроизводных предельных
углеводородов (алканов) и сложных эфиров при проведении
демонстрационных опытов.
Габаритные размеры в упаковке (дл.*шир.*выс.), см: 23*8*3. Вес, кг, 0,1.
Комплектность: колба-реактор – 1 шт., холодильник – 1 шт., колпачок – 1
шт., руководство по эксплуатации – 1 шт.
Прибор состоит из двугорлой колбы-реактора, воздушного холодильника,
приемника холодильника с суженной нижней частью, газоотводной трубки
и колпачка. Холодильник, приемник холодильника, газоотводная трубка
конструктивно объединены.</t>
  </si>
  <si>
    <t>189
О</t>
  </si>
  <si>
    <t>ТЦ_105_66_6670051058_01.04.2024_01_197.1</t>
  </si>
  <si>
    <t>Прибор для получения растворимых веществ в твердом виде.
Прибор предназначен для демонстрации в замкнутой на поглотитель
системе получения растворимых веществ в твердом виде из газов и
концентрированных жидкостей. Прибор может быть использован для
демонстрации противотока при изучении технологии химических
производств.
Объем колбы-реактора, мл.: 500.
Габаритные размеры, см. 12,5*10,5*70. Вес, кг, 1,0.
Комплектность: колба - 1 шт., сосуд для жидких веществ - 2 шт., воронка
делительная - 1 шт., воронка капельная - 2 шт., колпачок - 3 шт., колонка
реакционная - 1 шт., сосуд для твердых веществ - 1 шт.
Принцип работы прибора основан на образовании твердых растворимых
веществ в результате химических реакций.</t>
  </si>
  <si>
    <t>190
О</t>
  </si>
  <si>
    <t>ТЦ_105_66_6670051058_01.04.2024_01_198.1</t>
  </si>
  <si>
    <t>Установка для фильтрования под вакуумом.
Предназначена для демонстрации процесса фильтрования под вакуумом.
Габаритные размеры в упаковке (дл.*шир.*выс.), см: 27*26*11. Вес, кг, 1,8.
Комплектность: колба Бунзена 500 мл - 1 шт., колба Бунзена 250 мл – 1
шт., воронка Бюхнера – 1 шт., насос водоструйный – 1 шт., трубка
стеклянная газоотводная – 1 шт., пробка резиновая с отверстием – 1 шт.,
пробка резиновая с двумя отверстиями – 1 шт., шланги ПВХ – 2 шт., кран
соединительный – 1 шт., руководство по эксплуатации – 1 шт.</t>
  </si>
  <si>
    <t>191
О</t>
  </si>
  <si>
    <t>ТЦ_105_66_6670051058_01.04.2024_01_199.1</t>
  </si>
  <si>
    <t>Прибор для определения состава воздуха.
Прибор предназначен для демонстрации на уроках химии опытов по
определению содержания кислорода в воздухе и получения заполненных
чистым кислородом емкостей.
Габаритные размеры в упаковке (дл.*шир.*выс.), см: 21*17*12. Вес, кг, 0,4.
Комплектность: стаканы пластиковые – 2 шт., пробка резиновая большая с
ложкой для сжигания веществ – 1 шт., пробка резиновая малая с краном
одноходовым – 1 шт., трубка ПВХ – 1 шт., газоотводная трубка с
мундштуком стеклянным – 1 шт., руководство по эксплуатации – 1 шт.
Прибор состоит из двух прозрачных пластиковых стаканов (объем 0,7 л),
снабженных герметичными крышками. Стаканы соединяются трубкой
ПВХ. В крышку одного стакана вставляется пробка с ложкой для сжигания
вещества, в крышку другого – пробка с краном одноходовым, от которого
отходит газоотводная трубка со стеклянным мундштуком. На корпус
первого стакана нанесены метки, делящие его объем на 6 частей (метки
предназначены для определения процента содержания кислорода в
воздухе)</t>
  </si>
  <si>
    <t>ТЦ_105_66_6670051058_01.04.2024_01_200.1</t>
  </si>
  <si>
    <t>Прибор для иллюстрации закона сохранения массы веществ.
Прибор предназначен для иллюстрации закона сохранения массы веществ.
Габаритные размеры в упаковке (дл.*шир.*выс.), см: 15*11*8. Вес, кг, 0,16.
Комплектность: колба плоскодонная 50 мл – 2 шт., пипетка химическая
лабораторная на пробке резиновой – 2 шт., воронка – 1 шт., шарик
надувной резиновый – 1шт., нитка швейная (L = 40 см) – 1шт., руководство
по эксплуатации – 1 шт.
Прибор состоит из 2-х колб с принадлежностями, одна из которых
используется для проведения реакций без выделения газа, другая – с
выделением газа.</t>
  </si>
  <si>
    <t>193
О</t>
  </si>
  <si>
    <t>ТЦ_105_66_6670051058_01.04.2024_01_201.1</t>
  </si>
  <si>
    <t>Установка для перегонки веществ.
Набор предназначен для использования в демонстрационных опытах по
перегонке веществ.
Габаритные размеры в упаковке (дл.*шир.*выс), см: 54*14*19. Вес, кг:
0,65.
Комплектность: колба Вюрца - 1 шт., холодильник ХПТ-300 - 1 шт., колба
коническая или плоскодонная 250 мл - 1 шт., пробка резиновая к колбе
Вюрца - 1 шт., алонж - 1 шт., пробка соединительная с отверстием - 1 или 2
шт. (в зависимости от конструкции холодильника и номера аллонжа),
трубка резиновая 30-35 см - 2 шт., руководство по эксплуатации – 1 шт.</t>
  </si>
  <si>
    <t>194
О</t>
  </si>
  <si>
    <t>ТЦ_105_66_6670051058_01.04.2024_01_202.1</t>
  </si>
  <si>
    <t>Прибор для получения растворимых твердых веществ ПРВ.
Прибор предназначен для демонстрации в замкнутой на поглотитель
системе получения растворимых веществ в твердом виде из газов и
концентрированных жидкостей. Прибор может быть использован для
демонстрации противотока при изучении технологии химических
производств.
Объем колбы-реактора, мл.: 500.
Габаритные размеры, см. 12,5*10,5*70. Вес, кг, 1,0.
Комплектность: колба - 1 шт., сосуд для жидких веществ - 2 шт., воронка
делительная - 1 шт., воронка капельная - 2 шт., колпачок - 3 шт., колонка
реакционная - 1 шт., сосуд для твердых веществ - 1 шт.
Принцип работы прибора основан на образовании твердых растворимых
веществ в результате химических реакций.</t>
  </si>
  <si>
    <t>195
О</t>
  </si>
  <si>
    <t>ТЦ_105_66_6670051058_01.04.2024_01_203.1</t>
  </si>
  <si>
    <t>Барометр-анероид.
Предназначен для ориентировочных наблюдений за изменением
атмосферного давления и его измерения при проведении
демонстрационных и лабораторных работ на уроках физики и географии.
Пределы измерения, гПа/мм рт. ст.: 1060/795.
Цена деления шкал, гПа/ мм рт. ст.: 2/1.
Диапазон измерения, гПа/ мм рт. ст.: 960 …1060 / 720 … 795.
Конструкция прибора позволяет повесить его на стене.</t>
  </si>
  <si>
    <t>198
О</t>
  </si>
  <si>
    <t>ТЦ_105_66_6670051058_01.04.2024_01_206.1</t>
  </si>
  <si>
    <t>Мини-экспресс лаборатория учебная.
Мини-экспресс-лаборатория позволяет практически ознакомить учащихся
с методиками и технологиями экологического (эколого-биологического,
химико-экологического) экспресс-контроля окружающей среды начального
уровня, приобрести ими соответствующие умения и навыки.
Мини-экспресс-лаборатория это модификация универсального
применения, содержащая широкий круг средств химического экспресс-
контроля объектов окружающей среды. Рассчитана на проведение
практических работ ознакомительного (начального) и среднего уровней с
проведением простых тестов.
Мини-экспресс-лаборатории представляют собой функционально
целостные учебно-методические комплекты, содержащие индикаторные
средства, принадлежности, специальный инструментарий и учебно-
методические пособия. Средства комплектации размещены в жестких
портативных контейнерах с укладками разных типов, содержащих, в
зависимости от модификации, индивидуальные ложементы из
современных материалов.
Контейнеры и ложементы эргономичны и надежно сохраняют содержимое
мини-экспресс-лабораторий при эксплуатации, транспортировке и
хранении изделий.
Индикаторные средства, входящие в состав мини-экспресс-лабораторий,
позволяют выполнить (см. также таблицу ниже):
индикаторные трубки – 30 анализов воздуха;
тест-система «Аммиак» - 50 анализов воздуха по аммиаку;
тест-системы – не менее 500 анализов воды и водных растворов, почвы и
сыпучих материалов по 5 компонентам;</t>
  </si>
  <si>
    <t>199
О</t>
  </si>
  <si>
    <t>ТЦ_105_66_6670051058_01.04.2024_01_207.1</t>
  </si>
  <si>
    <t>Прибор для получения галоидоалканов и сложных эфиров лабораторный.
Прибор предназначен для использования на практических занятиях при
изучении тем "Алканы" и "Сложные эфиры", в частности, для проведения
ученического эксперимента по синтезу бромэтана и этилацетата.
Габаритные размеры (дл.*шир.*выс.), см: 8,5*8*13. Вес, кг, 0,2.
Комплектность: колба круглодонная 50 мл – 1 шт., пробирка 21*125 – 1
шт., трубка ПВХ с тремя чашками-насадками и резиновой пробкой – 1 шт.,
стакан РР – 1 шт., руководство по эксплуатации – 1 шт.</t>
  </si>
  <si>
    <t>200
О</t>
  </si>
  <si>
    <t>ТЦ_105_66_6670051058_01.04.2024_01_208.1</t>
  </si>
  <si>
    <t>Колбонагреватель.
Колбонагреватель предназначен для нагрева жидкостей в круглодонных
колбах максимальным объемом 500 мл.
Технические характеристики
Плавная регулировка нагрева до 450 С.
Мощность - 230 Вт.
Ручка включения и плавной регулировки мощности нагрева и индикатор
нагрева размещены на лицевой панели прибора.</t>
  </si>
  <si>
    <t>ТЦ_105_66_6670051058_01.04.2024_01_210.1</t>
  </si>
  <si>
    <t>Баня комбинированная лабораторная.
Баня комбинированная лабораторная предназначена для нагревания
веществ в пробирках или колбах в ходе проведения опытов.
Габаритные размеры в упаковке (дл.*шир.*выс.), см: 27*27*27. Вес, кг, 3,1.
Температура нагрева в водяной бане, °С, : 100.
Температура нагрева в песчаной бане, °С, : 100.
Мощность электроплитки, Вт: 800.
Напряжение питания, В: 220.
Комплектность: электроплитка – 1 шт., емкость для песка – 1 шт., емкость
для воды – 1 шт., конфорки разного размера – 4 шт., крышка – 1 шт.,
руководство по эксплуатации – 1 шт.</t>
  </si>
  <si>
    <t>202
О</t>
  </si>
  <si>
    <t>ТЦ_105_66_6670051058_01.04.2024_01_211.1</t>
  </si>
  <si>
    <t>Весы для сыпучих материалов.
Весы учебные с гирями до 200 г предназначены для взвешивания массы
вещества до 200 г при проведении опытов по физике и химии.
Габаритные размеры в упаковке (дл.*шир.*выс.), см: 25*18*12. Вес, кг, 0,8.
Вес (без комплекта гирь), кг, 0,4.
Допустимая нагрузка, г: 200.
Цена деления шкалы, г: 0,2.
В комплект входят: весы – 1 шт., чашки – 2 шт., набор гирь технических –
1 шт., руководство по эксплуатации – 1 шт.</t>
  </si>
  <si>
    <t>203
О</t>
  </si>
  <si>
    <t>ТЦ_105_66_6670051058_01.04.2024_01_212.1</t>
  </si>
  <si>
    <t>Прибор для получения газов.
Предназначен для получения газов при проведении лабораторных опытов
и практических занятий.
Габаритные размеры в упаковке (дл.*шир.*выс.), см: 20*7*3,5. Вес, кг, 0,1.
Комплектность: прибор для получения газов ППГ (в сборе) – 1 шт.,
руководство по эксплуатации – 1 шт.
Прибор состоит из пробирки, воронки с длинным отростком, вставленной
в резиновую пробку, трех неподвижных чашек-насадок с буртиками и
отверстиями в дне чашек, газоотводной резиновой трубки, наконечника,
пружинного зажима и стеклянной выводной трубки.
В приборе можно получить небольшие количества газов: водорода,
углекислого газа, хлора.</t>
  </si>
  <si>
    <t>204
О</t>
  </si>
  <si>
    <t>ТЦ_105_66_6670051058_01.04.2024_01_213.1</t>
  </si>
  <si>
    <t>Прибор для получения галоидоалканов лабораторный.
Прибор предназначен для использования на практических занятиях при
изучении тем "Алканы" и "Сложные эфиры", в частности, для проведения
ученического эксперимента по синтезу бромэтана и этилацетата.
Габаритные размеры (дл.*шир.*выс.), см: 8,5*8*13. Вес, кг,0,2.
Комплектность: колба круглодонная 50 мл – 1 шт., пробирка 21*125 – 1
шт., трубка ПВХ с тремя чашками-насадками и резиновой пробкой – 1 шт.,
стакан РР – 1 шт., руководство по эксплуатации – 1 шт.</t>
  </si>
  <si>
    <t>ТЦ_105_66_6670051058_01.04.2024_01_214.1</t>
  </si>
  <si>
    <t>Спиртовка лабораторная стекло.
Предназначена для использования при проведении лабораторных работ,
связанных с нагреванием.
Габаритные размеры (дл.*шир.*выс.), см: 10*10*7. Вес, кг,0,05.
Комплектность: спиртовка – 1 шт., держатель фитиля – 1 шт., фитиль – 1
шт., колпачок для гашения пламени – 1 шт.
Спиртовка изготовлена из стекла, снабжена держателем фитиля и
колпачком для гашения пламени.</t>
  </si>
  <si>
    <t>206
О</t>
  </si>
  <si>
    <t>ТЦ_105_66_6670051058_01.04.2024_01_215.1</t>
  </si>
  <si>
    <t>Спиртовка лабораторная литая.
Предназначена для использования при проведении лабораторных работ,
связанных с нагреванием.
Габаритные размеры (дл.*шир.*выс.), см: 10*10*7. Вес, кг,0,05.
Комплектность: спиртовка – 1 шт., держатель фитиля – 1 шт., фитиль – 1
шт., колпачок для гашения пламени – 1 шт.
Спиртовка изготовлена из стекла, снабжена держателем фитиля и
колпачком для гашения пламени.</t>
  </si>
  <si>
    <t>207
О</t>
  </si>
  <si>
    <t>ТЦ_105_66_6670051058_01.04.2024_01_216.1</t>
  </si>
  <si>
    <t>Магнитная мешалка для кабинета химии.
Предназначена для перемешивания жидкостей с помощью якоря,
помещаемого в сосуд с перемешиваемой жидкостью, при проведении
опытов на уроках химии, биологии, экологии и естествознания.
Габаритные размеры в упаковке (дл.*шир.*выс.), см: 21,0*12,0*15,0. Вес,
кг, 0,6.
Максимальная скорость вращения, об/мин: 2500
Максимальный объем перемешиваемой жидкости, мл: 1000
Напряжение питания, В: 220/12
Комплектность: мешалка – 1 шт., якорь – 2 шт., блок питания (220/12 В) –
1 шт., руководство по эксплуатации – 1 шт.
Скорость вращения регулируется ручкой на корпусе прибора.</t>
  </si>
  <si>
    <t>208
О</t>
  </si>
  <si>
    <t>ТЦ_105_66_6670051058_01.04.2024_01_217.1</t>
  </si>
  <si>
    <t>Газоанализатор кислорода и токсичных газов с цифровой индикацией
показателей.
Переносной газоанализатор предназначен для контроля недостаточного
или избыточного содержания кислорода и/или токсичных газов диоксид
углерод CO2, оксид углерода CO, сероводород H2S, диоксид серы SO2,
хлор Cl2, хлористый водород HCl, фтористый водород HF, аммиак NH3,
двуокись азота NO2 в воздухе рабочей зоны, а также для выдачи светового
и звукового сигналов при достижении пороговых значений.
Цена указана минимальная с 2 датчиками:датчик кислорода+ оксид
углерода CO или сероводород H2S или диоксид серы SO2</t>
  </si>
  <si>
    <t>ТЦ_105_66_6670051058_01.04.2024_01_218.1</t>
  </si>
  <si>
    <t>Микроскоп цифровой с руководством пользователя и пособием для
учащихся для кабинета химии.
Микроскоп – это современный USB-микроскоп с возможностью фото- и
видеосъемки изучаемых образцов, оснащенный 1,3-мегапиксельной
камерой и имеющий мощное увеличение до 400 крат. Модель может
использоваться в самых разных областях: в радиоэлектронике, ювелирном
деле, биологии, зоологии и др. Поставляется со штативом.
Микроскоп подключается к компьютеру или ноутбуку через стандартный
порт USB 2.0. Изучение образцов и обработка изображения происходит с
помощью программы захвата изображения, входящей в стандартную
комплектацию. Помимо записи и редактирования фотографий и
видеозаписей, программа умеет измерять длину объекта, периметр,
радиус/диаметр, а также разнообразные углы.
Микроскоп прост в использовании и не требует специальной подготовки
пользователя. Небольшие размеры прибора делают его очень удобным для
домашнего использования. Микроскоп может использоваться как со
штативом, входящим в комплект поставки, так и без него.
Корпус микроскопа имеет прорезиненное покрытие, которое не только
приятно на ощупь, но и не даст прибору выскользнуть из рук.
Особенности:
Удобный съемный штатив
Питание через USB-порт
8 встроенных белых светодиодов с плавной регулировкой яркости
Возможность сохранения изображений и съемка видео
Измерение расстояний, площадей, углов и радиусов увеличенных объектов
Широкая сфера применения</t>
  </si>
  <si>
    <t>210
О</t>
  </si>
  <si>
    <t>ТЦ_105_66_6670051058_01.04.2024_01_194.1</t>
  </si>
  <si>
    <t>Прибор для опытов по химии с электрическим током (лабораторный).
Прибор для опытов по химии с электрическим током (лабораторный),
представляет собой систему постоянного тока для проведения точных
гальванических исследований, которую возможно применять для изучения
законов электролиза (закона Фарадея и определения числа Авогадро).
Прибор выдает до 0,6 А при напряжении постоянного тока, 5 В. Ручка
переменного резистора позволяет контролировать выходной ток через
кабель датчика.
Технические характеристики:
Диапазон постоянного тока, А: от 0 до 0,6 А;
Линейность датчика тока, %: не хуже 0,1;
Минимальное разрешение, бит: 12;
Максимальное разрешение, бит: 13;
Разрешающая способность должна быть: для разрешения 13 бит: 0,09 мА;
для разрешения 12 бит: 0,18 мА.</t>
  </si>
  <si>
    <t>Электроплитка.
Номинальное напряжение: 220В.
Род тока - переменный.
Номинальная потребляемая мощность: 1,0 кВт.
Класс защиты: 0.
Тип пожаробезопасности: B.
Расположение нагревательного диска: в центре.
Время разогрева электроконфорки до рабочей температуры (450 °С) 15
мин.</t>
  </si>
  <si>
    <t>212
О</t>
  </si>
  <si>
    <t>Набор для чистки оптики.
Эффективное средство против запотевания оптических поверхностей.
Набор состоит из геля и салфетки, пропитанной специальным составом.
Набор предназначен для защиты линз телескопов, биноклей, зрительных
труб и другой оптической техники, а также для ухода за очками.
В неблагоприятных погодных условиях оптические поверхности быстро
запотевают. Набор предотвращает образование конденсата на всех видах
линз. Для обработки оптики достаточно выдавить немного геля на линзу и
вытереть ее насухо салфеткой.
Особый химический состав образует на поверхности линзы тонкий
защитный слой. При запотевании этот состав мгновенно испаряет влагу в
воздух. Линза остается сухой и чистой.
Набор позволяет использовать оптику в условиях повышенной влажности
и при очень низких температурах.
Гель расходуется очень экономично, поэтому 5-граммовой упаковки хватит
надолго. Каждая сторона салфетки может быть использована не менее 60
раз.
Основные особенности:
Мгновенное действие
Не оставляет разводов
Действует при высокой влажности
Безопасен для просветляющего покрытия
Гипоаллергенный состав
Подходит для всех видов линз</t>
  </si>
  <si>
    <t>ТЦ_105_66_6670051058_01.04.2024_01_220.1</t>
  </si>
  <si>
    <t>Набор посуды для реактивов.
Набор предназначен для хранения и раздачи растворов и реактивов при
выполнении химического эксперимента при проведении ГИА по химии
Комплект поставки
Флакон с крышкой капельницей (40 мл) 42 шт.
Флакон с крышкой (40 мл) 8 шт.
Набор этикеток 1 шт.
Ложемент на 45 флаконов 1 шт.
Ложемент на 6 флаконов 5 шт.
Упаковка 1 шт.
Паспорт 1 шт.</t>
  </si>
  <si>
    <t>214
О</t>
  </si>
  <si>
    <t>ТЦ_105_66_6670051058_01.04.2024_01_221.1</t>
  </si>
  <si>
    <t>Набор посуды и принадлежностей для работы с малыми количествами
веществ.
Набор предназначен для проведения лабораторных работ при изучении
курса биологии.
Габаритные размеры в упаковке (дл.*шир.*выс.), см: 38*28*10. Вес, кг, 1,5.
Комплектность: воронка - 1 шт., колба коническая 100 мл - 2 шт., чашка
Петри - 1 шт., капельница-банка - 1 шт., стакан PP 250 мл - 2 шт., флакон с
пробкой 30 мл (темное стекло) - 6 шт., покровное стекло 18*18 мм - 20 шт.,
предметное стекло 20*75 мм - 6 шт., пробирка 14*120 - 10 шт., стеклянные
палочки - 2 шт., спиртовка лабораторная литая - 1 шт., промывалка - 1 шт.,
ложка–шпатель - 1 шт., зажим пробирочный - 1 шт., пробка резиновая 12,5
мм - 2 шт., комплект трубок соединительных - 1 компл., штатив для
пробирок на 10 гнезд - 1 шт., набор инструментов препаровальных - 1 шт.,
лоток для раздаточного материала - 1 шт.
Производитель оставляет за собой право замены отдельных позиций без
ухудшения потребительских свойств набора.</t>
  </si>
  <si>
    <t>ТЦ_105_66_6670051058_01.04.2024_01_222.1</t>
  </si>
  <si>
    <t>Набор принадлежностей для монтажа простейших приборов по химии.
Набор предназначен для проведения лабораторных работ.
Комплектность:
1. Стекло и фарфор: колба круглодонная 50 мл - 1 шт., колба плоскодонная
50 мл - 1 шт., колба коническая 50 мл - 1 шт., колба коническая 250 мл - 1
шт, стакан 50 мл - 1 шт., стакан 250 мл - 1 шт., мензурка 50 мл - 1 шт.,
цилиндр мерный 25 -100 мл с носиком - 1 шт., стакан фарфоровый №1 на
25 мл - 1 шт., ступка №1 диам. 50 мм - 1 шт., пест №1 - 1 шт., тигли №3 - 1
шт., чашка выпарительная №1 диам. 60 мм - 1 шт., воронка 56-80 мм - 1
шт., пробирка 14*120 - 10 шт., пробирка 16*150 химическая - 5 шт.
2. Трубки соединительные с пробками: трубка прямая с оттянутым концом
(6-7 см) - 2 шт., трубка под углом 90 град. (мал.) - 1 шт., шланг резиновый -
2 шт., трубка под углом 60 град. (мал.) - 1 шт., трубка прямая - 1 шт.,
пробка резиновая с отверстием 14,5 мм - 1 шт., трубка У-образная - 1 шт.
3. Принадлежности: лоток для раздаточного материала - 1 шт., промывалка
- 1 шт., штатив для пробирок на 10 гнезд - 1 шт., зажим пробирочный - 1
шт., щипцы тигельные - 1 шт., пластины для капельного анализа - 2 шт.,
пластины для работ с малым количеством веществ - 2 шт., пробка с
держателем - 1 шт., ложка-шпатель - 1 шт., палочка стеклянная - 1 шт.,
набор пипеток химических с цветовой индикацией (6 шт. ) - 1 набор.
Производитель оставляет за собой право замены отдельных позиций без
ухудшения потребительских свойств комплекта.</t>
  </si>
  <si>
    <t>216
О</t>
  </si>
  <si>
    <t>ТЦ_105_66_6670051058_01.04.2024_01_223.1</t>
  </si>
  <si>
    <t>Набор посуды и принадлежностей из пропилена (микролаборатория).
Микролаборатория для учащихся предназначена для лабораторных и
практических работ по химии в соответствии с требованиями учебных
программ и методик.
Микролаборатория разработана для комплектации ученического стола с
выдвижным блоком, а также может устанавливаться на стандартных
учебных столах. Функциональные и эстетичные изделия из полипропилена
обеспечат безопасность, долговечность и удобство в работе.
Состав комплекта на 2-х учащихся:
Поднос полипропиленовый 6 шт
Банка для сухих реактивов полиэтиленовая, 40 мл 20 шт
Банка - капельница для растворов полиэтиленовая, 40 мл 30 шт
Подставка под банки с ячейками ("горка") полипропиленовая 2 шт
Штатив для пробирок полипропиленовый 2 шт
Воронка полипропиленовая d=75 мм 2 шт
Шпатель-ложечка полипропиленовый 2 шт
Стакан полипропиленовый, 100 мл 2 шт
Стакан полипропиленовый, 250 мл 1 шт
Планшетка из прозрачного полипропилена для капельных реакций на 14
гнезд 2 шт
Держатель для пробирок полипропиленовый 2 шт
Этикетки на банки 2 листа
Таблица "Периодическая система элементов ...." 1 шт
Таблицы растворимости, электроотрицательности, активности металлов по
1 шт</t>
  </si>
  <si>
    <t>218
О</t>
  </si>
  <si>
    <t>ТЦ_105_66_6670051058_01.04.2024_01_225.1</t>
  </si>
  <si>
    <t>Кювета для датчика оптической плотности.
Кювета для датчика оптической плотности предназначена для жидких
растворов при проведении опытов с датчиками оптической плотности.
Имеет следующие размеры: высота - 4 см, длина - 10 см, ширина – 3,5 см.</t>
  </si>
  <si>
    <t>219
О</t>
  </si>
  <si>
    <t>ТЦ_105_66_6670051058_01.04.2024_01_226.1</t>
  </si>
  <si>
    <t>Набор пробок резиновых.
Резиновые пробки используются при сборке установок, а также при работе
с агрессивными химическими реактивами. Периодическое смазывание
глицерином позволяет дольше сохранить резиновые пробки в эластичном
состоянии. В наборе - 5 пробок.</t>
  </si>
  <si>
    <t>220
О</t>
  </si>
  <si>
    <t>ТЦ_105_66_6670051058_01.04.2024_01_227.1</t>
  </si>
  <si>
    <t>Переход стеклянный.
Переход стеклянный используется при проведении опытов с с программно-
аппаратным комплексом учителя (цифровой лабораторией) и
компьютерной измерительной системой.
Изготовлен из стекла группы ТС. Представляет собой муфту диаметром 19
мм с двумя кернами диаметром 14 и 29 мм и оливой</t>
  </si>
  <si>
    <t>ТЦ_105_66_6670051058_01.04.2024_01_228.1</t>
  </si>
  <si>
    <t>Пробирка Вюрца.
Пробирка Вюрца с отводом предназначена для проведения опытов с
датчиками. Имеет следующие размеры: высота – 14 см, диаметр – 2 см,
длина отвода – 1,5 см, ширина отвода – 0,5 см</t>
  </si>
  <si>
    <t>222
О</t>
  </si>
  <si>
    <t>ТЦ_105_66_6670051058_01.04.2024_01_229.1</t>
  </si>
  <si>
    <t>Пробирка двухколенная.
Пробирка двухколенная используется для проведения реакций между
двумя веществами в замкнутом объеме и подсоединяется к датчику объема
газа на уроках химии.
Габаритные размеры в упаковке (дл.*шир.*выс.), см: 17,5*16,5*4,5. Вес, кг,
0,12.
Изготовлена из стекла.</t>
  </si>
  <si>
    <t>223
О</t>
  </si>
  <si>
    <t>ТЦ_105_66_6670051058_01.04.2024_01_230.1</t>
  </si>
  <si>
    <t>Соединитель стеклянный.
Соединитель стеклянный используется при проведении опытов с
программно-аппаратным комплексом учителя (цифровой лабораторией).
Изготовлен из стекла группы ТС. Представляет собой муфту диаметром 19
мм с двумя одинаковыми кернами диаметром 29 мм и оливой.</t>
  </si>
  <si>
    <t>224
О</t>
  </si>
  <si>
    <t>ТЦ_105_66_6670051058_01.04.2024_01_231.1</t>
  </si>
  <si>
    <t>Шприц.
Шприц используется при проведении демонстрационных опытов. Объем
шприца составляет 3 мл.</t>
  </si>
  <si>
    <t>225
О</t>
  </si>
  <si>
    <t>ТЦ_105_66_6670051058_01.04.2024_01_232.1</t>
  </si>
  <si>
    <t>Зажим винтовой.
Зажим винтовой используется как вспомогательный элемент при
демонстрации на уроках химии различных опытов, требующих
осуществить дозированное пережатие гибких шлангов.</t>
  </si>
  <si>
    <t>226
О</t>
  </si>
  <si>
    <t>ТЦ_105_66_6670051058_01.04.2024_01_233.1</t>
  </si>
  <si>
    <t>Зажим Мора.
Зажим (пружинный) Мора предназначен для пережатия тонкостенных
трубок и шлангов диаметром до 25 мм. Зажим выполнен из стали.</t>
  </si>
  <si>
    <t>ТЦ_105_66_6670051058_01.04.2024_01_235.1</t>
  </si>
  <si>
    <t>Комплект стеклянной посуды на шлифах демонстрационный.
Используется для проведения демонстрационных опытов по химии. В
состав комплекта входит посуда на шлифах. Шлифы обеспечивают
надежную сборку экспериментальной установки по химии.
В состав комплекта входит 21 предмет: колбы круглодонные 100 мл, 250
мл и 500 мл, колба трехгорлая, переходы керн14, керн29, воронка
капельная, насадка Н1-14 и другая стеклянная посуда для химического
эксперимента</t>
  </si>
  <si>
    <t>ТЦ_105_66_6670051058_01.04.2024_01_236.1</t>
  </si>
  <si>
    <t>Дозирующее устройство (механическое)
Используется при проведении демонстрационных опытов. Дозирующее
устройство точно и быстро наполняет стандартные пластиковые мерные
пипетки объемом от 1 до 25 мл.
Надевается на стеклянные или пластиковые мерные пипетки объемом от 1
до 25 мл и позволяет вращением колесика, находящегося в верхней части
дозатора, осуществлять плавный и точный забор или сброс дозируемой
жидкости.</t>
  </si>
  <si>
    <t>ТЦ_105_66_6670051058_01.04.2024_01_237.1</t>
  </si>
  <si>
    <t>Комплект изделий из керамики, фарфора и фаянса
Используется при проведении демонстрационных опытов. В комплект
входят:
Кастрюля -1 шт.
Кружка - 1 шт.
Тигель -1 шт.
Крышка (к тиглю)-1 шт.
Ложка - 2 шт.
Ступка -1 шт.
Пест - 1 шт.
Треугольник -1 шт.
Чаша (выпарительная) - 2 шт.
Шпатель - 2 шт.</t>
  </si>
  <si>
    <t>ТЦ_105_66_6670051058_01.04.2024_01_238.1</t>
  </si>
  <si>
    <t>Комплект ложек фарфоровых
Используется при проведении демонстрационных опытов. Ложки
применяются при взвешивании, снятия осадков с фильтров. Поверхность
ложек фарфоровых покрыта глазурью.
В комплект входят:
Ложка фарфоровая № 1, 120 мм – 1 шт.
Ложка фарфоровая № 2, 150 мм – 1 шт.
Ложка фарфоровая № 3, 200 мм – 1 шт.</t>
  </si>
  <si>
    <t>ТЦ_105_66_6670051058_01.04.2024_01_241.1</t>
  </si>
  <si>
    <t>Комплект мерных цилиндров пластиковых.
Используются при проведении демонстрационных опытов.
В комплект входят:
Цилиндр мерный с носиком 100 мл – 3 шт.
Цилиндр мерный с носиком 250 мл – 1 шт.
Цилиндр мерный с носиком 500 мл – 1 шт.</t>
  </si>
  <si>
    <t>ТЦ_105_66_6670051058_01.04.2024_01_242.1</t>
  </si>
  <si>
    <t>Комплект мерных цилиндров стеклянных.
Используется при проведении демонстрационных опытов. Мерные
цилиндры применяются для отмеривания определенного объема жидкости.
На боковой поверхности цилиндра наносится шкала, соответствующая его
вместимости. Цилиндры соответствуют 2 классу точности.
В комплект входят:
Цилиндр мерный с носиком 50 мл – 2 шт.
Цилиндр мерный с носиком 100 мл – 2 шт.
Цилиндр мерный с носиком 250 мл – 1 шт.</t>
  </si>
  <si>
    <t>ТЦ_105_66_6670051058_01.04.2024_01_248.1</t>
  </si>
  <si>
    <t>Комплект ступок с пестиками.
Комплект ступок с пестами (12 штук) предназначен для перетирания
веществ при подготовке и проведении экспериментов по химии. В
комплект входят ступки и песты разных размеров. Изготовлены из
фарфора.
В состав комплекта входят:
1. Ступка фарфоровая №2 - 5 шт.
2. Ступка фарфоровая №4 - 5 шт.
3. Ступка фарфоровая №6 - 2 шт.
4. Пест №2 - 5 шт.
5. Пест №3 - 5 шт.
6. Пест №4 - 2 шт.</t>
  </si>
  <si>
    <t>243
О</t>
  </si>
  <si>
    <t>ТЦ_105_66_6670051058_01.04.2024_01_250.1</t>
  </si>
  <si>
    <t>Набор пинцетов.
Набор пинцетов, предназначен для работы с мелкими деталями или
опасными веществами, которые не желательно брать в руки. В комплект
входит 6 пинцетов различных размеров.</t>
  </si>
  <si>
    <t>244
О</t>
  </si>
  <si>
    <t>ТЦ_105_66_6670051058_01.04.2024_01_251.1</t>
  </si>
  <si>
    <t>Набор чашек Петри.
В набор входят 10 чашек Петри, диаметром 35 мм.</t>
  </si>
  <si>
    <t>245
О</t>
  </si>
  <si>
    <t>ТЦ_105_66_6670051058_01.04.2024_01_252.1</t>
  </si>
  <si>
    <t>Трубка стеклянная.
Используется при проведении демонстрационных опытов для соединения
сосудов. Изготовлены из стекла, используются для соединения сосудов.
Внутренний диаметр - 5 мм. В комплект входят трубки общим весом не
менее 0,5 кг (примерно, около 50 шт.)</t>
  </si>
  <si>
    <t>246
О</t>
  </si>
  <si>
    <t>ТЦ_105_66_6670051058_01.04.2024_01_253.1</t>
  </si>
  <si>
    <t>Эксикатор.
Предназначен для высушивания веществ под вакуумом при комнатной
температуре и для хранения реактивов. Представляет собой стеклянную
емкость с крышкой. Внутри эксикатора есть фарфоровая вставка, на
которую можно устойчиво разместить лабораторную посуду.</t>
  </si>
  <si>
    <t>ТЦ_105_66_6670051058_01.04.2024_01_255.1</t>
  </si>
  <si>
    <t>Щипцы тигельные.
Щипцы тигельные применяются при прокаливании в тиглях различных
веществ. Выполнены из стали.</t>
  </si>
  <si>
    <t>249
О</t>
  </si>
  <si>
    <t>ТЦ_105_66_6670051058_01.04.2024_01_256.1</t>
  </si>
  <si>
    <t>Бюретка.
Бюретка 25 мл применяется для точного отмеривания небольших
количеств жидкости и для титрования.
Технические характеристики
Вместимость 25 мл
Погрешность 0.1 мл
Цена деления 0.1 мл
Бюретка без времени ожидания без крана 2 класса точности.</t>
  </si>
  <si>
    <t>250
О</t>
  </si>
  <si>
    <t>ТЦ_105_66_6670051058_01.04.2024_01_257.1</t>
  </si>
  <si>
    <t>Пробирка.
Пробирки ПХ-14 применяются для проведения различных качественных
реакций и других лабораторных работ.</t>
  </si>
  <si>
    <t>ТЦ_105_66_6670051058_01.04.2024_01_258.1</t>
  </si>
  <si>
    <t>Банка под реактивы полиэтиленовая.
Основные характеристики
Объем 500 мл
Размер основания 95х72 мм
Высота без крышки 120 мм
Диаметр горла наружный/внутренний 56/52 мм
Цвет Белый</t>
  </si>
  <si>
    <t>252
О</t>
  </si>
  <si>
    <t>ТЦ_105_66_6670051058_01.04.2024_01_259.1</t>
  </si>
  <si>
    <t>Банка под реактивы стеклянная из темного стекла с притертой пробкой.
Склянка 500 мл узкое горло темное стекло
Склянки для реактивов с притертой пробкой используются для хранения
химических веществ, в том числе летучих, фотолабильных и пахучих.
Склянки для реактивов с притертой пробкой изготавливаются из стекла
ХС1 по в соответствии с ГОСТ 21400-75 или НС-1 в соответствии с ГОСТ
19808-86.
Основные характеристики
Объем 500 мл
Шлиф 28/22 мм</t>
  </si>
  <si>
    <t>ТЦ_105_66_6670051058_01.04.2024_01_260.1</t>
  </si>
  <si>
    <t>Набор склянок для растворов реактивов.
Набор склянок 30 мл для растворов реактивов предназначен для хранения
растворов реактивов. В набор входит 6 склянок.</t>
  </si>
  <si>
    <t>ТЦ_105_66_6670051058_01.04.2024_01_261.1</t>
  </si>
  <si>
    <t>Палочка стеклянная.
Используется в ходе проведения лабораторных работ на уроках биологии.</t>
  </si>
  <si>
    <t>255
О</t>
  </si>
  <si>
    <t>ТЦ_105_66_6670051058_01.04.2024_01_262.1</t>
  </si>
  <si>
    <t>Штатив для пробирок.
Штатив для пробирок предназначен для хранения пробирок (до 10 штук) в
кабинете химии в школе. Подставка для пробирок изготовлена из
полимерного материала. Штатив для пробирок подходит для пробирок
диаметром до 16 мм</t>
  </si>
  <si>
    <t>256
О</t>
  </si>
  <si>
    <t>ТЦ_104_66_6670051058_01.04.2024_01_263.1</t>
  </si>
  <si>
    <t>Штатив лабораторный по химии.
Штатив ШЛХ является вспомогательным учебным оборудованием для
сборки установок, закрепления различных приборов, лабораторной посуды
при проведении учащимися лабораторных опытов и практических занятий.
Комплектность: подставка металлическая толщиной 4 мм - 1 шт., стержень
- 1 шт., муфта в сборе - 3 шт., лапка в сборе - 2 шт., кольцо - 1 шт.,
руководство по эксплуатации - 1 шт.</t>
  </si>
  <si>
    <t>259
О</t>
  </si>
  <si>
    <t>ТЦ_105_66_6670051058_01.04.2024_01_266.1</t>
  </si>
  <si>
    <t>Комплект средств для индивидуальной защиты.
Предназначен для защиты при проведении опытов.
В комплект средств индивидуальной защиты входят: защитные очки,
фартук ПВХ, перчатки прорезиненные, маска-щиток.</t>
  </si>
  <si>
    <t>260
О</t>
  </si>
  <si>
    <t>ТЦ_105_66_6670051058_01.04.2024_01_267.1</t>
  </si>
  <si>
    <t>Комплект термометров.
Прибор предназначен для измерения температуры при проведении
лабораторных работ по калориметрии, определению термического
коэффициента сопротивления металлов, удельной теплоемкости воды, а
также для знакомства учащихся с устройством прибора и принципом его
действия.
Габаритные размеры в упаковке (дл.*шир.*выс.), см: 31*1*1. Вес, кг, 0,015.
Пределы измерения температуры,°С: 0…100.
Цена деления шкалы, °С: 1.</t>
  </si>
  <si>
    <t>ТЦ_104_66_6670051058_01.04.2024_01_268.1</t>
  </si>
  <si>
    <t>Сушильная панель для посуды.
Доска для сушки посуды
Доска представляет собой пластмассовую панель с 37 отверстиями, в
которые вставляются пластиковые держатели для посуды (крючки). Для
крепления на стене доска имеет два отверстия, также в комплекте
предусмотрены шурупы, дюбели и запасные крючки. Габаритные размеры:
52х42х3 см.</t>
  </si>
  <si>
    <t>262
О</t>
  </si>
  <si>
    <t>ТЦ_104_66_6670051058_01.04.2024_01_270.1</t>
  </si>
  <si>
    <t>Шкаф для хранения химических реактивов.
Шкафы для химических реактивов. Предназначен для хранения химических реактивов. Размер 800х450х1970
мм.</t>
  </si>
  <si>
    <t>263
О</t>
  </si>
  <si>
    <t>ТЦ_104_66_6670051058_01.04.2024_01_271.1</t>
  </si>
  <si>
    <t>Шкаф для хранения посуды.
Шкаф с выдвижными полками.
Шкаф для хранения посуды имеет щитовую конструкцию и включает в
себя тумбу и неподвижно закреплённый на ней шкаф. Все щитовые
элементы шкафа изготавливаются из ЛДСП толщиной 16 мм, класса
эмиссии Е1. Кромки облицованы кантом ПВХ толщиной 2 мм, Рамочный
фасад шкафа выполнен из профиля МДФ и имеет вставку из прозрачного
монолитного поликарбоната. Каждая дверь имеет ручку мебельную.
Габаритные размеры: 1204х547х2100 мм.</t>
  </si>
  <si>
    <t>266
О</t>
  </si>
  <si>
    <t>ТЦ_105_66_6670051058_01.04.2024_01_274.1</t>
  </si>
  <si>
    <t>Электрический аквадистиллятор.
Аквадистиллятор электрический АЭ-14-"Я-ФП"
Предназначается для получения дистиллированной (очищенной) воды,
отвечающей требованиям Государственной фармакопеи РФ ФС42-2619-89
путём тепловой перегонки воды.</t>
  </si>
  <si>
    <t>ТЦ_104_66_6670051058_01.04.2024_01_275.1</t>
  </si>
  <si>
    <t>Шкаф сушильный.
Шкаф сушильный – 1 шт., полка сплошная съемная – 1 шт., провод сетевой
– 1 шт., регулятор температуры – 1 шт., руководство по эксплуатации – 1
шт.</t>
  </si>
  <si>
    <t>270
О</t>
  </si>
  <si>
    <t>ТЦ_101_66_6670051058_01.04.2024_01_278.1</t>
  </si>
  <si>
    <t>Потолочная система_КАБИНЕТ ХИМИИ. (электричество+воздух+вода)
1+8 Состав комплекса:
распределительный шкаф электроснабжения – 1 шт., выдвижные лифт-
модули с электромеханическим приводом – 8 шт., подвесные
металлические каналы для коммуникаций - 1 комплекта, пульт управления
– 1 шт. Стойки для ученика двухсторонние. Стойка для учителя
односторонняя.
В потолочной системе электроснабжения обеспечено как локальное, так и
дистанционное (с центрального пульта) управление движением лифт-
модулей, электроснабжением и местным освещением ученических мест.
Расположение рабочих блоков панелей на одном лифт-модуле -
одностороннее, для использования двумя учениками.
Электропитание: 220 В.
Электропитание лифт-модулей постоянным током:
Выходное напряжение в диапазоне от 0 до 30 В с шагом 0,1 В.
Максимально допустимый ток – 10 А. Дискретность регулировки
ограничения тока 0,1 А.
Электропитание лифт-модулей переменным током:
Выходное напряжение в диапазоне от 0 до 42 В с шагом 6 В. Максимально
допустимый ток – 10 А. Дискретность регулировки ограничения тока 0,1 А.
Блоки панелей лифт-модулей (для каждого лифт-модуля):
Панель питания компьютеров и оборудования в составе:
Розетка питания компьютера, напряжение 220 В – 2 шт
Розетка питания оборудования, напряжение 220 В – 2 шт
Контрольная лампа присутствия напряжения 220 В в розетке питания
оборудования – 2 шт</t>
  </si>
  <si>
    <t>277
О</t>
  </si>
  <si>
    <t>ТЦ_104_66_6670051058_01.04.2024_01_286.1</t>
  </si>
  <si>
    <t>287
О</t>
  </si>
  <si>
    <t>Сушильная панель для посуды.
Размер: 600х500 мм. Стеллаж выполнен из полипропилена, имеет 40
штырьков (17, 5 см – 17 шт., 11,5 см – 23 шт.) диаметром 10 мм.
Держатели можно вытащить.</t>
  </si>
  <si>
    <t>288
О</t>
  </si>
  <si>
    <t>ТЦ_105_66_6670051058_01.04.2024_01_296.1</t>
  </si>
  <si>
    <t>Аквадистиллятор ДЭ 4 М. Тип: электрический, производительность: 4
дм³/ч, потребляемая мощность: 3 кВт, расход воды: 40 л/ч, время
установления рабочего режима: 30 мин, тэны: нержавеющая сталь</t>
  </si>
  <si>
    <t>290
О</t>
  </si>
  <si>
    <t>ТЦ_105_66_6670051058_01.04.2024_01_298.1</t>
  </si>
  <si>
    <t>Набор ОГЭ/ГИА по химии (стойка для наборов, стакан с сносиком ВН-50,
держатель для пробирок, набор посуды и принадлежности, очки защитные
закрытые, оборудование для учителя и реактивы</t>
  </si>
  <si>
    <t>Комната для хранения химреагентов (пом. 120)</t>
  </si>
  <si>
    <t>Лингафонный кабинет (пом. 2.120; 2.342)</t>
  </si>
  <si>
    <t>306
О</t>
  </si>
  <si>
    <t>ТЦ_104_66_6670051058_01.04.2024_01_309.1</t>
  </si>
  <si>
    <t>Программное обеспечение для лингафонного кабинета с возможностью
организации сетевого взаимодействия и контроля рабочих мест учащихся
учителем и обучения иностранным языкам. Sanako Study 700 Лингафонный
программный комплекс (10-20 пользователей),</t>
  </si>
  <si>
    <t>307
О</t>
  </si>
  <si>
    <t>ТЦ_104_66_6670051058_01.04.2024_01_310.1</t>
  </si>
  <si>
    <t>Наушники с микрофоном SENNHEISER PC 8 USB
Наушники должны иметь следующие характеристики: тип – накладные,
длина кабеля не менее 2 м, разъём кабеля USB, наличие микрофона.</t>
  </si>
  <si>
    <t>308
О</t>
  </si>
  <si>
    <t>ТЦ_104_66_6670051058_01.04.2024_01_311.1</t>
  </si>
  <si>
    <t>Тумба модульная</t>
  </si>
  <si>
    <t>Кабинет для занятий "Шахматы" (пом. 2.121)</t>
  </si>
  <si>
    <t>682
О</t>
  </si>
  <si>
    <t>ТЦ_104_66_6670051058_01.04.2024_01_660.1</t>
  </si>
  <si>
    <t>686
О</t>
  </si>
  <si>
    <t>ТЦ_104_66_6670051058_01.04.2024_01_663.1</t>
  </si>
  <si>
    <t>Напольные гигантские шахматы с доской (90см)
Размер всех оснований фигур - 24 см. Король - 90 см, 1,83 кг
Ферзь - 85 см, 1,8 кг
Слон - 84 см, 1,56 кг
Конь -75 см, 1,40 кг
Ладья- 71,5 см , 1,127 кг
Пешка - 68 см, 1,27 кг
Общий объем - 0,99 м3
Комплект упакован в три коробки:
Размеры коробок: 72х50х77 см, 75х51х65 см, 66х66х64 см
Комплект: виниловая доска 3 м х 3 м
Шахматы - уникальный комплект 3 в 1
Шахматы - трансформер: средняя часть фигуры вынимается и получаются
шахматы размера 63 см.Дно отворачивается, нижнюю часть можно
использовать как «шашки»
Король - 90 см, 1,83 кг
Ферзь - 85 см, 1,8 кг
Слон - 84 см, 1,56 кг
Конь -75 см, 1,40 кг
Ладья- 71,5 см , 1,127 кг
Пешка - 68 см, 1,27 кг
Общий объем - 0,99 м3
Комплект упакован в три коробки:
Размеры коробок: 72х50х77 см, 75х51х65 см, 66х66х64 см
Комплект: виниловая доска 3 м х 3 м
Шахматы - уникальный комплект 3 в 1
Шахматы - трансформер: средняя часть фигуры вынимается и получаются</t>
  </si>
  <si>
    <t>687
О</t>
  </si>
  <si>
    <t>ТЦ_104_66_6670051058_01.04.2024_01_664.1</t>
  </si>
  <si>
    <t>Стол шахматный.
с выдвижными сиденьями Габариты: 1320х930х750 мм
Материал: ЛДСП, цвет по согласованию, кромка в цвет ЛДСП,
металлокаркас серый или белый</t>
  </si>
  <si>
    <t>691
О</t>
  </si>
  <si>
    <t>ТЦ_104_66_6670051058_01.04.2024_01_668.1</t>
  </si>
  <si>
    <t>Стена шахматная. Материалы: полистирол, ПВХ 3 мм. В комплекте:
магнитная шахматная доска с фигурами, размеры (ДхШ) - 1000х1000
мм - 1 шт;
табличка на дверь, размеры (ДхШ) - 300х150 мм - 1 шт.;
резные цифры с номером кабинета (индивидуальный размер) - 1 шт.;
таблички с лозунгами, размеры (ДхШ) - 1440х330 мм - 2 шт.;
QR-код, размеры (ДхШ) - 200х230 мм -1 шт.;
стенд с информацией о пешке и изображением фигуры, размеры
(ДхШ) - 750х700 мм - 1 шт.;
стенд с информацией о слоне и изображением фигуры, размеры (ДхШ)
- 730х730 мм - 1 шт.;
стенд с информацией о ферзе и изображением фигуры, размеры (ДхШ)
- 710х730 мм - 1 шт.;
стенд с информацией о коне и изображением фигуры, размеры (ДхШ) -
780х700 мм - 1 шт.;
стенд с информацией о короле и изображением фигуры, размеры
(ДхШ) - 710х810 мм - 1 шт.;
стенд с информацией о ладье и изображением фигуры, размеры (ДхШ)
- 780х700 мм - 1 шт.;
портрет шахматиста Ботвинника М.М., размеры (ДхШ) - 730х840 мм -
1 шт.;
табличка с годами жизни и именем Ботвинника М.М., размеры (ДхШ) -
1230х440 мм - 1 шт.;
табличка с основной информацией о Ботвиннике М.М., размеры
(ДхШ) - 1000х430 мм - 1 шт.;
декоративный элемент в виде шахматной доски и фигур, размеры</t>
  </si>
  <si>
    <t>692
О</t>
  </si>
  <si>
    <t>ТЦ_104_66_6670051058_01.04.2024_01_669.1</t>
  </si>
  <si>
    <t>Шахматные часы, двойные, 11 х 20 х 5 см, 1 АА</t>
  </si>
  <si>
    <t>693
О</t>
  </si>
  <si>
    <t>ТЦ_104_66_6670051058_01.04.2024_01_670.1</t>
  </si>
  <si>
    <t>Шахматы турнирные, доска 40 х 40 см</t>
  </si>
  <si>
    <t>Кабинет  музыки (пом. 2.122)</t>
  </si>
  <si>
    <t>ТЦ_104_66_6670051058_01.04.2024_01_319.1</t>
  </si>
  <si>
    <t>ТЦ_104_66_6670051058_01.04.2024_01_320.1</t>
  </si>
  <si>
    <t>Кабинет ОБЖ (пом. 2.123; 2.124)</t>
  </si>
  <si>
    <t>РЦ п.267</t>
  </si>
  <si>
    <t>Оружейный шкаф, 400х360х650мм;</t>
  </si>
  <si>
    <t>332
О</t>
  </si>
  <si>
    <t>ТЦ_105_66_6670051058_01.04.2024_01_328.1</t>
  </si>
  <si>
    <t>Мини-экспреес-лаборатории радиационно-химической разведки
Учебно-методический комплект «Факторы радиационной и химической
опасности» (УМК ФРХО) (Мини-экспресс-лаборатория радиационно-
химической разведки) предназначен
для проведения практических работ по оценке и обнаружению факторов
радиационной и химической опасности на базе школьного кабинета ОБЖ в
рамках курса «Основы безопасности жизнедеятельности».
УМК ФРХО позволяет выполнить под руководством и наблюдением
преподавателя актуальные исследования, нацеленные на экологиче-
скую оценку радиационной и химической безопасности окружающей среды
(воздуха, воды, продуктов питания). Исследования производятся с
использованием полностью готовых тестовых средств на основе
пооперационно визуализированных алгоритмов выполнения практических
работ, регламентированных прилагаемыми руководствами по применению
тестовых средств и методическими рекомендациями, составленными
специалистами ЗАО «Крисмас+» и изданными типографским способом.
УМК ФРХО находит своё применение при реализации программ
образовательной области «Основы безопасности жизнедеятельности» в
учреждениях основного общего, среднего общего и среднего специального
образования (в школах, учреждениях дополнительного образования детей,
учреждениях среднего специального образования, а также социальных
детских организациях и т.п.).
УМК ФРХО позволяет производить:
Оценку факторов радиационной опасности:
• измерять мощность дозы гамма-, бета- и рентгеновского излучения с
применением бытового дозиметра;</t>
  </si>
  <si>
    <t>334
О</t>
  </si>
  <si>
    <t>ТЦ_105_66_6670051058_01.04.2024_01_330.1</t>
  </si>
  <si>
    <t>Газоанализатор кислорода и токсичных газов с цифровой индикацией
показателей</t>
  </si>
  <si>
    <t>ТЦ_105_66_6670051058_01.04.2024_01_332.1</t>
  </si>
  <si>
    <t>Измеритель электропроводности, кислотности и температуры</t>
  </si>
  <si>
    <t>337
О</t>
  </si>
  <si>
    <t>ТЦ_105_66_6670051058_01.04.2024_01_333.1</t>
  </si>
  <si>
    <t>Компас-азимут</t>
  </si>
  <si>
    <t>340
О</t>
  </si>
  <si>
    <t>ТЦ_104_66_6670051058_01.04.2024_01_336.1</t>
  </si>
  <si>
    <t>Макет гранаты РГД-5</t>
  </si>
  <si>
    <t>ТЦ_104_66_6670051058_01.04.2024_01_337.1</t>
  </si>
  <si>
    <t>Респиратор</t>
  </si>
  <si>
    <t>ТЦ_104_66_6670051058_01.04.2024_01_340.1</t>
  </si>
  <si>
    <t>Дыхательная трубка (воздуховод)</t>
  </si>
  <si>
    <t>ТЦ_104_66_6670051058_01.04.2024_01_341.1</t>
  </si>
  <si>
    <t>Гипотермический пакет</t>
  </si>
  <si>
    <t>ТЦ_104_66_6670051058_01.04.2024_01_342.1</t>
  </si>
  <si>
    <t>Индивидуальный перевязочный пакет</t>
  </si>
  <si>
    <t>348
О</t>
  </si>
  <si>
    <t>ТЦ_104_66_6670051058_01.04.2024_01_344.1</t>
  </si>
  <si>
    <t>Бинт марлевый медицинский нестерильный</t>
  </si>
  <si>
    <t>ТЦ_104_66_6670051058_01.04.2024_01_345.1</t>
  </si>
  <si>
    <t>350
О</t>
  </si>
  <si>
    <t>ТЦ_104_66_6670051058_01.04.2024_01_346.1</t>
  </si>
  <si>
    <t>Вата медицинская компрессная</t>
  </si>
  <si>
    <t>351
О</t>
  </si>
  <si>
    <t>ТЦ_104_66_6670051058_01.04.2024_01_347.1</t>
  </si>
  <si>
    <t>Косынка медицинская (перевязочная)</t>
  </si>
  <si>
    <t>354
О</t>
  </si>
  <si>
    <t>ТЦ_104_66_6670051058_01.04.2024_01_350.1</t>
  </si>
  <si>
    <t>Булавка безопасная</t>
  </si>
  <si>
    <t>356
О</t>
  </si>
  <si>
    <t>ТЦ_104_66_6670051058_01.04.2024_01_352.1</t>
  </si>
  <si>
    <t>Комплект шин складных средний</t>
  </si>
  <si>
    <t>362
О</t>
  </si>
  <si>
    <t>ТЦ_101_66_6670051058_01.04.2024_01_358.1</t>
  </si>
  <si>
    <t>Термометр электронный для измерения температуры тела</t>
  </si>
  <si>
    <t>363
О</t>
  </si>
  <si>
    <t>ТЦ_105_66_6670051058_01.04.2024_01_359.1</t>
  </si>
  <si>
    <t>Цифровая лаборатория по ОБЖ
Состав комплекта цифровой лаборатории по ОБЖ:
Беспроводной мультидатчик по ОБЖ
Датчик атмосферного давления воздуха
Датчик освещенности (люксметр)
Датчик относительной влажности
Датчик УФ излучения и ИК излучения
Датчик температуры воздуха
Датчик температуры
Датчик давления газа
Датчик содержания О₂
Датчик частоты сердечных сокращений (пульсометр)
Датчик ЭКГ
Датчик температуры поверхности
Датчик артериального давления (тонометр)
Датчик частоты дыхательных движений и емкости легких (спирометр)
Датчик содержания СО₂
Графический интерфейс пользователя для работы с мультидатчиком на
компьютере
Справочно-методические материалы
Аксессуары
Дополнительные материалы</t>
  </si>
  <si>
    <t>364
О</t>
  </si>
  <si>
    <t>ТЦ_104_66_6670051058_01.04.2024_01_360.1</t>
  </si>
  <si>
    <t>Комплект массо-габаритных моделей оружия</t>
  </si>
  <si>
    <t>366
О</t>
  </si>
  <si>
    <t>ТЦ_104_66_6670051058_01.04.2024_01_362.1</t>
  </si>
  <si>
    <t>Макет пневматической винтовки МР512</t>
  </si>
  <si>
    <t>367
О</t>
  </si>
  <si>
    <t>ТЦ_104_66_6670051058_01.04.2024_01_363.1</t>
  </si>
  <si>
    <t>Магазин к автомату Калашникова с учебными патронами</t>
  </si>
  <si>
    <t>368
О</t>
  </si>
  <si>
    <t>ТЦ_104_66_6670051058_01.04.2024_01_364.1</t>
  </si>
  <si>
    <t>Магазин к Автомату Калашникова</t>
  </si>
  <si>
    <t>ТЦ_104_66_6670051058_01.04.2024_01_365.1</t>
  </si>
  <si>
    <t>Лазерный тир Кадет
В комплекте:
Лазерная камера «Рубин»;
Программное обеспечение «Рубин» - управляющая программа, обучающие
программы «НВП Пистолет», «НВП Автомат», Курс стрельб «КС-2000»,
КСУ «IPSC», сборники «Рубин-1», «Рубин-3»;
Струбцина или штатив для установки лазерной камеры;
Лазерный пистолет Макарова;
Лазерный автомат Калашникова.</t>
  </si>
  <si>
    <t>370
О</t>
  </si>
  <si>
    <t>ТЦ_104_66_6670051058_01.04.2024_01_366.1</t>
  </si>
  <si>
    <t>Тренажер для оказания первой помощи на месте происшествия</t>
  </si>
  <si>
    <t>373
О</t>
  </si>
  <si>
    <t>ТЦ_104_66_6670051058_01.04.2024_01_369.1</t>
  </si>
  <si>
    <t>КОМПЛЕКТ ПО ВОЕННОЙ-ПОДГОТОВКЕ</t>
  </si>
  <si>
    <t>374
О</t>
  </si>
  <si>
    <t>ТЦ_104_66_6670051058_01.04.2024_01_370.1</t>
  </si>
  <si>
    <t>Конституция Российской Федерации</t>
  </si>
  <si>
    <t>375
О</t>
  </si>
  <si>
    <t>ТЦ_104_66_6670051058_01.04.2024_01_371.1</t>
  </si>
  <si>
    <t>Федеральный закон "О воинской обязанности и военной службе"</t>
  </si>
  <si>
    <t>376
О</t>
  </si>
  <si>
    <t>ТЦ_104_66_6670051058_01.04.2024_01_372.1</t>
  </si>
  <si>
    <t>Общевоинские уставы Вооруженных Сил Российской Федерации</t>
  </si>
  <si>
    <t>377
О</t>
  </si>
  <si>
    <t>ТЦ_104_66_6670051058_01.04.2024_01_373.1</t>
  </si>
  <si>
    <t>Организационная структура Вооруженных Сил Российской Федерации.
комплект плакатов</t>
  </si>
  <si>
    <t>378
О</t>
  </si>
  <si>
    <t>ТЦ_104_66_6670051058_01.04.2024_01_374.1</t>
  </si>
  <si>
    <t>Ордена России.
комплект плакатов</t>
  </si>
  <si>
    <t>380
О</t>
  </si>
  <si>
    <t>ТЦ_104_66_6670051058_01.04.2024_01_376.1</t>
  </si>
  <si>
    <t>Военная форма одежды.
комплект плакатов</t>
  </si>
  <si>
    <t>381
О</t>
  </si>
  <si>
    <t>ТЦ_104_66_6670051058_01.04.2024_01_377.1</t>
  </si>
  <si>
    <t>Мероприятия обязательной подготовки граждан к военной службе.
комплект плакатов</t>
  </si>
  <si>
    <t>382
О</t>
  </si>
  <si>
    <t>ТЦ_104_66_6670051058_01.04.2024_01_378.1</t>
  </si>
  <si>
    <t>Военно-прикладные виды спорта.
комплект плакатов</t>
  </si>
  <si>
    <t>383
О</t>
  </si>
  <si>
    <t>ТЦ_104_66_6670051058_01.04.2024_01_379.1</t>
  </si>
  <si>
    <t>Военно-учетные специальности солдат, матросов, сержантов и старшин.
комплект плакатов</t>
  </si>
  <si>
    <t>384
О</t>
  </si>
  <si>
    <t>ТЦ_104_66_6670051058_01.04.2024_01_380.1</t>
  </si>
  <si>
    <t>Тактико-технические характеристики вооружения и военной техники,
находящихся на вооружении Российской армии и армий иностранных
государств</t>
  </si>
  <si>
    <t>385
О</t>
  </si>
  <si>
    <t>ТЦ_104_66_6670051058_01.04.2024_01_381.1</t>
  </si>
  <si>
    <t>Нормативы по радиационной, химической и биологической защите.
комплект плакатов</t>
  </si>
  <si>
    <t>386
О</t>
  </si>
  <si>
    <t>ТЦ_104_66_6670051058_01.04.2024_01_382.1</t>
  </si>
  <si>
    <t>Нормативы по прикладной физической подготовке.
комплект плакатов</t>
  </si>
  <si>
    <t>387
О</t>
  </si>
  <si>
    <t>ТЦ_104_66_6670051058_01.04.2024_01_383.1</t>
  </si>
  <si>
    <t>Противогаз гражданский ГП-7 - фильтрующее средство
индивидуальной защиты органов дыхания, глаз и кожи лица человека.</t>
  </si>
  <si>
    <t>389
О</t>
  </si>
  <si>
    <t>ТЦ_104_66_6670051058_01.04.2024_01_385.1</t>
  </si>
  <si>
    <t>Респиратор. Комплектность: фильтрующая полумаска, снабженная
обтюратором клапана вдоха и выдоха, оголовье, распорка, носовой
зажим</t>
  </si>
  <si>
    <t>390
О</t>
  </si>
  <si>
    <t>ТЦ_105_66_6670051058_01.04.2024_01_386.1</t>
  </si>
  <si>
    <t>прибор радиационной разведки</t>
  </si>
  <si>
    <t>ТЦ_105_66_6670051058_01.04.2024_01_387.1</t>
  </si>
  <si>
    <t>прибор химической разведки</t>
  </si>
  <si>
    <t>392
О</t>
  </si>
  <si>
    <t>ТЦ_105_66_6670051058_01.04.2024_01_388.1</t>
  </si>
  <si>
    <t>Дозиметр "Соэкс 112"
Технические характеристики: Диапазон показаний уровня
радиоактивного фона, мкЗв/ч:от 0 до 999. Предупреждения о
превышении, мкЗв/ч: от 0,4.
Индикация показаний: непрерывная, числовая. Элементы питания:
2шт. LR44(AG13) Время непрерывной работы изделия, часов: до 100
Погрешность измерения, не более +/- 15% Габаритные размеры, не
более 20*126 мм Дисплей монохромный Диапазон рабочих
температур, С: от -10 до +50</t>
  </si>
  <si>
    <t>ТЦ_104_66_6670051058_01.04.2024_01_389.1</t>
  </si>
  <si>
    <t>Макет простейшего укрытия в разрезе или в формате ЭОИ</t>
  </si>
  <si>
    <t>394
О</t>
  </si>
  <si>
    <t>ТЦ_104_66_6670051058_01.04.2024_01_390.1</t>
  </si>
  <si>
    <t>Макет убежища в разрезе или в формате ЭОИ</t>
  </si>
  <si>
    <t>395
О</t>
  </si>
  <si>
    <t>ТЦ_105_66_6670051058_01.04.2024_01_391.1</t>
  </si>
  <si>
    <t>Компас спортивный складной в металлическом корпусе</t>
  </si>
  <si>
    <t>396
О</t>
  </si>
  <si>
    <t>ТЦ_105_66_6670051058_01.04.2024_01_392.1</t>
  </si>
  <si>
    <t>Визирная линейка</t>
  </si>
  <si>
    <t>398
О</t>
  </si>
  <si>
    <t>ТЦ_104_66_6670051058_01.04.2024_01_394.1</t>
  </si>
  <si>
    <t>Сумки и комплекты медицинского имущества для оказания первой
медицинской, доврачебной помощи сумка CMC</t>
  </si>
  <si>
    <t>399
О</t>
  </si>
  <si>
    <t>ТЦ_104_66_6670051058_01.04.2024_01_395.1</t>
  </si>
  <si>
    <t>булавка безопасная</t>
  </si>
  <si>
    <t>400
О</t>
  </si>
  <si>
    <t>ТЦ_104_66_6670051058_01.04.2024_01_396.1</t>
  </si>
  <si>
    <t>шина проволочная (лестничная) для ног</t>
  </si>
  <si>
    <t>401
О</t>
  </si>
  <si>
    <t>ТЦ_104_66_6670051058_01.04.2024_01_397.1</t>
  </si>
  <si>
    <t>шина проволочная (лестничная) для рук</t>
  </si>
  <si>
    <t>402
О</t>
  </si>
  <si>
    <t>ТЦ_104_66_6670051058_01.04.2024_01_398.1</t>
  </si>
  <si>
    <t>Шина транспортная иммобилизационная для нижней конечности 120 см.
Тип: многоразовая. Назначение: для взрослых
Применение: для нижней конечности (нога 120 см). Материал: пластик.
Регулируемая форма: 4 размера</t>
  </si>
  <si>
    <t>ТЦ_104_66_6670051058_01.04.2024_01_400.1</t>
  </si>
  <si>
    <t>манекен-тренажер для реанимационных мероприятий</t>
  </si>
  <si>
    <t>ТЦ_104_66_6670051058_01.04.2024_01_401.1</t>
  </si>
  <si>
    <t>шина транспортная Дитерихса для нижних конечностей
(модернизированная)</t>
  </si>
  <si>
    <t>406
О</t>
  </si>
  <si>
    <t>ТЦ_104_66_6670051058_01.04.2024_01_402.1</t>
  </si>
  <si>
    <t>Носилки бескаркасные. Эвакуационные, бескаркасные, складные,
длина: 1900 мм, ширина: 720 мм, материал: синтетика Оксфорд 240,
нагрузка: не более 150 кг</t>
  </si>
  <si>
    <t>408
О</t>
  </si>
  <si>
    <t>ТЦ_104_66_6670051058_01.04.2024_01_404.1</t>
  </si>
  <si>
    <t>лямка медицинская носилочная</t>
  </si>
  <si>
    <t>409
О</t>
  </si>
  <si>
    <t>ТЦ_104_66_6670051058_01.04.2024_01_405.1</t>
  </si>
  <si>
    <t>Флаг Красного Креста на шёлке, 90х135 см</t>
  </si>
  <si>
    <t>Кабинет иностранных языков (пом. 2.202÷2.207)</t>
  </si>
  <si>
    <t>Кабинет русского языка и литературы (пом. 219 / 220 / 221 / 222 / 223 /224)</t>
  </si>
  <si>
    <t>487
О</t>
  </si>
  <si>
    <t>ТЦ_104_66_6670051058_01.04.2024_01_479.1</t>
  </si>
  <si>
    <t>488
О</t>
  </si>
  <si>
    <t>ТЦ_104_66_6670051058_01.04.2024_01_481.1</t>
  </si>
  <si>
    <t>Комплект демонстрационных учебных таблиц ( Кабинет русского языка и
литературы).
Комплект таблиц. Правописание гласных в корне слова (5 таблиц+32
карт.)
Комплект таблиц. Основные правила орфографии и пунктуации 5-9 классы
(12 таблиц)
Комплект таблиц. Русский язык 5класс (14 таблиц)
Комплект таблиц. Русский язык 6 класс (7 таблиц)
Комплект таблиц. Русский язык 7 класс (7 таблиц)
Комплект таблиц. Русский язык 8 класс (7 таблиц)
Комплект таблиц. Русский язык 9 класс (6 таблиц)
Комплект таблиц. Русский язык 10 класс (19 таблиц)
Комплект таблиц. Русский язык 11 класс (16 таблиц)
Комплект таблиц. Русский язык. Имя существительное (7 таблиц)
Комплект таблиц. Русский язык. Имя прилагательное (9 таблиц)
Комплект таблиц. Русский язык. Глаголы (6 таблиц)
Комплект таблиц. Русский язык. Наречие (6 таблиц)
Комплект таблиц. Русский язык. Числительные и местоимения (14 таблиц)
Комплект таблиц. Русский язык. Причастие и деепричастие (12 таблиц)
Комплект таблиц. Русский язык. Союзы и предлоги (9 таблиц)
Комплект таблиц. Русский язык. Частицы и междометия (7 таблиц)
Комплект таблиц. Русский язык. Синтаксис. 5-11 классы (19 таблиц)
Комплект таблиц. Русский язык. Орфография. 5-11 классы (15 таблиц)
Комплект таблиц. Русский язык. Морфология (15 таблиц)
Комплект таблиц. Русский язык. Грамматика (22 таблицы)
Комплект таблиц. Литература 5 класс (12 таблиц)
Комплект таблиц. Литература 6 класс (12 таблиц)</t>
  </si>
  <si>
    <t>491
О</t>
  </si>
  <si>
    <t>ТЦ_104_66_6670051058_01.04.2024_01_484.1</t>
  </si>
  <si>
    <t>Большая книжная полка от ЛитРес: Школа.
Основу книжной полки составляют книги из рекомендации Министерства
образования и науки РФ из письма № 08-709 от 14.04. 2016 и книги,
обязательные для сдачи ЕГЭ, Книги являются бесплатными – школе
платить за их скачивание не надо. Книжная полка включает в себя
литературу с 5 по 11 класс.
QR-коды, которые будут сгенерированы специально для вашей школы,
считывая которые, ученики могут скачивать и читать книги в онлайн.
Эта полка прекрасно подойдет для оформление коридора около кабинета
литературы или русского языка, библиотеки и поможет сформировать
образовательное пространство, где работает и программа школы, и ее
интерьер школы, и цифровые возможности.
Размер всей композиции: 0,96 х 12 м. Можно делить на отдельные части.
Материалы: печать на виниловой пленке с ламинацией, резка по контуру</t>
  </si>
  <si>
    <t>492
О</t>
  </si>
  <si>
    <t>ТЦ_104_66_6670051058_01.04.2024_01_485.1</t>
  </si>
  <si>
    <t>Комплект репродукций картин для уроков развития речи и литературы.
2.8.7. Комплект репродукций картин для уроков развития речи и
литературы предназначен для оформления кабинетов русского языка и
литературы и использования в качестве наглядного пособия для
организации занятий по развитию речи и написания сочинений.
Комплект включает не менее 20 репродукций картин русских художников,
изготовленных на плотной небликующей бумаге, имитирующей структуру
холста, размер не менее 40х50 см:
И.К. Айвазовского,
К.П. Брюллова,
В.М. Васнецова,
М.А. Врубеля,
А.А. Иванова,
А.И. Куинджи,
И.И. Левитана,
В.Г. Перова,
Н.К. Рериха,
А. Рублева,
А.К. Саврасова,
П.А. Федотова,
И.Ф. Хруцкого,
И.И. Шишкина.</t>
  </si>
  <si>
    <t>Кабинет математики (пом. 321 / 322 / 323 / 324 / 325 / 326)</t>
  </si>
  <si>
    <t>647
О</t>
  </si>
  <si>
    <t>ТЦ_104_66_6670051058_01.04.2024_01_629.1</t>
  </si>
  <si>
    <t>648
О</t>
  </si>
  <si>
    <t>ТЦ_104_66_6670051058_01.04.2024_01_632.1</t>
  </si>
  <si>
    <t>Комплект чертежного оборудования и приспособлений</t>
  </si>
  <si>
    <t>649
О</t>
  </si>
  <si>
    <t>ТЦ_104_66_6670051058_01.04.2024_01_633.1</t>
  </si>
  <si>
    <t>Система координат для векторных построений (трехмерная).
базовая пластина и контейнер для элементов; системы
координат с масштабом 5 см; 6 телескопических стержней с магнитным
основанием и пространственной точкой (шар); 4 телескопических штанги-
вектора с 3 различными вариантами монтажа; точка в пространстве
(шар) с приложением к штоку; резиновые шнуры (4 цвета), и специальные
крепления-крючки.</t>
  </si>
  <si>
    <t>650
О</t>
  </si>
  <si>
    <t>ТЦ_104_66_6670051058_01.04.2024_01_634.1</t>
  </si>
  <si>
    <t>Система построения геометрических тел.
286 элементов: равносторонние треугольники 100 шт., равнобедренные
треугольники 60 шт., квадраты 60 шт., прямоугольники 30 шт.,
пятиугольники 36 шт., резиновые кольца 600 шт.</t>
  </si>
  <si>
    <t>651
О</t>
  </si>
  <si>
    <t>ТЦ_104_66_6670051058_01.04.2024_01_635.1</t>
  </si>
  <si>
    <t>Набор прозрачных геометрических тел с сечениями</t>
  </si>
  <si>
    <t>Кабинет ИЗО и черчения (пом. 2.208)</t>
  </si>
  <si>
    <t>474
О</t>
  </si>
  <si>
    <t>ТЦ_104_66_6670051058_01.04.2024_01_467.1</t>
  </si>
  <si>
    <t>478
О</t>
  </si>
  <si>
    <t>ТЦ_104_66_6670051058_01.04.2024_01_470.1</t>
  </si>
  <si>
    <t>Мольберт напольный "Хлопушка"
Размеры: 1000х500х550 мм.
Размер планшета: 500х500 мм.
Вес: 2,8 кг.
Материал: дерево.</t>
  </si>
  <si>
    <t>480
О</t>
  </si>
  <si>
    <t>ТЦ_104_66_6670051058_01.04.2024_01_472.1</t>
  </si>
  <si>
    <t>Комплект муляжей фруктов и овощей.
Комплект муляжей фруктов и овощей предназначен для использования в
качестве наглядного пособия на уроках изобразительного искусства в
школе.
Состав комплекта:
Баклажан,
Огурец «Неросимый»,
Огурец «505»,
Перец красный,
Картофель,
Репа,
Помидор «Плановый»,
Помидор «Рыбка»,
Помидор «Маяк»,
Редис,
Морковь,
Лук репчатый,
Чеснок,
Яблоко «Апорт»,
Яблоко «Кальвиль анисовый»,
Яблоко «Ранет»,
Мандарин,
Вишня,
Клубника,
Лимон,
шт 1 2 968,75 2 968,75
Комплект муляжей фруктов и овощей.
Комплект муляжей фруктов и овощей предназначен для использования
в качестве наглядного пособия на уроках изобразительного искусства в
школе.
Состав комплекта:
Баклажан,
Огурец «Неросимый»,
Огурец «505»,
Перец красный,
Картофель,
Репа,
Помидор «Плановый»,
Помидор «Рыбка»,
Помидор «Маяк»,
Редис,
Морковь,
Лук репчатый,
Чеснок,
Яблоко «Апорт»,
Яблоко «Кальвиль анисовый»,
Яблоко «Ранет»,
Мандарин,
Вишня,
Клубника,
Лимон,
473
Муляжи съедобных</t>
  </si>
  <si>
    <t>481
О</t>
  </si>
  <si>
    <t>ТЦ_104_66_6670051058_01.04.2024_01_473.1</t>
  </si>
  <si>
    <t>Муляжи съедобных и ядовитых грибов.
Муляжи съедобных и ядовитых грибов предназначены для использования
в качестве наглядных пособий на уроках изобразительного искусства в
школе.
Состав комплекта:
Белый гриб,
Сыроежка,
Груздь,
Лисичка,
Подберезовик,
Мухомор,
Бледная поганка.
Технические характеристики:
Муляжи изготовлены из пенополистирола вспенивающегося, окрашены
масляными красками в соответствии с образцами — эталонами.</t>
  </si>
  <si>
    <t>Кабинеты, лаборатории и лаборантская физики (пом. 2.227÷2.231)</t>
  </si>
  <si>
    <t>496
О</t>
  </si>
  <si>
    <t>ТЦ_101_66_6670051058_06.09.2024_01_125.1</t>
  </si>
  <si>
    <t>497
О</t>
  </si>
  <si>
    <t>ТЦ_104_66_6670051058_01.04.2024_01_487.1</t>
  </si>
  <si>
    <t>Стол для преподавателя (угловой):
Размеры (ШхГхВ):
общие: 1400х600(1270)х750 мм,
тумба: 1200х446х624 мм,
ниша под системный блок: 220х400х567 мм.
Материалы: ЛДСП (толщина столешницы 22 мм, остальных элементов –
16 мм), металл.
Варианты исполнения - правосторонний</t>
  </si>
  <si>
    <t>499
О</t>
  </si>
  <si>
    <t>ТЦ_104_66_6679043767_18.07.2024_01_1001.1</t>
  </si>
  <si>
    <t>Стол лабораторный ученический физический c бортиком.
СЛУБ-Ф-1200 PF bluе, 1200х600х750.
Стол лабораторный ученический физический c бортиком и розетками 42В. Столешница -
постформинг толщиной 26 мм. Бортик ЛДСП. Розетки 42 В - 2 шт.
Сборно-разборный усиленный металлический каркас. Регулируемые опоры с ходом
регулировки до 30 мм.</t>
  </si>
  <si>
    <t>500
О</t>
  </si>
  <si>
    <t>ТЦ_104_66_6670051058_01.04.2024_01_488.1</t>
  </si>
  <si>
    <t>Система хранения.
5160х350х2235 мм. Изготовлена из ЛДСП толщиной 16 мм.</t>
  </si>
  <si>
    <t>504
О</t>
  </si>
  <si>
    <t>ТЦ_104_66_6670051058_01.04.2024_01_492.1</t>
  </si>
  <si>
    <t>ТЦ_101_66_6670051058_01.04.2024_01_495.1</t>
  </si>
  <si>
    <t>Система электроснабженя потолочная. Физика (электричество 1+8)
Состав комплекса: распределительный шкаф электроснабжения – 1 шт.,
выдвижные лифт-модули с электромеханическим приводом – 8 шт.,
подвесные металлические каналы для коммуникаций - 1 комплекта, пульт
управления – 1 шт. Стойки для ученика двухсторонние. Стойка для учителя
односторонняя.
В потолочной системе электроснабжения обеспечено как локальное, так и
дистанционное (с центрального пульта) управление движением лифт-
модулей, электроснабжением и местным освещением ученических мест.
Расположение рабочих блоков панелей на одном лифт-модуле -
одностороннее, для использования двумя учениками.
Электропитание: 220 В.
Электропитание лифт-модулей постоянным током:
Выходное напряжение в диапазоне от 0 до 30 В с шагом 0,1 В.
Максимально допустимый ток – 10 А. Дискретность регулировки
ограничения тока 0,1 А.
Электропитание лифт-модулей переменным током:
Выходное напряжение в диапазоне от 0 до 42 В с шагом 6 В. Максимально
допустимый ток – 10 А. Дискретность регулировки ограничения тока 0,1 А.
Блоки панелей лифт-модулей (для каждого лифт-модуля):
Панель питания компьютеров и оборудования в составе:
Розетка питания компьютера, напряжение 220 В – 2 шт
Розетка питания оборудования, напряжение 220 В – 2 шт
Контрольная лампа присутствия напряжения 220 В в розетке питания
оборудования – 2 шт
Розетка стандарта RJ45 для подключения компьютера к ЛВС – 2 шт</t>
  </si>
  <si>
    <t>509
О</t>
  </si>
  <si>
    <t>ТЦ_105_66_6670051058_01.04.2024_01_498.1</t>
  </si>
  <si>
    <t>Барометр-анероид.
Предназначен для ориентировочных наблюдений за изменением
атмосферного давления и его измерения при проведении
демонстрационных и лабораторных работ на уроках физики и географии.
Пределы измерения, гПа/мм рт. ст.: 1060/795.
Цена деления шкал, гПа/ мм рт. ст.: 2/1.
Диапазон измерения, гПа/ мм рт. ст.: 960 …1060 / 720 … 795.</t>
  </si>
  <si>
    <t>510
О</t>
  </si>
  <si>
    <t>ТЦ_104_66_6670051058_01.04.2024_01_499.1</t>
  </si>
  <si>
    <t>Блок питания регулируемый
Источник предназначен для электропитания установок, используемых при
проведении демонстрационных опытов на уроках физики в
общеобразовательной школе.
Выходное постоянное и переменное напряжение, регулируемое в двух
диапазонах: 0...12, 0...24 В.
Максимальный ток нагрузки 2А.
Нестабильность выходного напряжения при изменении напряжения сети
на ±10%: не более ±2%.
Электропитание: однофазная сеть с напряжением 220В и частотой 50Гц.
Потребляемая мощность: не более 50 Вт.
Масса не более 1,7 кг.
Габаритные размеры, мм: 150*125*80.</t>
  </si>
  <si>
    <t>ТЦ_101_66_6670051058_01.04.2024_01_500.1</t>
  </si>
  <si>
    <t>Веб-камера на подвижном штативе
Прибор является техническим средством обучения и предназначен для
использования при постановке демонстрационных экспериментов на
уроках физики и естествознания.
Технические характеристики:
Разрешение 2,0 Мпикс
Интерполированное разрешение до 5,0 Мпикс
HD 720 p
Технология датчика изображения 1/4" CMOS
Максимальное разрешение съемки видео 1920×1080
Максимальная частота захвата кадров: 30 кадров в секунду (640×480)
Интерфейс USB 2.0
Поворот: на 360 градусов
Ручная фокусировка: есть
Чувствительный микрофон: есть</t>
  </si>
  <si>
    <t>512
О</t>
  </si>
  <si>
    <t>ТЦ_105_66_6670051058_01.04.2024_01_501.1</t>
  </si>
  <si>
    <t>Весы технические с разновесами
Весы предназначены для использования в общеобразовательных
учреждениях на уроках физики и химии, при проведении лабораторных
опытов, где требуется точное взвешивание различных объектов.
Комплектность:
1. Весы технические -1шт.
2. Комплект гирь и разновесов -1шт. (500г, 200г, 2х100г, 50г, 2х20г,10г, 5г,
2х2г, 1г; 500мг, 2х200мг, 100мг, 50мг, 2х20мг, 10мг)
3. Пинцет -1шт.
4. Футляр для гирь и разновесов -1шт.
5. Паспорт -1шт.
6. Упаковочная коробка -1шт.</t>
  </si>
  <si>
    <t>ТЦ_101_66_6670051058_01.04.2024_01_502.1</t>
  </si>
  <si>
    <t>Видеокамера для работы с оптическими приборами
Цифровая камера-насадка (видеокамера) для работы с микроскопом
используется для получения исследуемого объекта на экране компьютера.
Разрешение камеры – 3,0 Мп (2048 х 1536). Камера подключается к
компьютеру через USB-порт напрямую. В состав упаковки входит: камера
с USB-входом, 30 мм адаптер, программное обеспечение.</t>
  </si>
  <si>
    <t>514
О</t>
  </si>
  <si>
    <t>ТЦ_101_66_6670051058_01.04.2024_01_503.1</t>
  </si>
  <si>
    <t>Генератор звуковой
Генератор является источником формирования электрических сигналов
звуковых частот и предназначен для проведения демонстрационных и
лабораторных работ по курсу физики средней школы.
Габаритные размеры в упаковке (дл.*шир.*выс.), см: 21*12*5. Вес, кг, не
более 0,6.
Диапазон частот, Гц: 1…100000.
Точность установки частоты в диапазоне 1…100 Гц: 1 Гц.
Точность установки частоты в диапазоне 100…10000 Гц: 10 Гц.
Точность установки частоты в диапазоне 10000…100000 Гц: 100 Гц.
Стабильность частоты, не хуже: 10-5.
Выходное напряжение (эфф., градуировано для синусоидального сигнала),
В: 0…5.
Точность установки выходного напряжения, В: 0,02.
Сопротивление нагрузки, не менее, Ом: 8.
Тип выходного разъема: USB-AF.
Напряжение питания (через адаптер12/220 В, 50 Гц), В: 12
Потребляемый ток, А, не более 0,3.
В комплект входят: генератор звуковой частоты – 1 шт., шнур
соединительный – 1 шт., сетевой адаптер 12/220 В, 50 Гц – 1 шт.,
руководство по эксплуатации – 1 шт.</t>
  </si>
  <si>
    <t>515
О</t>
  </si>
  <si>
    <t>ТЦ_105_66_6670051058_01.04.2024_01_504.1</t>
  </si>
  <si>
    <t>Гигрометр (психрометр)
Гигрометр психрометрический предназначен для измерения относительной
влажности и температуры воздуха в помещении.
Диапазон измерения относительной влажности: от 10% до 100%. Диапазон
измерения температуры, °С: от 0 до 50. Цена деления шкал термометра:
1°С. Скорость аспирации: от 0,5 до 1,0 м/сек.
Габаритные размеры, мм: 240*85*25. Масса не более 90 г.
Комплектность: гигрометр – 1 шт., питатель – 1 шт., фитиль – 1 шт.,
руководство по эксплуатации – 1 шт.</t>
  </si>
  <si>
    <t>516
О</t>
  </si>
  <si>
    <t>ТЦ_104_66_6670051058_01.04.2024_01_505.1</t>
  </si>
  <si>
    <t>Груз наборный
Предназначен для использования при проведении демонстрационных
опытов по механике.
Габаритные размеры в упаковке (дл.*шир.*выс.), см: 14*5*5. Вес, кг, не
более 1,1.
В комплект входят: гири – 5 шт., подвес – 1 шт., руководство по
эксплуатации – 1 шт.
Представляет собой пять гирь на едином подвесе. Гири цилиндрической
формы одного диаметра, но разной высоты, выполнены из стали.</t>
  </si>
  <si>
    <t>517
О</t>
  </si>
  <si>
    <t>ТЦ_105_66_6670051058_01.04.2024_01_506.1</t>
  </si>
  <si>
    <t>Динамометр демонстрационный
Пособие предназначено для демонстрации опытов по механике: сложение
и разложение сил; определение реакции опор на балку, лежащую на двух
опорах; закон Архимеда; условия равновесия рычагов.
Габаритные размеры в упаковке (дл.*шир.*выс.), см: 28*63*6. Вес, кг, не
более 2,0.
Комплектность: динамометры круглые – 2 шт., модель балки с
отверстиями – 1 шт., крючки балки – 2 шт., призмы – 2 шт., блоки – 2 шт.,
площадки – 2 шт., стержни для крепления динамометра на штативе – 2
шт., руководство по эксплуатации – 1 шт.</t>
  </si>
  <si>
    <t>519
О</t>
  </si>
  <si>
    <t>ТЦ_105_66_6670051058_01.04.2024_01_508.1</t>
  </si>
  <si>
    <t>Манометр жидкостной демонстрационный
Прибор предназначен для изучения устройства открытого жидкостного
манометра, измерения давления, а также изменения давления при
проведении различных демонстрационных опытов.
Габаритные размеры в упаковке (дл.*шир.*выс.), см: 10*3,5*43. Вес, кг, не
более 0,25.
В комплект входят: манометр (в сборе) – 1 шт., трубка ПВХ (L = 600 мм) –
1 шт., руководство по эксплуатации – 1 шт.</t>
  </si>
  <si>
    <t>520
О</t>
  </si>
  <si>
    <t>ТЦ_104_66_6670051058_01.04.2024_01_509.1</t>
  </si>
  <si>
    <t>Метр демонстрационный
Метр предназначен для линейных измерений и вычерчивания мелом
различных чертежей, схем и рисунков.
Габаритные размеры в упаковке(дл.×шир.×выс.), см: 100×4×1. Вес, кг, не
более 0,28</t>
  </si>
  <si>
    <t>521
О</t>
  </si>
  <si>
    <t>ТЦ_105_66_6670051058_01.04.2024_01_510.1</t>
  </si>
  <si>
    <t>Микроскоп демонстрационный
Тип микроскопа
цифровые, световые/оптические, биологические
Материал оптики
оптическое стекло
Угол наклона окулярной насадки
45°
Увеличение, крат
40–400
Диаметр окулярной трубки, мм
23,2
Окуляры
WF 10x
Объективы
4х, 10х, 40х
Револьверное устройство
на 3 объектива
Предметный столик, мм
90x90, с зажимами
Диапазон перемещения предметного столика, мм
0–15 по вертикали
Конденсор
NA 0,65
Диафрагма
диск с диафрагмами (6 отверстий)
Фокусировка</t>
  </si>
  <si>
    <t>522
О</t>
  </si>
  <si>
    <t>ТЦ_105_66_6670051058_01.04.2024_01_511.1</t>
  </si>
  <si>
    <t>Весы технические с разновесами</t>
  </si>
  <si>
    <t>525
О</t>
  </si>
  <si>
    <t>ТЦ_105_66_6670051058_01.04.2024_01_514.1</t>
  </si>
  <si>
    <t>Набор демонстрационный по волновой оптике для кабинета физики
Набор демонстрационный по волновой оптике:
Набор оптических поляризаторов
Комплект для изучения дифракции света
Лазерный излучатель (зеленый)</t>
  </si>
  <si>
    <t>526
О</t>
  </si>
  <si>
    <t>ТЦ_105_66_6670051058_01.04.2024_01_515.1</t>
  </si>
  <si>
    <t>Спектроскоп двухтрубный
Спектроскоп предназначен для использования в общеобразовательных
учреждениях на уроках физики в качестве лабораторного прибора,
позволяющего проводить исследования спектров, определять длину
световых волн, спектральных линий паров металлов, наблюдать сплошной
спектр при изменении температуры светящихся тел.
Комплектность:
1. Спектроскоп лабораторный -1шт. (состоит из 6 частей)
2. Подставка -1шт.
3. Паспорт -1шт.
4. Упаковочная коробка -1шт.
3. Характеристики изделия
Спектроскоп состоит из следующих частей: подставки (треноги), стойки со
столиком, призмы из тяжелого стекла (флинта), коллиматорной трубки,
зрительной трубки с окуляром и объективом, трубки осветителя. В
середине спектроскопа, на столике, размещается призма, в которой
происходит разложение света. Источник исследуемого света располагается
перед коллиматорной трубкой. Картину разложения света в спектр
наблюдают через окуляр зрительной трубы. На спектроскопе имеется
третья трубка, которая служит для подсветки шкалы спектра.</t>
  </si>
  <si>
    <t>527
О</t>
  </si>
  <si>
    <t>ТЦ_105_66_6670051058_01.04.2024_01_516.1</t>
  </si>
  <si>
    <t>Набор спектральных трубок с источником питания (6 шт.)</t>
  </si>
  <si>
    <t>531
О</t>
  </si>
  <si>
    <t>ТЦ_105_66_6670051058_01.04.2024_01_520.1</t>
  </si>
  <si>
    <t>Набор демонстрационный по динамике вращательного движения для
кабинета физики
Состав: узел привода с электродвигателем и массивным основанием на
регулируемых опорах, датчик угловой скорости цифровой, рама из
алюминиевого профиля, грузы и другое оборудование, необходимое для
проведения экспериментов, методические рекомендации.
Оборудование хранится в пластиковом контейнере с прозрачной крышкой.</t>
  </si>
  <si>
    <t>532
О</t>
  </si>
  <si>
    <t>ТЦ_105_66_6670051058_01.04.2024_01_521.1</t>
  </si>
  <si>
    <t>Набор демонстрационный по механическим колебаниям</t>
  </si>
  <si>
    <t>533
О</t>
  </si>
  <si>
    <t>ТЦ_105_66_6670051058_01.04.2024_01_522.1</t>
  </si>
  <si>
    <t>Набор демонстрационный волновых явлений
Прибор предназначен для моделирования колебательного и волнового
движения при изучении механических колебаний и волн на уроках физики.
Габаритные размеры в упаковке (дл.*шир.*выс.), см: 25*15*55. Вес, кг, не
более 1,8.
Комплектность: волновая машина – 1 шт., руководство по эксплуатации –
1 шт.</t>
  </si>
  <si>
    <t>534
О</t>
  </si>
  <si>
    <t>ТЦ_105_66_6670051058_01.04.2024_01_523.1</t>
  </si>
  <si>
    <t>Ведерко Архимеда
Ведерко Архимеда применяется для демонстрации действия жидкости на
погруженное в нее тело и измерения величины выталкивающей силы,
равной весу вытесненной жидкости.
В состав входят: ведерко, тело цилиндрической формы и пружинный
динамометр. Внутренние размеры ведерка соответствуют наружным
размерам тела.
Высота ведерка 55 мм, диаметр 55 мм.</t>
  </si>
  <si>
    <t>535
О</t>
  </si>
  <si>
    <t>ТЦ_105_66_6670051058_01.04.2024_01_524.1</t>
  </si>
  <si>
    <t>Маятник Максвелла
Маятник Максвелла предназначен для демонстрации многократного
перехода энергии потенциальной в кинетическую и обратно, а также для
демонстрации проявления инерции при вращении диска.
Маятник представляет собой точеный металлический диск диаметром 125
мм и толщиной 10 мм, жестко посаженный на стальную ось диаметром 10
мм и длиной 150 мм. На расстоянии 10 мм от каждого конца оси
просверлены отверстия для нити. Диск подвешивается на тонкой
непрерывной нити (прикладывается к прибору) к специальной стойке.
Стойку образует массивная плоская подставка размерами 285х95х15 мм с
закрепленными на ней вертикальными стержнями длиной 415 мм и
диаметром 10 мм. Верхние концы стержней с помощью специальных
резиновых муфт соединяют поперечным металлическим стержнем. Этот
стержень имеет также два сквозных отверстия, через которые пропускают
непрерывную нить с закрепленным на концах маятником</t>
  </si>
  <si>
    <t>536
О</t>
  </si>
  <si>
    <t>ТЦ_105_66_6670051058_01.04.2024_01_525.1</t>
  </si>
  <si>
    <t>Набор тел равного объема
Набор тел равного объема предназначен для проведения демонстраций при
ознакомлении с понятием плотности вещества. Также набор используется
для демонстрации приемов измерения линейных размеров тел и
взвешивания.
Габаритные размеры в упаковке (дл.*шир.*выс.), см: 13*8*1. Вес, кг, не
более 0,2.
Габаритные размеры тел (дл.*шир.*выс.), см: 5*3*1.
Набор состоит из трех брусков, имеющих форму прямоугольного
параллелепипеда. Бруски равного объема изготовлены из стали, алюминия
и пластмассы. Набор снабжен руководством по эксплуатации.</t>
  </si>
  <si>
    <t>537
О</t>
  </si>
  <si>
    <t>ТЦ_105_66_6670051058_01.04.2024_01_526.1</t>
  </si>
  <si>
    <t>Набор тел равной массы
Набор тел равной массы предназначен для проведения демонстрационных
опытов при приобретении навыков измерения линейных размеров,
взвешивания и для введения понятия об удельном объеме. Для проведения
опытов с телами используются линейка измерительная и весы учебные с
гирями.
Тела представляют собой прямоугольные бруски из стали, алюминия и
пластмассы, уложенные в пластмассовый пакет. Масса тел - 100±4 гр.
Комплектность: набор тел - 1 комплект, укладка - 1 шт., руководство по
эксплуатации - 1 шт.</t>
  </si>
  <si>
    <t>538
О</t>
  </si>
  <si>
    <t>ТЦ_105_66_6670051058_01.04.2024_01_527.1</t>
  </si>
  <si>
    <t>Прибор для демонстрации атмосферного давления
Прибор предназначен для демонстрации существования атмосферного
давления и его силы.
Габаритные размеры в упаковке (дл.*шир.*выс.), см: 18*18*16. Вес, кг, не
более 0,3.
Комплектность: полушария – 2 шт., канцелярские зажимы – 2 шт.,
руководство по эксплуатации – 1 шт.
Прибор представляет собой два полушария с ручками. На одном из
полушарий установлен кран для подсоединения его с помощью резинового
шланга к воздушному или вакуумному насосу.</t>
  </si>
  <si>
    <t>539
О</t>
  </si>
  <si>
    <t>ТЦ_105_66_6670051058_01.04.2024_01_528.1</t>
  </si>
  <si>
    <t>Призма наклоняющаяся с отвесом
Пособие предназначено демонстрации условия равновесия (устойчивости)
тела, опирающегося на горизонтальную площадку.
Габаритные размеры в упаковке (дл.*шир.*выс.), см: 32*10*2,5. Вес, кг, не
более 0,25.
Комплектность: призма наклоняющаяся с отвесом (в сборе) – 1 шт.,
руководство по эксплуатации – 1 шт.</t>
  </si>
  <si>
    <t>540
О</t>
  </si>
  <si>
    <t>ТЦ_105_66_6670051058_01.04.2024_01_529.1</t>
  </si>
  <si>
    <t>Рычаг демонстрационный
Рычаг-линейка предназначена для демонстрации условий равновесия
рычага, сложения параллельных сил, проверки правила моментов сил.
Рычаг представляет собой деревянную линейку длиной 1000 мм , на
лицевой стороне которой нанесена оцифрованная шкала. На узкой грани
линейки ввернуты крючки через каждые 100 мм. для подвешивания грузов.
На торцах линейки имеются винты с балансировочными гайками, в
середине – втулка для оси.
В комплект поставки входят: рычаг-линейка - 1 шт., ось - 1 шт. и
руководство по эксплуатации - 1 шт.</t>
  </si>
  <si>
    <t>541
О</t>
  </si>
  <si>
    <t>ТЦ_105_66_6670051058_01.04.2024_01_530.1</t>
  </si>
  <si>
    <t>Сосуды сообщающиеся
Прибор предназначен для демонстрации свойств сообщающихся сосудов.
Габаритные размеры в упаковке (дл.*шир.*выс.), см: 31*16*5. Вес, кг, не
более 0,4.
Комплектность: сосуды, смонтированные на общем основании – 1 шт.,
руководство по эксплуатации – 1 шт.
Прибор представляет собой набор прозрачных трубок (сосудов) разной
формы, смонтированных на общем основании (коллекторе) с подставкой</t>
  </si>
  <si>
    <t>542
О</t>
  </si>
  <si>
    <t>ТЦ_105_66_6670051058_01.04.2024_01_531.1</t>
  </si>
  <si>
    <t>Стакан отливной демонстрационный
Стакан отливной служит для демонстрации приема измерения объема
твердых тел в тех случаях, когда тела не входят в измерительный цилиндр.
Габаритные размеры в упаковке (дл.*шир.*выс.), см: 11*11*15. Вес, кг, не
более 0,1.
В комплект входят: стакан отливной демонстрационный (объем 500 мл) – 1
шт., руководство по эксплуатации – 1 шт.
Прибор представляет собой широкий пластмассовый стакан с
оцифрованной мерной шкалой и отливной трубкой, установленной на
уровне верхнего значения шкалы.</t>
  </si>
  <si>
    <t>543
О</t>
  </si>
  <si>
    <t>ТЦ_105_66_6670051058_01.04.2024_01_532.1</t>
  </si>
  <si>
    <t>Трубка Ньютона
Прибор предназначен для демонстрации падения различных тел в
разреженном воздухе.
Габаритные размеры в упаковке (дл.*шир.*выс.), см: 6*6*107. Вес, кг, не
более 0,55. Длина трубки, м: 1.
Комплектность: трубка – 1 шт., руководство по эксплуатации – 1 шт.</t>
  </si>
  <si>
    <t>544
О</t>
  </si>
  <si>
    <t>ТЦ_105_66_6670051058_01.04.2024_01_533.1</t>
  </si>
  <si>
    <t>Шар Паскаля
Шар Паскаля предназначен для демонстрации передачи производимого на
жидкость давления в замкнутом сосуде, а также для демонстрации подъема
жидкости под действием атмосферного давления</t>
  </si>
  <si>
    <t>547
О</t>
  </si>
  <si>
    <t>ТЦ_105_66_6670051058_01.04.2024_01_536.1</t>
  </si>
  <si>
    <t>Набор демонстрационный по газовым законам
Прибор предназначен для демонстрации изопроцессов в газах.
Габаритные размеры в упаковке (дл.*шир.*выс.), см: 26*27*11. Вес, кг, не
более 0,68.
Комплектность: пластиковый стакан на подставке – 1 шт., шприц (объем
150 мл), встроенный в стакан – 1 шт., фиксатор металлический – 1 шт.,
зажим – 1 шт., манометр демонстрационный – 1 шт., тройник – 1 шт.,
трубки силиконовые (внутренний диаметр 4 мм, длина 13 см) – 2 шт.,
трубка силиконовая (внутренний диаметр 4 мм, длина 5 см) – 1 шт.,
руководство по эксплуатации – 1 шт.</t>
  </si>
  <si>
    <t>548
О</t>
  </si>
  <si>
    <t>ТЦ_105_66_6670051058_01.04.2024_01_537.1</t>
  </si>
  <si>
    <t>Набор капилляров
Набор капилляров предназначен для демонстрации капиллярных явлений в
трубках различного диаметра.
Габаритные размеры в упаковке (дл.*шир.*выс.), см: 17,5*15*4. Вес, кг, не
более 0,4.
Комплектность: набор капилляров на общем основании – 1 шт., шприц – 1
шт., руководство по эксплуатации – 1 шт.
Прибор представляет собой три трубки (две из которых капиллярные, с
разным диаметром капиллярных каналов), смонтированные на общем
основании (коллекторе) с подставкой.</t>
  </si>
  <si>
    <t>549
О</t>
  </si>
  <si>
    <t>ТЦ_105_66_6670051058_01.04.2024_01_538.1</t>
  </si>
  <si>
    <t>Трубка для демонстрации конвекции в жидкости
Трубка предназначена для исследования явления конвекции в жидкости
при ее нагревании.
Габаритные размеры в упаковке (дл., шир., выс.), см: 19,16,2. Вес, кг, не
более 0,08.
Комплектность: трубка стеклянная – 1 шт., шприц – 1 шт., трубка
соединительная пластиковая – 1 шт., руководство по эксплуатации – 1 шт.
Прибор представляет собой замкнутую О-образную стеклянную трубку с
заливной горловиной.</t>
  </si>
  <si>
    <t>550
О</t>
  </si>
  <si>
    <t>ТЦ_105_66_6670051058_01.04.2024_01_539.1</t>
  </si>
  <si>
    <t>Цилиндры свинцовые со стругом
Каждый цилиндр состоит из стальной части, снабженной крючком для
подвешивания, и свинцовой. Струг представляет собой цилиндрическое
основание с торцевым ножом и ручкой. Он предназначен для зачистки и
выравнивания поверхностей торцов свинцовых частей цилиндров.
Направляющая трубка имеет боковые вырезы для удерживания
вставленного в нее цилиндра от вращения. Внутренний диаметр
направляющей трубки согласован с диаметром струга и цилиндров так,
чтобы они свободно (с незначительным трением) входили в него,
вращались и выходили из него. Для зачистки торца свинцовой поверхности
цилиндра с одного конца трубки вставляется струг, а с другого – цилиндр.
Плавное вращение струга в одном направлении (при небольшом усилии)
обеспечивает зачистку и выравнивание поверхности торца свинцовой части
цилиндра.</t>
  </si>
  <si>
    <t>551
О</t>
  </si>
  <si>
    <t>ТЦ_105_66_6670051058_01.04.2024_01_540.1</t>
  </si>
  <si>
    <t>Шар с кольцом
Предназначен для демонстрации явления расширения металлов при
нагревании.
Габаритные размеры в упаковке (дл.*шир.*выс.), см: 24*6*3. Вес, кг, не
более 0,2.
Комплектность: кольцо с держателем – 1 шт., шар на цепочке с держателем
– 1 шт., руководство по эксплуатации – 1 шт.
Шар и кольцо изготовлены из металла, снабжены держателями,
выполненными из термоизоляционного материала. Шар свободно
проходит через кольцо при их одинаковой температуре. При нагревании
шара он расширяется и застревает в кольце.</t>
  </si>
  <si>
    <t>554
О</t>
  </si>
  <si>
    <t>ТЦ_105_66_6670051058_01.04.2024_01_543.1</t>
  </si>
  <si>
    <t>Генератор Ван-де-Граафа
Генератор Ван-де-Граафа учебный является источником высокого
напряжения и предназначен для проведения демонстрационных опытов по
электростатике, в том числе для демонстрации электризации тел при
взаимном контакте и для демонстрации искрового газового разряда в
воздухе.</t>
  </si>
  <si>
    <t>556
О</t>
  </si>
  <si>
    <t>ТЦ_105_66_6670051058_01.04.2024_01_545.1</t>
  </si>
  <si>
    <t>Камертоны на резонансных ящиках
Камертоны предназначены для демонстрации явления звукового резонанса,
биений, интерференции звуковых волн и могут служить в качестве
источника звука.
Габаритные размеры в упаковке (дл.*шир.*выс.), см 22,0*15,5*10,0. Вес,
кг, не более 0,8.
Частота звуковых колебаний камертонов, Гц: около 440
Внутренний объем резонирующего ящика, см³: 613
Комплектность: деревянные ящички – 2 шт., камертоны – 2 шт., магниты –
2 шт., молоточек – 1 шт., руководство по эксплуатации – 1 шт.
Камертон представляет собой стальную вилку на ножке. Вилка имеет
строго определенную длину ветвей прямоугольного сечения. Магниты
прикреплены к одной из ножек каждого камертона. Настройка камертонов
в унисон осуществляется перемещением магнита вдоль ножки одного из
камертонов. Резонирующие ящики камертонов имеют одну открытую
стенку и на верхней доске – втулку для установки камертона, а внизу –
ножки.</t>
  </si>
  <si>
    <t>557
О</t>
  </si>
  <si>
    <t>ТЦ_105_66_6670051058_01.04.2024_01_546.1</t>
  </si>
  <si>
    <t>Комплект приборов и принадлежностей для демонстрации свойств
электромагнитных волн
Комплект приборов и принадлежностей для демонстрации свойств
электромагнитных волн предназначен для демонстрации опытов при
изучении свойств электромагнитных волн (отражение, преломление,
интерференция, дифракция волн).
Состав комплекта: блок СВЧ передатчик, блок СВЧ приемник, диполь
приемника, кабель связи (2 шт.), металлический экран 170х150 мм (2 шт.),
металлический экран 170х50 мм, парафиновая призма, преломляющий
экран 150х80х40 мм, поглощающий экран 150х80х20 мм, держатель экрана
(4 шт.), предохранитель 0,2 А (2 шт.).</t>
  </si>
  <si>
    <t>559
О</t>
  </si>
  <si>
    <t>ТЦ_105_66_6670051058_01.04.2024_01_548.1</t>
  </si>
  <si>
    <t>Комплект проводов
Набор соединительных проводов предназначен для использования в
лабораторных работах и практических занятиях при составлении
электрических цепей. Провод имеет сечение 1-1,5 мм и находится в
прочной, гибкой изоляции. Концы проводов оформлены штекерами.
Максимально допустимый ток 4 А</t>
  </si>
  <si>
    <t>560
О</t>
  </si>
  <si>
    <t>ТЦ_105_66_6670051058_01.04.2024_01_549.1</t>
  </si>
  <si>
    <t>Магнит дугообразный
Магнит U-образный демонстрационный предназначен для использования в
демонстрационных опытах для получения магнитных спектров,
качественного изучения свойств магнита, движения проводника с током в
магнитном поле и опытов по электромагнитной индукции.</t>
  </si>
  <si>
    <t>561
О</t>
  </si>
  <si>
    <t>ТЦ_105_66_6670051058_01.04.2024_01_550.1</t>
  </si>
  <si>
    <t>Магнит полосовой демонстрационный
Магниты полосовые демонстрационные предназначены для использования
в демонстрационных опытах для получения магнитных спектров,
качественного изучения свойств магнита, движения проводника с током в
магнитном поле и опытов по электромагнитной индукции.</t>
  </si>
  <si>
    <t>562
О</t>
  </si>
  <si>
    <t>ТЦ_105_66_6670051058_01.04.2024_01_551.1</t>
  </si>
  <si>
    <t>Машина электрофорная
Машина электрофорная предназначена для получения электрического
заряда высокого потенциала и получения искрового разряда, а также для
изменения емкости электрического конденсатора.
Машина представляет собой вращающиеся в противоположные стороны
пластмассовые диски на стойках и две лейденские банки. Внешние
обкладки лейденских банок соединяются между собой пластиной, а
внутренние соединены с отдельными кондукторами. Кондукторы могут
поворачиваться. С внешней стороны на диски нанесены алюминиевые
секторы, с которыми соприкасаются щетки, укрепленные в
щеткодержателях.
Технические характеристики:
при относительной влажности воздуха 65% расстояние возникновения
искрового электрического разряда составляет 55 мм,
при относительной влажности воздуха 80% расстояние возникновения
искрового электрического разряда составляет 30 мм.</t>
  </si>
  <si>
    <t>563
О</t>
  </si>
  <si>
    <t>ТЦ_105_66_6670051058_01.04.2024_01_552.1</t>
  </si>
  <si>
    <t>Маятник электростатический
Маятник электростатический предназначен для обнаружения
электрических зарядов и демонстрации взаимодействия одноименных и
разноименных зарядов.
Габаритные размеры в упаковке (дл.*шир.*выс.), см: 20*7*3,5. Вес, кг,
0,07.</t>
  </si>
  <si>
    <t>564
О</t>
  </si>
  <si>
    <t>ТЦ_105_66_6670051058_01.04.2024_01_553.1</t>
  </si>
  <si>
    <t>Набор по изучению магнитного поля Земли
Прибор представляет собой катушку диаметром 21 см, содержащую 6
витков изолированного провода. В центре катушки на горизонтальной
площадке расположена магнитная стрелка. Стрелка находится в корпусе,
на котором имеется шкала для отсчета угла поворота. Корпус закреплен
так, что линия 0-1800 шкалы совпадает с плоскостью катушки. Для того
чтобы не искажать измеряемое магнитное поле, штатив прибора
изготовлен из немагнитных материалов.</t>
  </si>
  <si>
    <t>565
О</t>
  </si>
  <si>
    <t>ТЦ_105_66_6670051058_01.04.2024_01_554.1</t>
  </si>
  <si>
    <t>Набор демонстрационный по магнитному полю кольцевых токов
Набор демонстрационный "Магнитное поле кольцевых токов"
предназначен для демонстрации зависимости индукции магнитного поля
от силы тока и плотности витков соленоида, изучения распределения
магнитного поля на оси плоской катушки и колец Гельмгольца, а также
демонстрации взаимодействия катушек с током одинаковой и
противоположной направленности. С помощью набора можно провести 6
опытов</t>
  </si>
  <si>
    <t>566
О</t>
  </si>
  <si>
    <t>ТЦ_105_66_6670051058_01.04.2024_01_555.1</t>
  </si>
  <si>
    <t>Набор демонстрационный по полупроводникам
Набор “Полупроводниковые приборы” предназначен для исследования
тока в полупроводниках и их технического применения. Набор
обеспечивает выполнение 10 экспериментов:
изучение зависимости сопротивления полупроводника от температуры;
изучение зависимости сопротивления полупроводника от освещенности;
односторонняя проводимость полупроводникового диода;
изучение светодиода;
устройство транзистора;
ключевой режим работы транзистора;
усиление электрического сигнала транзистором;
действие фотореле;
действие термореле;
источник тока на основе полупроводникового фотоэлемента.</t>
  </si>
  <si>
    <t>568
О</t>
  </si>
  <si>
    <t>ТЦ_105_66_6670051058_01.04.2024_01_557.1</t>
  </si>
  <si>
    <t>Набор демонстрационный по электрическому току в вакууме
Набор предназначен для демонстрационных опытов при изучении
электрического тока в вакууме и газах.
Габаритные размеры в упаковке (дл.*шир.*выс.), см: 42*14*14. Вес, кг, 0,8
Комплектность: модуль вакуумного диод-триода – 1 шт., модуль неоновой
лампочки - 1 шт., модуль переменного резистора на 470 Ом - 1 шт., модуль
блока питания к набору – 1 шт., руководство по эксплуатации – 1 шт.
Каждый модуль оснащен магнитами, что дает возможность монтировать
экспериментальные установки на поверхности стального полотна классной
доски или другой подходящей поверхности.</t>
  </si>
  <si>
    <t>569
О</t>
  </si>
  <si>
    <t>ТЦ_105_66_6670051058_01.04.2024_01_558.1</t>
  </si>
  <si>
    <t>Набор демонстрационный по электродинамике. Тип 1
В состав набора входят конденсаторы, катушка индуктивности,
ферритовый сердечник, катушка-моток. Номиналы электронных приборов
подобраны таким образом, чтобы обеспечивать заметное отличие в
собственных частотах колебательных контуров, собранных на их основе.
Набор хранится в пластиковом лотке с прозрачной крышкой.</t>
  </si>
  <si>
    <t>570
О</t>
  </si>
  <si>
    <t>ТЦ_105_66_6670051058_01.04.2024_01_559.1</t>
  </si>
  <si>
    <t>Набор демонстрационный по электродинамике. Тип 2
В состав набора входит комплект для изучения процесса распределения
заряда по поверхности шара (с генератором высокого напряжения)</t>
  </si>
  <si>
    <t>572
О</t>
  </si>
  <si>
    <t>ТЦ_105_66_6670051058_01.04.2024_01_561.1</t>
  </si>
  <si>
    <t>Набор для демонстрации электрических полей
Состав:
1. Пластина с двумя круглыми электродами
2. Пластина с двумя параллельными электродами
3. Пластина с прямым и прямым электродами
4. Пластина с круглым и кольцевым электродами
5. Пакетик с манной крупой (20 г)
6. Касторовое масло (20 мл)
7. Кювета c крышкой (диаметр 90 мм)</t>
  </si>
  <si>
    <t>574
О</t>
  </si>
  <si>
    <t>ТЦ_105_66_6670051058_01.04.2024_01_563.1</t>
  </si>
  <si>
    <t>Палочка стеклянная
Применяется для перемешивания растворов при проведении лабораторных
работ. Длина 22 см.</t>
  </si>
  <si>
    <t>575
О</t>
  </si>
  <si>
    <t>ТЦ_105_66_6670051058_01.04.2024_01_564.1</t>
  </si>
  <si>
    <t>Палочка эбонитовая
Палочка эбонитовая предназначена для проведения демонстрационных
опытов по электростатике.
Длина палочки составляет 220 мм, диаметр - 10 мм.</t>
  </si>
  <si>
    <t>576
О</t>
  </si>
  <si>
    <t>ТЦ_105_66_6670051058_01.04.2024_01_565.1</t>
  </si>
  <si>
    <t>Прибор Ленца
Прибор предназначен для демонстрации взаимодействия индукционного
тока с магнитом при изучении электромагнитной индукции.
Габаритные размеры в упаковке (дл.*шир.*выс.), см: 10,5*10,5*2,5. Вес, кг,
0,15.
Комплектность: кольцо – 1 шт., кольцо с прорезью – 1 шт., основание – 1
шт., стойка – 1 шт., перекладина для крепления колец – 1 шт., руководство
по эксплуатации – 1 шт.</t>
  </si>
  <si>
    <t>577
О</t>
  </si>
  <si>
    <t>ТЦ_105_66_6670051058_01.04.2024_01_566.1</t>
  </si>
  <si>
    <t>Стрелки магнитные на штативах
Стрелки магнитные на штативах предназначены для демонстрации
взаимодействия полюсов магнитов, ориентации магнита в магнитном поле
Земли и других опытов по магнетизму и электромагнетизму.
Габаритные размеры в упаковке (дл.*шир.*выс.), см: 15*8*2,5. Вес, кг 0,05.
Комплектность: магнитные стрелки – 2 шт., стойки пластмассовые с иглой
– 2 шт., подставки – 2 шт., руководство по эксплуатации – 1 шт.
Стрелка представляет собой намагниченную полоску из стали с
запрессованным латунным гнездом для установки на иглу пластмассовой
стойки.</t>
  </si>
  <si>
    <t>578
О</t>
  </si>
  <si>
    <t>ТЦ_105_66_6670051058_01.04.2024_01_567.1</t>
  </si>
  <si>
    <t>Султан электростатический
Султаны электростатические предназначены для демонстрации
взаимодействия тел, заряженных одноименными и разноименными
электрическими зарядами, а также расположения силовых линий
электрических полей одного и двух точечных зарядов при изучении
электростатики.</t>
  </si>
  <si>
    <t>579
О</t>
  </si>
  <si>
    <t>ТЦ_105_66_6670051058_01.04.2024_01_568.1</t>
  </si>
  <si>
    <t>Штативы изолирующие
Штатив предназначен для проведения опытов по электростатике.
Габаритные размеры в упаковке (дл.*шир.*выс.), см: 21*12*4. Вес, кг, 0,25.</t>
  </si>
  <si>
    <t>580
О</t>
  </si>
  <si>
    <t>ТЦ_105_66_6670051058_01.04.2024_01_569.1</t>
  </si>
  <si>
    <t>Электромагнит разборный
Электромагнит предназначен для лабораторных работ. Электромагнит
лабораторный включает катушку индуктивности с участком
магнитопровода, смонтированные на стандартной плате из цветного
пластика, цилиндрический сердечник и цилиндрический сердечник с
пластиной для замыкания магнитопровода. На плате установлены клеммы
для подключения питания.</t>
  </si>
  <si>
    <t>581
О</t>
  </si>
  <si>
    <t>ТЦ_105_66_6670051058_01.04.2024_01_570.1</t>
  </si>
  <si>
    <t>Комплект для изучения возобновляемых источников энергии В комплект
входят наборы, позволяющие изучить возобновляемые источники энергии:
Набор для изучения возобновляемых источников энергии:
Получение электрической энергии из воды, ветра и солнца
Хранение и использование энергии
Топливный элемент как источник получения энергии
Набор для изучения работы механизмов на солнечных батареях:
Превращение света в электрическую энергию и далее в движение моделей
Хранение и использование энергии
Набор для изучения экологической энергетики:
Производство, сохранение и потребление энергии, получаемой из
возобновляемых источников
Получение экологически чистой энергии</t>
  </si>
  <si>
    <t>582
О</t>
  </si>
  <si>
    <t>ТЦ_105_66_6670051058_01.04.2024_01_571.1</t>
  </si>
  <si>
    <t>Амперметр лабораторный</t>
  </si>
  <si>
    <t>583
О</t>
  </si>
  <si>
    <t>ТЦ_105_66_6670051058_01.04.2024_01_572.1</t>
  </si>
  <si>
    <t>Вольтметр лабораторный</t>
  </si>
  <si>
    <t>585
О</t>
  </si>
  <si>
    <t>ТЦ_105_66_6670051058_01.04.2024_01_574.1</t>
  </si>
  <si>
    <t>Модель «Строение солнечной системы»</t>
  </si>
  <si>
    <t>586
О</t>
  </si>
  <si>
    <t>ТЦ_105_66_6670051058_01.04.2024_01_575.1</t>
  </si>
  <si>
    <t>Модель «Строение Земли»</t>
  </si>
  <si>
    <t>587
О</t>
  </si>
  <si>
    <t>ТЦ_105_66_6670051058_01.04.2024_01_576.1</t>
  </si>
  <si>
    <t>Теллурий. Модель «Солнце, Земля, Луна»</t>
  </si>
  <si>
    <t>588
О</t>
  </si>
  <si>
    <t>ТЦ_105_66_6670051058_01.04.2024_01_577.1</t>
  </si>
  <si>
    <t>Термометр лабораторный</t>
  </si>
  <si>
    <t>589
О</t>
  </si>
  <si>
    <t>ТЦ_104_66_6670051058_01.04.2024_01_578.1</t>
  </si>
  <si>
    <t>Комплект ГИА-лаборатории по физике (№1-7 х 3шт)</t>
  </si>
  <si>
    <t>Кабинеты географии, истории и обществознания (пом.2.302÷2.305)</t>
  </si>
  <si>
    <t>Кабинет географии (пом. 302 / 303)</t>
  </si>
  <si>
    <t>602
О</t>
  </si>
  <si>
    <t>ТЦ_104_66_6670051058_01.04.2024_01_587.1</t>
  </si>
  <si>
    <t>606
О</t>
  </si>
  <si>
    <t>ТЦ_104_66_6670051058_01.04.2024_01_592.1</t>
  </si>
  <si>
    <t>Комплект демонстрационных учебных таблиц (Кабинет географии):
Комплект таблиц. Земля как планета (8 таблиц)
Комплект таблиц. Рельеф (10 таблиц)
Комплект таблиц. Земля и Солнце (4 таблицы)
Комплект таблиц. География. Начальный курс. 6 класс (12 таблиц)
Комплект таблиц. География. Материки и океаны. 7 класс (10 таблиц)
Комплект таблиц. География России. Природа и население. 8 класс (10
таблиц)
Комплект таблиц. География России. Хозяйство и географические районы.
9 класс (15 таблиц)
Комплект таблиц. Экономическая и социальная география мира. 10 класс
(12 таблиц)</t>
  </si>
  <si>
    <t>608
О</t>
  </si>
  <si>
    <t>ТЦ_105_66_6670051058_01.04.2024_01_594.1</t>
  </si>
  <si>
    <t>Барометр-анероид</t>
  </si>
  <si>
    <t>609
О</t>
  </si>
  <si>
    <t>ТЦ_105_66_6670051058_01.04.2024_01_595.1</t>
  </si>
  <si>
    <t>Курвиметр</t>
  </si>
  <si>
    <t>610
О</t>
  </si>
  <si>
    <t>ТЦ_105_66_6670051058_01.04.2024_01_596.1</t>
  </si>
  <si>
    <t>Гигрометр (психрометр)</t>
  </si>
  <si>
    <t>611
О</t>
  </si>
  <si>
    <t>ТЦ_105_66_6670051058_01.04.2024_01_597.1</t>
  </si>
  <si>
    <t>Комплект цифрового оборудования SWR
RJ45 Датчик температуры SWR TS2104 1
RJ45 Электронный компас SWR TS2126 1
RJ45 Датчик рН SWR TS2202 1
RJ45 Датчик влажности SWR TS2207 1
USB Датчик скорости ветра SWR ZC0031 1
USB Датчик влажности почвы SWR ZC1038 1
Алюминиевый кейс SWR TB1002 1
RJ45 Регистратор TS1001 (4 разъёма) 1</t>
  </si>
  <si>
    <t>612
О</t>
  </si>
  <si>
    <t>ТЦ_104_66_6670051058_01.04.2024_01_598.1</t>
  </si>
  <si>
    <t>Компас ученический</t>
  </si>
  <si>
    <t>615
О</t>
  </si>
  <si>
    <t>ТЦ_104_66_6670051058_01.04.2024_01_601.1</t>
  </si>
  <si>
    <t>Коллекция минералов и горных пород, полезных ископаемых и почв:
Коллекция "Гранит и его составные части"
Коллекция "Каменный уголь и продукты его переработки"
Коллекция "Кварц в природе"
Коллекция "Минералы и горные породы"
Коллекция "Нефть и продукты ее переработки"
Коллекция "Поделочные камни (полированные
Коллекция "Полезные ископаемые"
Коллекция "Почва и ее состав"
Коллекция "Торф и продукты его переработки"</t>
  </si>
  <si>
    <t>619
О</t>
  </si>
  <si>
    <t>ТЦ_104_66_6670051058_01.04.2024_01_605.1</t>
  </si>
  <si>
    <t>Теллурий</t>
  </si>
  <si>
    <t>620
О</t>
  </si>
  <si>
    <t>ТЦ_104_66_6670051058_01.04.2024_01_606.1</t>
  </si>
  <si>
    <t>Модель строения земных складок и эволюции рельефа</t>
  </si>
  <si>
    <t>621
О</t>
  </si>
  <si>
    <t>ТЦ_104_66_6670051058_01.04.2024_01_607.1</t>
  </si>
  <si>
    <t>Модель движения океанических плит</t>
  </si>
  <si>
    <t>622
О</t>
  </si>
  <si>
    <t>ТЦ_104_66_6670051058_01.04.2024_01_608.1</t>
  </si>
  <si>
    <t>Модель вулкана</t>
  </si>
  <si>
    <t>623
О</t>
  </si>
  <si>
    <t>ТЦ_104_66_6670051058_01.04.2024_01_609.1</t>
  </si>
  <si>
    <t>Модель внутреннего строения Земли</t>
  </si>
  <si>
    <t>624
О</t>
  </si>
  <si>
    <t>ТЦ_104_66_6670051058_01.04.2024_01_610.1</t>
  </si>
  <si>
    <t>Напольный глобус.
Диаметр большого глобуса-130 см, высота 1,5 метра</t>
  </si>
  <si>
    <t>625
О</t>
  </si>
  <si>
    <t>ТЦ_104_66_6670051058_01.04.2024_01_611.1</t>
  </si>
  <si>
    <t>Модель-аппликация природных зон Земли</t>
  </si>
  <si>
    <t>626
О</t>
  </si>
  <si>
    <t>ТЦ_104_66_6670051058_01.04.2024_01_612.1</t>
  </si>
  <si>
    <t>Карты настенные:
Комплект настенных учебных карт География 6 класс (12 карт)
Комплект настенных учебных карт 7 класс (44 карты)
Комплект настенных учебных карт География 8-9 классы (51 карта)
Комплект настенных учебных карт 10 класс (28 карт)</t>
  </si>
  <si>
    <t>Кабинет истории и обществознания (пом. 304 / 305)</t>
  </si>
  <si>
    <t>634
О</t>
  </si>
  <si>
    <t>ТЦ_104_66_6670051058_01.04.2024_01_618.1</t>
  </si>
  <si>
    <t>636
О</t>
  </si>
  <si>
    <t>ТЦ_104_66_6670051058_01.04.2024_01_620.1</t>
  </si>
  <si>
    <t>Комплект демонстрационных учебных таблиц (Кабинет истории и
обществознания):
Комплект таблиц Факторы формирования российской цивилизации (6
таблиц)
Комплект таблиц Становление Российского государства (8 таблиц)
Комплект таблиц Развитие Российского государства в XV-XVI веках (6
таблиц)
Комплект таблиц Развитие России в XVII-XVIII веках (8 таблиц)
Комплект таблиц Политические течения XVIII-XIX веков (8 таблиц)
Комплект таблиц Движение декабристов (6 таблиц)
Комплект таблиц Всемирная история (обобщающие таблицы) (5 таблиц)
Комплект таблиц История России (обобщающие таблицы) (9 таблиц)
Комплект таблиц Государственные символы России (3 таблицы)
Комплект таблиц Обществознание 8-9 классы (7 таблиц)
Комплект таблиц Обществознание 10-11 классы (11 таблиц)
Комплект таблиц Экономика 10-11 классы (25 таблиц)
Комплект таблиц История России 6 класс (5 таблиц)
Комплект таблиц История России 7 класс (9 таблиц)
Комплект таблиц История России 8 класс (6 таблиц)
Комплект таблиц История России 9 класс (9 таблиц)
Комплект таблиц История Древнего мира. 5 класс (5 таблиц)
Комплект таблиц История Средних веков. 6 класс (6таблиц)
Комплект таблиц Новая история. 7 класс (6 таблиц)
Комплект таблиц Новая история. 8 класс (6 таблиц)
Комплект таблиц Новейшая история. 9 класс (6 таблиц)
Комплект таблиц Теория права (15 таблиц)</t>
  </si>
  <si>
    <t>637
О</t>
  </si>
  <si>
    <t>ТЦ_104_66_6670051058_01.04.2024_01_621.1</t>
  </si>
  <si>
    <t>Комплект портретов исторических деятелей.
Портреты исторических деятелей</t>
  </si>
  <si>
    <t>638
О</t>
  </si>
  <si>
    <t>ТЦ_104_66_6670051058_01.04.2024_01_622.1</t>
  </si>
  <si>
    <t>Конституция Российской Федерации
Государственные символы Российской Федерации</t>
  </si>
  <si>
    <t>639
О</t>
  </si>
  <si>
    <t>ТЦ_104_66_6670051058_01.04.2024_01_623.1</t>
  </si>
  <si>
    <t>Карты демонстрационные по курсу истории и обществознания:
Комплект настенных учебных карт. История России. 6 класс. (10 карт)
Комплект настенных учебных карт. История России. 7 класс. (12 карт)
Комплект настенных учебных карт. История России. 8 класс. (12 карт)
Комплект настенных учебных карт. История России. 9 класс. (16 карт)
Комплект настенных учебных карт. История Древнего мира. 5 класс. (15
карт)
Комплект настенных учебных карт. История Средних веков 6 класс. (13
карт)
Комплект настенных учебных карт. История Нового времени XVI-XVIII вв.
7 класс. (11 карт)
Комплект настенных учебных карт. История Нового времени конца ХIХ-
ХХ вв. 8 класс. (11 карт)
Комплект настенных учебных карт. Новейшая история. XX - начало XXI
века. 9 класс. (13 карт)</t>
  </si>
  <si>
    <t>Кабинет для коррекционной педагогики с детьми с ОВЗ (Пом. 2.308)</t>
  </si>
  <si>
    <t>Кабинет психолога (пом. 2.309)</t>
  </si>
  <si>
    <t>701
О</t>
  </si>
  <si>
    <t>ТЦ_104_66_6670051058_01.04.2024_01_824.1</t>
  </si>
  <si>
    <t>Система (устройство) для затемнения окон</t>
  </si>
  <si>
    <t>705
О</t>
  </si>
  <si>
    <t>ТЦ_104_66_6670051058_01.04.2024_01_681.1</t>
  </si>
  <si>
    <t>Многофункциональный комплект психолога "Инклюзив Классический".
в составе 7 ящиков</t>
  </si>
  <si>
    <t>707
О</t>
  </si>
  <si>
    <t>ТЦ_104_66_6670051058_01.04.2024_01_683.1</t>
  </si>
  <si>
    <t>СВЕТОВОЙ СТОЛ С ПОДСВЕТКОЙ ДЛЯ РИСОВАНИЯ ПЕСКОМ И
ПЕСОЧНОЙ АНИМАЦИИ.
Телескопические ножки, игровое поле "Карта мира", светодиодная
подсветка, столешница с грифельной крышкой + подарок: 3 кг цветного
песка (6 цветов) для рисования, набор для уборки и крепления для
вертикального положения крышки</t>
  </si>
  <si>
    <t>Кабинет педагога организатора (пом. 2.310; 2.311)</t>
  </si>
  <si>
    <t>719
О</t>
  </si>
  <si>
    <t>ТЦ_104_66_6670051058_01.04.2024_01_693.1</t>
  </si>
  <si>
    <t>Стол - трансформер регулируемый "Дуга"
1210Х700
Н=580-700/700-820
Имеет необычную форму, благодаря которой из нескольких столов можно
составить оригинальный большой столв виде волны, окружности,
полукруга или ипользовать как один, отдельно стоящий.</t>
  </si>
  <si>
    <t>721
О</t>
  </si>
  <si>
    <t>ТЦ_104_66_6670051058_01.04.2024_01_694.1</t>
  </si>
  <si>
    <t>Флипчарт бумага перекидная.
Доска-флипчарт магнитно-маркерная BRAUBERG на колесах 235527
100х70 см, белый/хром</t>
  </si>
  <si>
    <t>Сенсорная комната (пом. 2.343)</t>
  </si>
  <si>
    <t>709
О</t>
  </si>
  <si>
    <t>ТЦ_104_72_7203220766_06.09.2024_01_909.1</t>
  </si>
  <si>
    <t>Сенсорная комната:
Сенсорный уголок с 2-мя колоннами, комплект шт. 1
Воздушно-пузырьковая панель шт. 1
Панель (панно) интерактивная шт. 1
Полусфера зеркальная шт. 1
Световая пушка шт. 2
Проектор визуальных эффектов шт. 1
Колеса спецэффектов шт. 8
Колеса спецэффектов жидкое шт. 1
Прибор динамической заливки светом шт. 1
Световой прибор для релаксации шт. 1
Настенное панно шт. 1
Цветодинамический светильник  шт. 6
Панель (панно) светозвуковая Бесконечность шт. 1
Звуковое панно шт. 1
Солнечный домик шт. 1
Покрытие напольное (ковёр) фибероптическое шт. 10
Потолочная система Звездное небо шт. 2
"Анимационный эффект на оптическом волокне ""Галактика""
" шт. 1
"Анимационный эффект на оптическом волокне ""Сатурн""
" шт. 1
Пульт управления приборами в сенсорной комнате шт. 2
Сухой бассейн интерактивный с кнопками-переключателями шт. 1
Шарики для сухого бассейна пластмассовые прозрачные шт. 2500
Ступенька мягкая к сухому бассейну шт. 1
Кресло-подушка музыкальное шт. 1
Диск для релаксации шт. 1
Выпуклое зеркало шт. 1
Столик на ножках для рисования песком с пультом шт. 1
Песок кварцевый для рисования шт. 1
Кресло детское складное шт. 1
Пуфик-кресло с гранулами взрослый шт. 1
Пуфик-кресло с гранулами подростковый шт. 3
Покрытие мягкое напольное шт. 6
Покрытие мягкое настенное шт. 6
Цилиндр подвесной шт. 1
Трапеция с гранулами шт. 2
Подушечка детская с гранулами шт. 2
Лабиринт доска шт. 1
Диск балансировочный шт. 1
Лабиринт ручной шт. 1
Набор массажных мячей и роликов шт. 1
Массажный коврик шт. 1
Тактильная дорожка из 7-ми элементов шт. 1
Установка для ароматерапии шт. 1
Масла для ароматерапии набор шт. 1</t>
  </si>
  <si>
    <t>710
О</t>
  </si>
  <si>
    <t>ТЦ_104_66_6670051058_01.04.2024_01_685.1</t>
  </si>
  <si>
    <t>Набор психолога "Пертра". Дополнительный комплект с песком и
пластинами для развития графомоторики</t>
  </si>
  <si>
    <t>Кабинеты и лаборантские информатики (пом. 2.330÷2.335)</t>
  </si>
  <si>
    <t>658
О</t>
  </si>
  <si>
    <t>ТЦ_104_66_6670051058_01.04.2024_01_641.1</t>
  </si>
  <si>
    <t>671
О</t>
  </si>
  <si>
    <t>ТЦ_104_66_6670051058_01.04.2024_01_652.1</t>
  </si>
  <si>
    <t>673
О</t>
  </si>
  <si>
    <t>ТЦ_104_66_6670051058_01.04.2024_01_986.1</t>
  </si>
  <si>
    <t>Шкаф полузакрытый дверки и открытые полки</t>
  </si>
  <si>
    <t>Лаборатория естественных наук - профильный медико- биологический класс  с лабораторной (пом. 2.137)</t>
  </si>
  <si>
    <t>РЦ п.472</t>
  </si>
  <si>
    <t>Цифровая лаборатория по физиологии</t>
  </si>
  <si>
    <t>компл.</t>
  </si>
  <si>
    <t>РЦ п.473</t>
  </si>
  <si>
    <t>Цифровая лаборатория с комплектом датчиков по экологии для реализации сети школьного экологического мониторинга</t>
  </si>
  <si>
    <t>777
О</t>
  </si>
  <si>
    <t>ТЦ_104_66_6670051058_01.04.2024_01_740.1</t>
  </si>
  <si>
    <t>781
О</t>
  </si>
  <si>
    <t>ТЦ_104_66_6670051058_01.04.2024_01_745.1</t>
  </si>
  <si>
    <t>Флипчарт с магнитно-маркерной доской</t>
  </si>
  <si>
    <t>782
О</t>
  </si>
  <si>
    <t>ТЦ_104_66_6670051058_01.04.2024_01_746.1</t>
  </si>
  <si>
    <t>Трехмерный анатомический атлас.
Трехмерный анатомический атлас представляет собой электронное
пособие из не менее 12 плакатов по анатомии человека</t>
  </si>
  <si>
    <t>783
О</t>
  </si>
  <si>
    <t>ТЦ_104_66_6670051058_01.04.2024_01_747.1</t>
  </si>
  <si>
    <t>Комплект микропрепаратов по ботанике (углубленный уровень).
Комплект микропрепаратов по ботанике (углубленный уровень)
предназначен для использования в профильных классах
общеобразовательных учреждений.</t>
  </si>
  <si>
    <t>784
О</t>
  </si>
  <si>
    <t>ТЦ_104_66_6670051058_01.04.2024_01_748.1</t>
  </si>
  <si>
    <t>Комплект микропрепаратов по анатомии (углубленный уровень).
Комплект микропрепаратов по анатомии (углубленный уровень)
предназначен для использования в профильных классах
общеобразовательных учреждений.</t>
  </si>
  <si>
    <t>785
О</t>
  </si>
  <si>
    <t>ТЦ_104_66_6670051058_01.04.2024_01_749.1</t>
  </si>
  <si>
    <t>Комплект микропрепаратов по зоологии (углубленный уровень).
Комплект микропрепаратов по зоологии (углубленный уровень)
предназначен для использования в профильных классах
общеобразовательных учреждений.</t>
  </si>
  <si>
    <t>786
О</t>
  </si>
  <si>
    <t>ТЦ_104_66_6670051058_01.04.2024_01_750.1</t>
  </si>
  <si>
    <t>Комплект микропрепаратов по общей биологии (углубленный уровень)
Комплект микропрепаратов по общей биологии (углубленный уровень)
предназначен для использования в профильных классах
общеобразовательных учреждений.</t>
  </si>
  <si>
    <t>788
О</t>
  </si>
  <si>
    <t>ТЦ_105_66_6670051058_01.04.2024_01_752.1</t>
  </si>
  <si>
    <t>Микроскоп демонстрационный для проецирования демонстрационных
лабораторных и практических работ по биологии на экране или
интерактивной доске (триокулярный, план-ахромат).
Микроскоп демонстрационный для проецирования демонстрационных
лабораторных и практических работ по биологии на экране или
интерактивной доске предназначен для использования в профильных
классах общеобразовательных учреждений.</t>
  </si>
  <si>
    <t>790
О</t>
  </si>
  <si>
    <t>ТЦ_105_66_6670051058_01.04.2024_01_754.1</t>
  </si>
  <si>
    <t>Цифровой микроскоп с жидкокристаллическим дисплеем.
Цифровой микроскоп с жидкокристаллическим дисплеем предназначен для
использования в профильных классах общеобразовательных учреждений.</t>
  </si>
  <si>
    <t>791
О</t>
  </si>
  <si>
    <t>ТЦ_105_66_6670051058_01.04.2024_01_755.1</t>
  </si>
  <si>
    <t>Иммуноферментный анализатор планшетный или стриповый.
Планшетный анализатор предназначен для проведения качественных и
количественных иммуноферментных анализов (ИФА) образцов
фотометрическим методом в соответствии с законом Ламберта-Бера.
Оснащение прибора открытой системой позволяет использовать реагенты
и тест-системы различных производителей.
Благодаря режиму изменению положения планшета увеличивается
точность попадания каждой ячейки планшета под пучок сфокусированного
луча от источника света</t>
  </si>
  <si>
    <t>793
О</t>
  </si>
  <si>
    <t>ТЦ_105_66_6670051058_01.04.2024_01_757.1</t>
  </si>
  <si>
    <t>Комплект для практических работ по фильтрации воды.
Описание:
Комплект позволяет проводить лабораторные работы по изучению
загрязнения природной воды и способами ее очистки, просачивания воды
и фильтрации в почве.</t>
  </si>
  <si>
    <t>Лаборатория науки и технологии (пом. 2.225; 2.306; 2.327)</t>
  </si>
  <si>
    <t>859
О</t>
  </si>
  <si>
    <t>ТЦ_104_66_6670051058_01.04.2024_01_821.1</t>
  </si>
  <si>
    <t>Стеллаж 3 м
Габаритный размер - 3060х400х2310 мм мм.
Представляет собой разборный модульный стеллаж с ячейками на
металлическом каркасе со вставками разных модулей из ЛДСП. Стеллаж
изготовлен из металлической трубы 20х20х1,5 мм. Все трубы соединены
между собой с помощью соединительных элементов, изготовленных из
алюминия. Каркас окрашен полимерно-порошковой краской. Толщина
ЛДСП вставок - 16 мм. Количество вставок: открытая полка - 14 шт, ящик -
4 шт, куб - 4 шт</t>
  </si>
  <si>
    <t>860
О</t>
  </si>
  <si>
    <t>ТЦ_104_66_6670051058_01.04.2024_01_822.1</t>
  </si>
  <si>
    <t>Стеллаж 1,5 м
Габаритный размер - 1540х400х1930 мм. Представляет собой разборный
модульный стеллаж с ячейками на металлическом каркасе со вставками
разных модулей из ЛДСП. Стеллаж изготовлен из металлической трубы
20х20х1,5 мм. Все трубы соединены между собой с помощью
соединительных элементов, изготовленных из алюминия. Каркас окрашен
полимерно-порошковой краско. Толщина ЛДСП вставок - 16 мм.
Количество вставок: открытая полка - 7 шт, фшик - 1 шт, куб 4 шт</t>
  </si>
  <si>
    <t>862
О</t>
  </si>
  <si>
    <t>ТЦ_104_66_6670051058_01.04.2024_01_825.1</t>
  </si>
  <si>
    <t>Флипчарт бумага перекидная
Доска-флипчарт магнитно-маркерная BRAUBERG на колесах 235527
100х70 см, белый/хром</t>
  </si>
  <si>
    <t>869
О</t>
  </si>
  <si>
    <t>ТЦ_101_66_6670051058_01.04.2024_01_830.1</t>
  </si>
  <si>
    <t>3D принтер Picaso XPRO S2
Материал, используемый для 3D печати ABS, ASA, FLEX, Flex (TPE), Flex
(TPU), HIPS, Nylon, PEEK, PA, PC, PETG, PLA, PMMA, PP
(полипропилен), PSU, PPS, PS, PVA, RUBBER, SBS, TPU, WOOD
(древесный), Металлический и другие (диаметр нити 1.75мм);
Максимальная температура экструдера 430 °C
Максимальная температура рабочей платформы 150 °C
Максимальная температура в подогреваемой камере: 80 °C</t>
  </si>
  <si>
    <t>871
О</t>
  </si>
  <si>
    <t>ТЦ_104_66_6670051058_01.04.2024_01_832.1</t>
  </si>
  <si>
    <t>Комплект PLA пластик Picaso. 1.75 мм, 750 г (белый, желтый, зеленый,
красный, синий, синий металлик, серебряный металлик, фиолетовый,
черный, коричневый голубой). Всего 10 упаковок по 750 г</t>
  </si>
  <si>
    <t>873
О</t>
  </si>
  <si>
    <t>ТЦ_104_72_7203220766_06.09.2024_01_948.1</t>
  </si>
  <si>
    <t>Программное обеспечение для прототипирования</t>
  </si>
  <si>
    <t>874
О</t>
  </si>
  <si>
    <t>ТЦ_104_72_7203220766_06.09.2024_01_1009.1</t>
  </si>
  <si>
    <t>Комплект электронных компонентов для прототипирования</t>
  </si>
  <si>
    <t>Лабораторно-технологическое оборудование (лабораторное оборудование, в том числе посуда, приборы, наборы для эксперимента, инструменты)</t>
  </si>
  <si>
    <t>794
О</t>
  </si>
  <si>
    <t>ТЦ_101_66_6670051058_01.04.2024_01_758.1</t>
  </si>
  <si>
    <t>Тонометр Omron M2 Basic автоматический (с адаптером и
универсальной манжетой, с поверкой РФ)</t>
  </si>
  <si>
    <t>796
О</t>
  </si>
  <si>
    <t>ТЦ_101_66_6670051058_01.04.2024_01_760.1</t>
  </si>
  <si>
    <t>Электрокардиограф ЭК3Т-01-Р-Д/1. Исполнение: портативный,
каналы: 1/3-канальный, отведения: стандартные 12, по Кабрера, по
Небу, по Франку, дисплей: цветной TFT, интерпретация: нет, печать:
на встроенном принтере, подключение к ПК: нет, работа от
встроенной батареи: 3 ч, поверка: не подлежит обязательной поверке</t>
  </si>
  <si>
    <t>797
О</t>
  </si>
  <si>
    <t>ТЦ_101_66_6670051058_01.04.2024_01_761.1</t>
  </si>
  <si>
    <t>Глюкометр Акку-Чек Актив (Accu-Chek Active) в комплекте с 10 тест-
полосками</t>
  </si>
  <si>
    <t>798
О</t>
  </si>
  <si>
    <t>ТЦ_104_66_6670051058_01.04.2024_01_762.1</t>
  </si>
  <si>
    <t>Молоточек неврологический Riester Buck с иглой и кисточкой</t>
  </si>
  <si>
    <t>799
О</t>
  </si>
  <si>
    <t>ТЦ_104_66_6670051058_01.04.2024_01_763.1</t>
  </si>
  <si>
    <t>Барометр-анероид. Предназначен для ориентировочных наблюдений
за изменением атмосферного давления и использования в качестве
учебного пособия для проведения опытов в комнатных условиях.
Диапазон измерений должен быть не уже, чем от 96000 до 104000 Па
(от 720 до 780 мм рт. ст.). Цена деления должна быть не более 100 Па
(не более 1 мм рт. ст.).</t>
  </si>
  <si>
    <t>800
О</t>
  </si>
  <si>
    <t>ТЦ_104_66_6670051058_01.04.2024_01_764.1</t>
  </si>
  <si>
    <t>Пипетка автоматическая
Легкий, эргономичный дизайн. Хорошо считываемый цифровой
дисплей. Керамический поршень, высокая коррозионная
стойкость.Уплотнительное кольцо из ПТФЭ (фторопласт-4, тефлон),
более удобное в использовании.Одноканальный механический дозатор
с регулируемым объемом от 1-5 мл — легкий и практичный
инструмент для точного дозирования малых объемов жидкостей</t>
  </si>
  <si>
    <t>801
О</t>
  </si>
  <si>
    <t>ТЦ_104_66_6670051058_01.04.2024_01_765.1</t>
  </si>
  <si>
    <t>Набор для проведения экспериментов по микробиологии</t>
  </si>
  <si>
    <t>802
О</t>
  </si>
  <si>
    <t>ТЦ_101_66_6670051058_01.04.2024_01_766.1</t>
  </si>
  <si>
    <t>Фонендоскоп</t>
  </si>
  <si>
    <t>803
О</t>
  </si>
  <si>
    <t>ТЦ_104_66_6670051058_01.04.2024_01_767.1</t>
  </si>
  <si>
    <t>Кушетка медицинская. Длина: 1950 мм, ширина: 650 мм, высота: 520
мм, цвет обивки: белый, регулировка подголовника: бесступенчатая,
конструкция: разборная</t>
  </si>
  <si>
    <t>804
О</t>
  </si>
  <si>
    <t>ТЦ_101_66_6670051058_01.04.2024_01_768.1</t>
  </si>
  <si>
    <t>Стетоскоп консультативный</t>
  </si>
  <si>
    <t>805
О</t>
  </si>
  <si>
    <t>ТЦ_104_66_6670051058_01.04.2024_01_769.1</t>
  </si>
  <si>
    <t>Набор ершей для мытья лабораторной посуды, в наборе 10 ершей</t>
  </si>
  <si>
    <t>806
О</t>
  </si>
  <si>
    <t>ТЦ_104_66_6670051058_01.04.2024_01_770.1</t>
  </si>
  <si>
    <t>Лоток для расположения инструментария (стандартный) 262*158*20</t>
  </si>
  <si>
    <t>809
О</t>
  </si>
  <si>
    <t>ТЦ_104_66_6670051058_01.04.2024_01_773.1</t>
  </si>
  <si>
    <t>Подушка для забора крови 20х15х5см</t>
  </si>
  <si>
    <t>810
О</t>
  </si>
  <si>
    <t>ТЦ_104_66_6670051058_01.04.2024_01_774.1</t>
  </si>
  <si>
    <t>Корнцанги</t>
  </si>
  <si>
    <t>811
О</t>
  </si>
  <si>
    <t>ТЦ_104_66_6670051058_01.04.2024_01_775.1</t>
  </si>
  <si>
    <t>Негатоскоп.Количество кадров 1,Материал корпуса углеродистая сталь
0,8 мм,Материал экранаа криловое стекло,Цвет экрана молочный
Высота просмотрового экрана, мм 470,Ширина просмотрового экрана,
мм 420
Источник светал юминесцентная лампа,Количество ламп2
Мощность ламп, Вт1 5,Освещенность экрана, Лк2 000,Максимальная
яркость в центре экрана, кд\м²1 500,Неравномерность освещённости
экрана, % 30
Время установления рабочего режима, с1 4</t>
  </si>
  <si>
    <t>812
О</t>
  </si>
  <si>
    <t>ТЦ_104_66_6670051058_01.04.2024_01_776.1</t>
  </si>
  <si>
    <t>Набор химической посуды и принадлежностей</t>
  </si>
  <si>
    <t>814
О</t>
  </si>
  <si>
    <t>ТЦ_104_66_6670051058_01.04.2024_01_778.1</t>
  </si>
  <si>
    <t>Подставка-штатив под 10 пробирок</t>
  </si>
  <si>
    <t>815
О</t>
  </si>
  <si>
    <t>ТЦ_104_66_6670051058_01.04.2024_01_779.1</t>
  </si>
  <si>
    <t>Зажим для пробирок</t>
  </si>
  <si>
    <t>816
О</t>
  </si>
  <si>
    <t>ТЦ_104_66_6670051058_01.04.2024_01_780.1</t>
  </si>
  <si>
    <t>Набор пробирок</t>
  </si>
  <si>
    <t>817
О</t>
  </si>
  <si>
    <t>ТЦ_104_66_6670051058_01.04.2024_01_781.1</t>
  </si>
  <si>
    <t>Спиртовка лабораторная</t>
  </si>
  <si>
    <t>818
О</t>
  </si>
  <si>
    <t>ТЦ_104_66_6670051058_01.04.2024_01_782.1</t>
  </si>
  <si>
    <t>Набор для чистки оптики</t>
  </si>
  <si>
    <t>819
О</t>
  </si>
  <si>
    <t>ТЦ_104_66_6670051058_01.04.2024_01_783.1</t>
  </si>
  <si>
    <t>Набор для препарирования</t>
  </si>
  <si>
    <t>820
О</t>
  </si>
  <si>
    <t>ТЦ_104_66_6670051058_01.04.2024_01_784.1</t>
  </si>
  <si>
    <t>821
О</t>
  </si>
  <si>
    <t>ТЦ_104_66_6670051058_01.04.2024_01_785.1</t>
  </si>
  <si>
    <t>822
О</t>
  </si>
  <si>
    <t>ТЦ_104_66_6670051058_01.04.2024_01_786.1</t>
  </si>
  <si>
    <t>823
О</t>
  </si>
  <si>
    <t>ТЦ_104_66_6670051058_01.04.2024_01_787.1</t>
  </si>
  <si>
    <t>Ступка фарфоровая с пестиком</t>
  </si>
  <si>
    <t>825
О</t>
  </si>
  <si>
    <t>ТЦ_104_66_6670051058_01.04.2024_01_789.1</t>
  </si>
  <si>
    <t>Банка-капельница 40 мл с крышкой-капельницей (цвет крышки -
ЗЕЛЁНЫЙ)</t>
  </si>
  <si>
    <t>826
О</t>
  </si>
  <si>
    <t>ТЦ_104_66_6670051058_01.04.2024_01_790.1</t>
  </si>
  <si>
    <t>Лоток раздаточный 262*158*20</t>
  </si>
  <si>
    <t>828
О</t>
  </si>
  <si>
    <t>ТЦ_105_66_6670051058_01.04.2024_01_792.1</t>
  </si>
  <si>
    <t>Аналитические весы</t>
  </si>
  <si>
    <t>829
О</t>
  </si>
  <si>
    <t>ТЦ_105_66_6670051058_01.04.2024_01_793.1</t>
  </si>
  <si>
    <t>Спектрофотометр. Технические характеристики:
- Спектральный диапазон: 325-1000 нм.
- Спектральная ширина щели: 4 нм.
- Погрешность установки длины волны, не более: ±2 нм.
- Воспроизводимость установки длины волны, не более: 1 нм.
- Пределы допускаемой абсолютной погрешности при измерении
спектральных коэффициентов направленного пропускания, не более:
±0,5 %Т.
- Диапазон измерений:
а) оптическая плотность: от 3,000 до 0,000;
б) коэффициент направленного пропускания: от 0,0 до 100,0%.
- Источник света: галогенная лампа.
- Цифровой выход для подключения к ПК: USB B.
- Габаритные размеры (ДхШхВ) мм: 440х320х175.
- Масса: не более 8,5 кг.
- Потребляемая мощность: 25 Вт.
- Напряжение питающей сети: 220±22 В, при частоте 50 Гц;</t>
  </si>
  <si>
    <t>831
О</t>
  </si>
  <si>
    <t>ТЦ_105_66_6670051058_01.04.2024_01_795.1</t>
  </si>
  <si>
    <t>Гомогенизатор Stegler. Диапазон регулирования скорости вращения,
об/мин 8000 – 35000. Объёмы обрабатываемых проб, мл 0,2 – 120.
Габаритные размеры, мм - гомогенизатора (Ш × Г × В); - транспортной
упаковки (Д × Ш × В) 200 × 300 × 560; 520 × 250 × 250. Масса, кг -
гомогенизатора; - транспортной упаковки 3,5; 5,5. Мощность
двигателя, Вт 160. Электропитание (напряжение / частота) 220 В / 50 Гц</t>
  </si>
  <si>
    <t>832
О</t>
  </si>
  <si>
    <t>ТЦ_105_66_6670051058_01.04.2024_01_796.1</t>
  </si>
  <si>
    <t>833
О</t>
  </si>
  <si>
    <t>ТЦ_105_66_6670051058_01.04.2024_01_797.1</t>
  </si>
  <si>
    <t>Водяная баня</t>
  </si>
  <si>
    <t>834
О</t>
  </si>
  <si>
    <t>ТЦ_104_66_6670051058_01.04.2024_01_798.1</t>
  </si>
  <si>
    <t>Шкаф сушильный ES-4620. Технические характеристики:
- Рабочий диапазон температур от комнатной - +10 до 300°С;
- Погрешность поддержания температуры - ±3°С;
- Неравномерность температуры по объему - ±5°С;
- Дискретность задания и отображения температуры - 0,1°С;
- Количество полок в стандартной/максимальной комплектации - 2/5
шт;
- Потребляемая мощность - 850 Вт;
- Объем камеры - 30 л;
- Размеры камеры (ШхГхВ) - 340х320х320 мм;
- Наружные размеры (ШхГхВ) - 620х530х490 мм;</t>
  </si>
  <si>
    <t>837
О</t>
  </si>
  <si>
    <t>ТЦ_105_66_6670051058_01.04.2024_01_801.1</t>
  </si>
  <si>
    <t>Муфельная электропечь. Рабочий объем: 5л; Рабочая температура: от
50°С до 1100°С; Рабочая камера: Цельная вакуумформованная из
армированной термоволокном огнеупорной глины, с упрочняющим
покрытием, закрытые проволочные нагревательные элементы из
Еврофехрали. Управление: Многофункциональный блок МКУ с
возможностью задания 20 программ работы и установки скорости
нагрева в диапазоне 1-15°С/мин. Исполнение: Настольное.
Окрашенный корпус. Без вытяжки.</t>
  </si>
  <si>
    <t>838
О</t>
  </si>
  <si>
    <t>ТЦ_105_66_6670051058_01.04.2024_01_802.1</t>
  </si>
  <si>
    <t>Ph-метр стационарный
большой и контрастный жидкокристаллический индикатор
удобная функциональная клавиатура
автоматическая термокомпенсация
упрощённый ввод координат изопотенциальной точки
удобная и быстрая калибровка pH-метра: значения pH стандартных
буферных растворов уже внесены в память прибора, по окончании
процесса калибровки на индикаторе отображается значение крутизны
водородной характеристики электрода. Соответствие этого значения
паспортным данным электрода свидетельствует о его
работоспособности и корректности калибровки.
совместимость pH-метра с электродами большинства отечественных и
зарубежных производителей (разъем BNС), в том числе с
комбинированными
питание от электрической сети 220 В или встроенного аккумулятора c
автоматической подзарядкой
комплект поставки: измерительный преобразователь, термодатчик,
сетевой адаптер на 220 В, комбинированный pH-электрод ЭСЛК-01.7,
стандарт-титры</t>
  </si>
  <si>
    <t>839
О</t>
  </si>
  <si>
    <t>ТЦ_105_66_6670051058_01.04.2024_01_803.1</t>
  </si>
  <si>
    <t>Кондуктометр карманный
Батарейка: тип /срок службы1.5V (4) / примерно 200 часов
непрерывного использования
Вес95 г
Диапазон проводимостиот 0 дo 1999 мкСм/см
Информация для заказаHI98303 (DiST®3) поставляется с защитным
колпачком, батарейками и инструкцией.
Калибровкаавтоматическая, одноточечная
Окружающая средаот 0 до 50°C ;влажность max 95% без конденсата
Размеры175 x 41 x 23 мм
Разрешение проводимости1 мкСм/см
Температурная компенсацияавтоматическая от 0 до 50°C
Точность проводимости±2% от полной шкалы</t>
  </si>
  <si>
    <t>840
О</t>
  </si>
  <si>
    <t>ТЦ_105_66_6670051058_01.04.2024_01_804.1</t>
  </si>
  <si>
    <t>Вискозиметр
Вместимость резервуара, см3 100 ±1
2 Диапазон времени истечения, сек1 2 – 300
3 Диаметр отверстия сопла, d, мм 4,000±0,015
4 Высота сопла, h, мм 4,000±0,015
5 Диапазон времени истечения жидкости, сек для сопла d=4 мм, 12 –
200 6 Предел значения основной относительной погрешности
измерения времени истечения градуировочной жидкости
(индустриальное масло с номинальным значением кинематической
вязкости от 200 до 500 мм/сек)не более ±3%
среднего арифметического значения времени истечения
7 Габаритные размеры вискозиметра (без крепления), (диаметр х
высота) мм 87х73 8 Габаритные размеры с креплением, мм 242х180х130
9 Масса ВЗ-DIN4 (брутто/нетто), кг0 ,75 / 0,56
10С редняя наработка на отказ, ч 15 000</t>
  </si>
  <si>
    <t>842
О</t>
  </si>
  <si>
    <t>ТЦ_105_66_6670051058_01.04.2024_01_806.1</t>
  </si>
  <si>
    <t>Термометр спиртовой</t>
  </si>
  <si>
    <t>843
О</t>
  </si>
  <si>
    <t>ТЦ_105_66_6670051058_01.04.2024_01_807.1</t>
  </si>
  <si>
    <t>Психрометр гигрометр</t>
  </si>
  <si>
    <t>844
О</t>
  </si>
  <si>
    <t>ТЦ_105_66_6670051058_01.04.2024_01_808.1</t>
  </si>
  <si>
    <t>Мультиметр</t>
  </si>
  <si>
    <t>846
О</t>
  </si>
  <si>
    <t>ТЦ_105_66_6670051058_01.04.2024_01_810.1</t>
  </si>
  <si>
    <t>Воронка Бюхнера</t>
  </si>
  <si>
    <t>847
О</t>
  </si>
  <si>
    <t>ТЦ_105_66_6670051058_01.04.2024_01_811.1</t>
  </si>
  <si>
    <t>Чаша кристаллизационная диам. 90 мм</t>
  </si>
  <si>
    <t>848
О</t>
  </si>
  <si>
    <t>ТЦ_105_66_6670051058_01.04.2024_01_812.1</t>
  </si>
  <si>
    <t>Эксикатор с краном/без крана</t>
  </si>
  <si>
    <t>850
О</t>
  </si>
  <si>
    <t>ТЦ_104_66_6670051058_01.04.2024_01_814.1</t>
  </si>
  <si>
    <t>Тренажер-манекен по уходу за больным пациентом (Фантом человека).</t>
  </si>
  <si>
    <t>852
О</t>
  </si>
  <si>
    <t>ТЦ_104_66_6670051058_01.04.2024_01_816.1</t>
  </si>
  <si>
    <t>Комплект анатомических моделей демонстрационный.
Комплект анатомических моделей демонстрационный предназначен для
оснащения профильных классов общеобразовательных учреждений.</t>
  </si>
  <si>
    <t>853
О</t>
  </si>
  <si>
    <t>ТЦ_104_66_6670051058_01.04.2024_01_817.1</t>
  </si>
  <si>
    <t>Комплект информационно-справочной литературы для кабинета медико-
биологического направления.
Комплект информационно справочной литературы для кабинета медико-
биологического направления предназначен для оснащения медико-
биологических классов общеобразовательных учреждения.</t>
  </si>
  <si>
    <t>854
О</t>
  </si>
  <si>
    <t>ТЦ_104_66_6670051058_01.04.2024_01_818.1</t>
  </si>
  <si>
    <t>Комплект портретов Нобелевских лауреатов по биологии и химии.
Комплект портретов Нобелевских лауреатов по биологии и химии состоит
из не менее 12 шт. Портреты выполнены на ламинированной бумаге
плотностью 280 гр. Формат не менее 30х40.</t>
  </si>
  <si>
    <t>Образовательный модуль для изучения основ робототехники. Творческое проектирование и соревновательная деятельность.</t>
  </si>
  <si>
    <t>573
О</t>
  </si>
  <si>
    <t>РЦ п.495</t>
  </si>
  <si>
    <t>_Базовый робототехнический набор</t>
  </si>
  <si>
    <t>875
О</t>
  </si>
  <si>
    <t>ТЦ_101_66_6670051058_01.04.2024_01_835.1</t>
  </si>
  <si>
    <t>Базовый робототехнический набор
Базовый набор LEGO® Education SPIKE™ Prime:
Артикул-45678
Страна -Дания
Возраст-10+
Количество элементов 528
Производитель-LEGO Education
Вес-2.08 кг
Учебно-методический комплект на базе робота Makeblock mBot (в
пластиковом коробе) Makeblock km-061</t>
  </si>
  <si>
    <t>877
О</t>
  </si>
  <si>
    <t>ТЦ_104_66_6670051058_01.04.2024_01_837.1</t>
  </si>
  <si>
    <t>Комплект полей: Поля для соревнований роботов (2х1м и 1х1м)</t>
  </si>
  <si>
    <t>Образовательный модуль для изучения основ робототехники. Конструирование. Электроника и микропроцессоры. Информационные системы и устройства</t>
  </si>
  <si>
    <t>РЦ п.498</t>
  </si>
  <si>
    <t>РЦ п.500</t>
  </si>
  <si>
    <t>Программируемый контроллер для изучения встраиваемых кибернетических систем</t>
  </si>
  <si>
    <t>879
О</t>
  </si>
  <si>
    <t>ТЦ_101_66_6670051058_01.04.2024_01_839.1</t>
  </si>
  <si>
    <t>Программируемый контроллер для изучения встраиваемых
кибернетических систем KM ELECTRA
Набор КМ ELECTRA –образовательный курс для детей и подростков,
который научит:
Основам аналоговой схемотехники, а также принципам построения
электрических цепей
Читать и понимать электрические принципиальные схемы
Использовать радиотехнические инструменты и измерительные приборы
Создавать свои электронные устройства на основе деталей набора
Практическим навыкам сборки электронных схем
Формат пособия
Формат А4 (210х297мм)
Пружинный переплет
Цветные страницы
98 страниц</t>
  </si>
  <si>
    <t>Образовательный модуль для углубленного изучения робототехники. Системы управления робототехническими комплексами. Андроидные роботы</t>
  </si>
  <si>
    <t>РЦ п.503</t>
  </si>
  <si>
    <t>880
О</t>
  </si>
  <si>
    <t>ТЦ_101_66_6670051058_01.04.2024_01_840.1</t>
  </si>
  <si>
    <t>Ресурсный робототехнический набор
KM TP-01</t>
  </si>
  <si>
    <t>Образовательный модуль для углубленного изучения робототехники и подготовки к соревнованиям</t>
  </si>
  <si>
    <t>РЦ п.506</t>
  </si>
  <si>
    <t>_Расширенный робототехнический набор</t>
  </si>
  <si>
    <t>881
О</t>
  </si>
  <si>
    <t>ТЦ_101_66_6670051058_01.04.2024_01_841.1</t>
  </si>
  <si>
    <t>Ресурсный робототехнический набор Makeblock KM EDU "Углубленное
изучение робототехники"
Makeblock KM EDU "Углубленное изучение робототехники" арт Makeblock
km-57616</t>
  </si>
  <si>
    <t>882
О</t>
  </si>
  <si>
    <t>ТЦ_101_66_6670051058_01.04.2024_01_842.1</t>
  </si>
  <si>
    <t>Комплект соревновательных элементов с полем Makeblock "Углубленное
изучение робототехники"
арт Makeblock km-MakeX2020</t>
  </si>
  <si>
    <t>Образовательный модуль для углубленного изучения механики, мехатроники, систем автоматизированного управления и подготовки к участию в соревнованиях WorldSkills.</t>
  </si>
  <si>
    <t>883
О</t>
  </si>
  <si>
    <t>ТЦ_101_66_6670051058_01.04.2024_01_843.1</t>
  </si>
  <si>
    <t>Базовый набор учебного манипулятора Rotrics DEX ARM EDU
Robots ARM Повторяемость позы 0,05 мм
Система безопасности Класс 4
Максимальная грузоподъемность (кг) 0,5
Зона досягаемости, мм 380 мм
Степень свободы 4
Программирование C/C, Python, Java, Javascript, Swift и т.д.
Вес, включая соединительный кабель, кг 2,4</t>
  </si>
  <si>
    <t>884
О</t>
  </si>
  <si>
    <t>ТЦ_101_66_6670051058_01.04.2024_01_844.1</t>
  </si>
  <si>
    <t>Комплект линейных перемещений Rotrics
Ресурсный набор (Комплект линейных перемещений Rotrics)</t>
  </si>
  <si>
    <t>885
О</t>
  </si>
  <si>
    <t>ТЦ_101_66_6670051058_01.04.2024_01_845.1</t>
  </si>
  <si>
    <t>Конвейерная лента Rotrics
Конвейерная лента для Rotrics DexARM - расширение стандартного набора
Rotrics DexARM</t>
  </si>
  <si>
    <t>897
О</t>
  </si>
  <si>
    <t>ТЦ_104_66_6670051058_01.04.2024_01_855.1</t>
  </si>
  <si>
    <t>Лаборатория прототипирования (Цифровое производство)</t>
  </si>
  <si>
    <t>887
О</t>
  </si>
  <si>
    <t>ТЦ_101_66_6670051058_01.04.2024_01_846.1</t>
  </si>
  <si>
    <t>3D принтер Picaso XLPRO S2
Материал, используемый для 3D печати ABS, ASA, FLEX, Flex (TPE), Flex
(TPU), HIPS, Nylon, PEEK, PA, PC, PETG, PLA, PMMA, PP
(полипропилен), PSU, PPS, PS, PVA, RUBBER, SBS, TPU, WOOD
(древесный), Металлический и другие (диаметр нити 1.75мм);
Максимальная температура экструдера 430 °C
Максимальная температура рабочей платформы 150 °C
Максимальная температура в подогреваемой камере: 80 °C
Тип подогрева камеры Активный</t>
  </si>
  <si>
    <t>888
О</t>
  </si>
  <si>
    <t>ТЦ_101_66_6670051058_01.04.2024_01_847.1</t>
  </si>
  <si>
    <t>ЛАЗЕРНЫЙ РЕЗЧИК/ГРАВИРОВЩИК MAKEBLOCK XTOOL P2 С
ЭЛЕКТРОННЫМ СПРАВОЧНИКОМ. Новый настольный лазерный
резчик/гравировщик от Makeblock с блоком фильтрации воздуха, с двумя
16 Мп-камерами и электронным справочником. Новый настольный
лазерный резчик/гравировщик компании Makeblock созданный специально
для образовательных учреждений. Поставляется вместе с
производительным блоком фильтрации воздуха. 1 класс безопасности,
встроенная система охлаждения, две 16Мп камеры, увеличенный размер
обрабатываемых заготовок (по сравнению с LaserBox Rotary), обработка
криволинейных поверхностей, возможность обработки цилиндрических
поверхностей с помощью насадки/приспособления (в комплект поставки не
входит).</t>
  </si>
  <si>
    <t>889
О</t>
  </si>
  <si>
    <t>ТЦ_104_66_6670051058_01.04.2024_01_848.1</t>
  </si>
  <si>
    <t>Комплект расходных материалов
PLA пластик, акрил, фанера</t>
  </si>
  <si>
    <t>890
О</t>
  </si>
  <si>
    <t>ТЦ_101_66_6670051058_01.04.2024_01_849.1</t>
  </si>
  <si>
    <t>Интерактивная CAD-станция
Системный блок CPU Intel Core i7-11700F Rocket Lake BOX {2.5GHz,
16MB, LGA1200}
Материнская плата Asus PRIME H510M-R-SI Soc-1200 Intel H510 2xDDR4
mATX AC`97 8ch(7.1) GbLAN+VGA+DVI
Crucial DDR4 DIMM 16GB CT16G4DFS832A PC4-25600, 3200MHz OEM
Kingston SSD 480GB А400 SA400S37/480G {SATA3.0}</t>
  </si>
  <si>
    <t>Программное обеспечение предоставляется бесплатно</t>
  </si>
  <si>
    <t>900
О</t>
  </si>
  <si>
    <t>ТЦ_104_66_6670051058_01.04.2024_01</t>
  </si>
  <si>
    <t>Специализированное программное обеспечение для работы с инженерной
графикой. ПРЕДОСТАВЛЯЕТСЯ БЕСПЛАТНО</t>
  </si>
  <si>
    <t>903
О</t>
  </si>
  <si>
    <t>ТЦ_104_66_6670051058_01.04.2024_01_859.1</t>
  </si>
  <si>
    <t>Комплект учебно-методических материалов для педагога</t>
  </si>
  <si>
    <t>905
О</t>
  </si>
  <si>
    <t>Образовательный аэромодуль изучения технологий беспилотных летательных аппаратов (далее - БПЛА)</t>
  </si>
  <si>
    <t>912
О</t>
  </si>
  <si>
    <t>ТЦ_101_66_6670051058_01.04.2024_01_867.1</t>
  </si>
  <si>
    <t>Программно-аппаратный комплекс для пилотирования беспилотного
воздушного судна мультироторного типа «СИМУЛЯТОР-ТРЕНАЖЕР
ПОЛЕТОВ БПЛА КВАДРОСИМ» (10 лицензий).
Данный тренажерный комплекс предназначен для подготовки операторов
и пилотов беспилотных воздушных судов мультироторного типа. Данный
программно - аппаратный комплекс позволяет изучить основные этапы,
методы планирования, подготовки и выполнения полетов на беспилотном
летательное аппарате мультироторного типа, отработки полётных
манёвров, в том числе противоаварийных. Комплекс позволяет наблюдать
весь процесс полёта модели с различных ракурсов, а также
непосредственно управлять выбранным аппаратом.</t>
  </si>
  <si>
    <t>918
О</t>
  </si>
  <si>
    <t>ТЦ_104_66_6670051058_01.04.2024_01_873.1</t>
  </si>
  <si>
    <t>922
О</t>
  </si>
  <si>
    <t>Специализированное программное обеспечение для работы с инженерной
графикой.  ПРЕДОСТАВЛЯЕТСЯ БЕСПЛАТНО</t>
  </si>
  <si>
    <t>925
О</t>
  </si>
  <si>
    <t>ТЦ_104_66_6670051058_01.04.2024_01_877.1</t>
  </si>
  <si>
    <t>927
О</t>
  </si>
  <si>
    <t>Мобильный класс виртуальной реальности</t>
  </si>
  <si>
    <t>Голографический класс</t>
  </si>
  <si>
    <t>Актовый зал на 500 мест, эстрада (пом. 2.242; 2.244)Заголовок</t>
  </si>
  <si>
    <t>Оборудование сцены</t>
  </si>
  <si>
    <t>Световое оборудование в составе:</t>
  </si>
  <si>
    <t>Одежда сцены:</t>
  </si>
  <si>
    <t>Операторная, артистические костюмерные, склады (пом. 2.238;</t>
  </si>
  <si>
    <t>632
О</t>
  </si>
  <si>
    <t>РЦ п.549</t>
  </si>
  <si>
    <t>Стол гримерный, 650х500х1550мм;</t>
  </si>
  <si>
    <t>Рабочее место звукооператора:</t>
  </si>
  <si>
    <t>Центральное оборудование</t>
  </si>
  <si>
    <t>Микрофонный парк</t>
  </si>
  <si>
    <t>Система отображения</t>
  </si>
  <si>
    <t>Технологическое телевидение и ВКС</t>
  </si>
  <si>
    <t>Рабочее место оператора</t>
  </si>
  <si>
    <t>Управление освещением</t>
  </si>
  <si>
    <t>Софит 1 план</t>
  </si>
  <si>
    <t>Софит 2 план</t>
  </si>
  <si>
    <t>Софит выносной</t>
  </si>
  <si>
    <t>Конструктивные элементы</t>
  </si>
  <si>
    <t>Софит стационарный (два комплекта для 1 и 2 плана)</t>
  </si>
  <si>
    <t>Софит стационарный (выносной)</t>
  </si>
  <si>
    <t>Антрактно-раздвижной занавес</t>
  </si>
  <si>
    <t>Штанкет стационарный (кулисы)</t>
  </si>
  <si>
    <t>Штанкет стационарный (задник)</t>
  </si>
  <si>
    <t>Одежда сцены</t>
  </si>
  <si>
    <t>Система управления</t>
  </si>
  <si>
    <t>Дополнительные материалы</t>
  </si>
  <si>
    <t>Операторная, артистические костюмерные, склады (пом. 238, 239, 243, 245, 246, 247)</t>
  </si>
  <si>
    <t>1066
О</t>
  </si>
  <si>
    <t>ТЦ_104_66_6670051058_01.04.2024_01_987.1</t>
  </si>
  <si>
    <t>Гримерный стол 800х400х1600 мм, материал лдсп 16 мм, кромка ПВХ</t>
  </si>
  <si>
    <t>1068
О</t>
  </si>
  <si>
    <t>ТЦ_104_66_6670051058_01.04.2024_01_989.1</t>
  </si>
  <si>
    <t>Диван 3-х местный, 2040х760х950мм, обивка кож.зам</t>
  </si>
  <si>
    <t>1069
О</t>
  </si>
  <si>
    <t>ТЦ_104_66_6670051058_01.04.2024_01_990.1</t>
  </si>
  <si>
    <t>Стол для реквизита 1400х750х750 мм, матрериал ЛДСП 16 мм, кромка
ПВХ 1/0,45 мм</t>
  </si>
  <si>
    <t>1070
О</t>
  </si>
  <si>
    <t>ТЦ_104_66_6670051058_01.04.2024_01_991.1</t>
  </si>
  <si>
    <t>Мобильная стойка для театральных костюмов
Вешало П-образное, черное L=900-1700 мм, D=440 мм, H=750-1500 мм</t>
  </si>
  <si>
    <t>Обеденный зал 5-11 классов 369 чел / смену (пом.
2.142)</t>
  </si>
  <si>
    <t>РЦ п.563</t>
  </si>
  <si>
    <t>Тележка для сбора грязной посуды, 740х550х870мм;</t>
  </si>
  <si>
    <t>935
О</t>
  </si>
  <si>
    <t>ТЦ_104_66_6670051058_01.04.2024_01_885.1</t>
  </si>
  <si>
    <t>Стул, сиреневый/оранжевый,
металл, пластик</t>
  </si>
  <si>
    <t>724
О</t>
  </si>
  <si>
    <t>ТЦ_104_66_6670051058_01.04.2024_01_698.1</t>
  </si>
  <si>
    <t>726
О</t>
  </si>
  <si>
    <t>ТЦ_104_66_6670051058_01.04.2024_01_699.1</t>
  </si>
  <si>
    <t>Держатель для туалетной бумаги с полочкой + отсек освежителя:
Материал изделия сталь; металл; полимерно-порошковое покрытие;
Тип крепления настенный для туалета; саморез и дюбеля - 2 шт; статичный
(фиксированный);
Ширина предмета 10 см, Высота предмета 7 см</t>
  </si>
  <si>
    <t>727
О</t>
  </si>
  <si>
    <t>ТЦ_62.5.01.00_66_6670051058_01.04.2024_01_1017.1</t>
  </si>
  <si>
    <t>Электросушилка для рук:
Тип установки: настенная
Напряжение (В): 220-230
Мощность обогрева (Вт): 2100
Тип прибора: электрополотенце
Тип управления: сенсорное
Мощность (Вт): 2100
Материал стойки: металл
Класс энергоэффективности (Охлаждение/Обогрев): А+</t>
  </si>
  <si>
    <t>729
О</t>
  </si>
  <si>
    <t>ТЦ_104_66_6670051058_01.04.2024_01_701.1</t>
  </si>
  <si>
    <t>Зеркало настенное настенное</t>
  </si>
  <si>
    <t>730
О</t>
  </si>
  <si>
    <t>ТЦ_104_66_6670051058_01.04.2024_01_702.1</t>
  </si>
  <si>
    <t>Умывальная (пом. 143)</t>
  </si>
  <si>
    <t>п.918 - в утв. смете учтена установка 46 шт, принята разница 18(умывальники)+3 (санузел МНГ)+39 (санузлы)</t>
  </si>
  <si>
    <t>Санузел для МГН (130,214,316)</t>
  </si>
  <si>
    <t>731
О</t>
  </si>
  <si>
    <t>ТЦ_104_66_6670051058_01.04.2024_01_703.1</t>
  </si>
  <si>
    <t>733
О</t>
  </si>
  <si>
    <t>ТЦ_104_66_6670051058_01.04.2024_01_704.1</t>
  </si>
  <si>
    <t>734
О</t>
  </si>
  <si>
    <t>736
О</t>
  </si>
  <si>
    <t>ТЦ_104_66_6670051058_01.04.2024_01_706.1</t>
  </si>
  <si>
    <t>Зеркало поворотное, для МГН, травмобезопасное, квадратное,
нержавеющая сталь, 680x680 мм</t>
  </si>
  <si>
    <t>737
О</t>
  </si>
  <si>
    <t>ТЦ_104_66_6670051058_01.04.2024_01_709.1</t>
  </si>
  <si>
    <t>Кладовая уборочного инвента (пом. 131, 213, 315)</t>
  </si>
  <si>
    <t>745
О</t>
  </si>
  <si>
    <t>ТЦ_104_66_6670051058_01.04.2024_01_715.1</t>
  </si>
  <si>
    <t>Сушилка-зонт для ветоши:
Складывается для экономии места, в сложенном состоянии вращающаяся
сушилка имеет ширину 12 см.
вес -3,6 кг. Длина линии 14 метров. Поворотные кронштейны.
Наружная линия высоты 95 см.</t>
  </si>
  <si>
    <t>747
О</t>
  </si>
  <si>
    <t>ТЦ_104_66_6670051058_01.04.2024_01_717.1</t>
  </si>
  <si>
    <t>Тележка для уборки из нержавеющей стали, одноведёрная:
Комплектация: транспортировочная ручка; универсальный вертикальный
отжим; платформа на колесах; ведро 25 л из АБС пластика; съемный
контейнер для расходных материалов.
Материал: нержавеющая сталь. Размер 90*45*76 см</t>
  </si>
  <si>
    <t>748
О</t>
  </si>
  <si>
    <t>ТЦ_104_66_6670051058_01.04.2024_01_718.1</t>
  </si>
  <si>
    <t>Ведро: Объём - 15 литров. Полиэтиленовое, с крышкой. Имеет шкалу
литража внутри. Используется отдельно или на тележках для мытья пола</t>
  </si>
  <si>
    <t>749
О</t>
  </si>
  <si>
    <t>ТЦ_104_66_6670051058_01.04.2024_01_719.1</t>
  </si>
  <si>
    <t>Ведро: Объём - 5 литров. Гибкий противоударный пластик. Имеет шкалу
литража внутри. Используется отдельно или на тележках для мытья пола</t>
  </si>
  <si>
    <t>750
О</t>
  </si>
  <si>
    <t>ТЦ_104_66_6670051058_01.04.2024_01_720.1</t>
  </si>
  <si>
    <t>Швабра: металлическая</t>
  </si>
  <si>
    <t>751
О</t>
  </si>
  <si>
    <t>ТЦ_104_66_6670051058_01.04.2024_01_721.1</t>
  </si>
  <si>
    <t>контейнер для хранения чистой ветоши для санузла с крышкой: На 5 л.</t>
  </si>
  <si>
    <t>752
О</t>
  </si>
  <si>
    <t>ТЦ_104_66_6670051058_01.04.2024_01_722.1</t>
  </si>
  <si>
    <t>контейнер с крышкой для хранения чистой ветоши с крышкой На 5 л.</t>
  </si>
  <si>
    <t>753
О</t>
  </si>
  <si>
    <t>ТЦ_104_66_6670051058_01.04.2024_01_723.1</t>
  </si>
  <si>
    <t>бочка с крышкой для замачивания использованной ветоши На 5 л.</t>
  </si>
  <si>
    <t>754
О</t>
  </si>
  <si>
    <t>ТЦ_104_66_6670051058_01.04.2024_01_724.1</t>
  </si>
  <si>
    <t>бочка с крышкой для замачивания использованной ветоши На 10л.</t>
  </si>
  <si>
    <t>755
О</t>
  </si>
  <si>
    <t>ТЦ_104_66_6670051058_01.04.2024_01_725.1</t>
  </si>
  <si>
    <t>бочка для разведения дезинфицирующих средств и моющих с крышкой На
10 л.</t>
  </si>
  <si>
    <t>756
О</t>
  </si>
  <si>
    <t>ТЦ_104_66_6670051058_01.04.2024_01_726.1</t>
  </si>
  <si>
    <t>Контейнер для замачивания квачей на 12 л.</t>
  </si>
  <si>
    <t>757
О</t>
  </si>
  <si>
    <t>ТЦ_104_66_6670051058_01.04.2024_01_727.1</t>
  </si>
  <si>
    <t>Пом. 2.307</t>
  </si>
  <si>
    <t>1077
О</t>
  </si>
  <si>
    <t>ТЦ_104_66_6670051058_06.09.2024_01_1010.1</t>
  </si>
  <si>
    <t>Стол ученический 5-7 группа роста, двухместный, трансформируемый. Столешница: 2шт. Размер столешницы (ДхШ): 600х500мм; Регулируемый по высоте: от 700 до 820мм. Максимальный угол наклона столешницы: 16ᵒ. Каркас: металлически из плоскоовальной трубы.</t>
  </si>
  <si>
    <t>1079
О</t>
  </si>
  <si>
    <t>1082
О</t>
  </si>
  <si>
    <t>ТЦ_104_66_6670051058_01.04.2024_01_648.1</t>
  </si>
  <si>
    <t>Стол для коворкинга.
Габариты: 1200х650х760 мм</t>
  </si>
  <si>
    <t>1085
О</t>
  </si>
  <si>
    <t>ТЦ_104_66_6679043767_12.07.2024_01_997.3</t>
  </si>
  <si>
    <t>Стол рабочий для учащихся. Крышка стола размером 1000 х 600 мм, имеет радиусный вырез шириной 600 мм. Глубина радиусного выреза 100 мм, что позволяет сидящему за столом свободно доставать предметы расположенные на противоположном крае стола.</t>
  </si>
  <si>
    <t>Кабинет естествознания (нет в задании)</t>
  </si>
  <si>
    <t>Итого прямые затраты по смете в базисных ценах</t>
  </si>
  <si>
    <t>Итого по Блоку 2</t>
  </si>
  <si>
    <t>Блок 3. Административный блок с пищеблоком</t>
  </si>
  <si>
    <t>Административный блок (пом. 3.201÷3.223)</t>
  </si>
  <si>
    <t>РЦ п.4</t>
  </si>
  <si>
    <t>Кресло директора</t>
  </si>
  <si>
    <t>12
О</t>
  </si>
  <si>
    <t>РЦ п.9</t>
  </si>
  <si>
    <t>Сейф офисный</t>
  </si>
  <si>
    <t>26
О</t>
  </si>
  <si>
    <t>РЦ п.21</t>
  </si>
  <si>
    <t>Кресло для административного работника</t>
  </si>
  <si>
    <t>РЦ п.25</t>
  </si>
  <si>
    <t>Стеллаж полочный, 1000х400х1800мм;</t>
  </si>
  <si>
    <t>Административный блок-холл</t>
  </si>
  <si>
    <t>Конференц-зал</t>
  </si>
  <si>
    <t>Кабинет охраны труда</t>
  </si>
  <si>
    <t>20
О</t>
  </si>
  <si>
    <t>Стенд «Инструктажи по охране труда»
1200х1000 мм. Стенд «Безопасность труда при
работе с электроинструментом и ручным
слесарным инструментом»</t>
  </si>
  <si>
    <t>Кабинет инженера по ТБ и завхоза</t>
  </si>
  <si>
    <t>Кабинет ОК</t>
  </si>
  <si>
    <t>Кабинет делопроизводства</t>
  </si>
  <si>
    <t>Кабинет директора</t>
  </si>
  <si>
    <t>Бухгалтерия</t>
  </si>
  <si>
    <t>53
О</t>
  </si>
  <si>
    <t>ТЦ_20.4.03.07_66_6670051058_01.04.2024_01_113.1</t>
  </si>
  <si>
    <t>CBR Сетевой фильтр CSF 2505-3.0 Black CB, 5 евророзеток, длина кабеля
3 метра Технические характеристики:
Количество гнезд 5 шт
Длина шнура 3м;
Защита от короткого замыкания: наличие.</t>
  </si>
  <si>
    <t>Кабинет главного бухгалтера</t>
  </si>
  <si>
    <t>ТЦ_104_66_6679043767_18.07.2024_01_163.1</t>
  </si>
  <si>
    <t>Система (устройство) для затемнения окон. Рулонные шторы системы используются для монтажа на створку окна. Материал цепочки - пластик. Полотно фиксируется в любом промежуточном положении. Светопроницаемость - 0% (не пропускают свет) Ширина окна в метрах 1,6</t>
  </si>
  <si>
    <t>Кабинет социального педагога</t>
  </si>
  <si>
    <t>Кабинет заместителя руководителя</t>
  </si>
  <si>
    <t>Санузлы, кладовая уборочного инвентаря (пом. 3.220÷3.222)</t>
  </si>
  <si>
    <t>81
О</t>
  </si>
  <si>
    <t>82
О</t>
  </si>
  <si>
    <t>Диспенсер для мыла:
тип: Ручной
Назначение: Жидкое мыло, наливное
Материал: Металл
Цвет: Хром
Объем: 1 л
Дозирование: 1 мл
ШхГхВ : 126*57(104)*198
Замок: Есть
Индикатор: Есть</t>
  </si>
  <si>
    <t>86
О</t>
  </si>
  <si>
    <t>ТЦ_62.5.01.00_66_6670051058_01.04.2024_01_165.1</t>
  </si>
  <si>
    <t>Помещение охлаждаемых продуктов (пом. 3.112)</t>
  </si>
  <si>
    <t>42
О</t>
  </si>
  <si>
    <t>РЦ п.36</t>
  </si>
  <si>
    <t>Поддон, нерж. сталь, 800х600х145мм;</t>
  </si>
  <si>
    <t>Кладовая сухих продуктов (пом. 3.130)</t>
  </si>
  <si>
    <t>48
О</t>
  </si>
  <si>
    <t>РЦ п.40</t>
  </si>
  <si>
    <t>Облучатель бактерицидный настенный, Э1ф 220в N=0,05кВт; 1060х245х145мм;</t>
  </si>
  <si>
    <t>Кладовая для овощей (пом. 3.129)</t>
  </si>
  <si>
    <t>РЦ п.44</t>
  </si>
  <si>
    <t>Загрузочная (пом. 3.111)</t>
  </si>
  <si>
    <t>Мойка и хранение оборотной тары (пом. 3.110)</t>
  </si>
  <si>
    <t>Овощной цех (первичной обработки) (пом. 3.131)</t>
  </si>
  <si>
    <t>РЦ п.61</t>
  </si>
  <si>
    <t>Овощной цех (вторичной обработки) (пом. 3.132)</t>
  </si>
  <si>
    <t>РЦ п.71</t>
  </si>
  <si>
    <t>ТЦ_101_66_6670051058_01.04.2024_01_96.1</t>
  </si>
  <si>
    <t>Машина картофелеочистительная типа МОК-300М, производительность
300 кг/ч, 650x410x870мм, 380В, 750Вт, время на обработку не более 2мин,
Количество продукта (картофель), загружаемого в рабочую камеру не
более 10кг, предназначена для очистки картофеля и корнеплодов (свекла,
морковь) от кожуры на предприятиях общественного питания для
эксплуатации при температуре от плюс 1 до плюс 40 °С. Мезгосборник
входит в комплект.</t>
  </si>
  <si>
    <t>Камера пищевых отходов (пом. 3.109)</t>
  </si>
  <si>
    <t>Помещение для хранения и нарезки хлеба (пом. 3.118; 3.126)</t>
  </si>
  <si>
    <t>Помещение для хранения и нарезки хлеба (пом. 3.118; 3.126) / Горячий цех (пом. 3.115; 3.123)</t>
  </si>
  <si>
    <t>Горячий цех (пом. 3.115; 3.123)</t>
  </si>
  <si>
    <t>Зонт вытяжной встраевыемый, Q=1400мз/час.; Э1ф 220в N=0,12кВт, 843х1091х286мм;</t>
  </si>
  <si>
    <t>Холодный цех (пом. 3.117; 3.125)</t>
  </si>
  <si>
    <t>Мучной цех (пом. 3.114)</t>
  </si>
  <si>
    <t>РЦ п.155</t>
  </si>
  <si>
    <t>Стол-подставка под оборудование, 700х600х610мм;</t>
  </si>
  <si>
    <t>Мясо-рыбный цех (пом. 3.128)</t>
  </si>
  <si>
    <t>Цех обработки птиц (пом. 3.127)</t>
  </si>
  <si>
    <t>Мясо-рыбный цех (пом. 3.128) / Цех обработки птиц (пом. 3.127)</t>
  </si>
  <si>
    <t>Моечная столовой посуды (пом. 3.116; 3.124)</t>
  </si>
  <si>
    <t>280
О</t>
  </si>
  <si>
    <t>РЦ п.192</t>
  </si>
  <si>
    <t>Водонагреватель электрический, накопительный, 344х825х359мм; V=50л; Э1ф 220в ШР N=2,0кВт;</t>
  </si>
  <si>
    <t>Моечная кухонной посуды (пом. 3.119; 3.122)</t>
  </si>
  <si>
    <t>РЦ п.215</t>
  </si>
  <si>
    <t>Ванна моечная длинная со смесителем с гусаком и душирующим устройством, 1200х700х870мм;</t>
  </si>
  <si>
    <t>РЦ п.209</t>
  </si>
  <si>
    <t>Стеллаж производственный, 1200х400х1600мм;</t>
  </si>
  <si>
    <t>РЦ п.220</t>
  </si>
  <si>
    <t>Зонт вытяжной пристенный, 1100х1100х350мм;</t>
  </si>
  <si>
    <t>ТЦ_101_66_6670051058_01.04.2024_01_65.1</t>
  </si>
  <si>
    <t>Машина посудомоечная кухон.электр. МПК 700К-01, 740х850х1490мм,
10500Вт, 380/230В, купольная, 700 тарелок/час, 2 программы мойки, 1
дозатор (ополаскивающий), насос мойки.</t>
  </si>
  <si>
    <t>Отсек для обработки яйца (пом. 3.133)</t>
  </si>
  <si>
    <t>Сервизная для столовой посуды (пом. 3.120)</t>
  </si>
  <si>
    <t>Комната отдыха  и для приема пищи персонала (пом.
3.121)</t>
  </si>
  <si>
    <t>339.2
О</t>
  </si>
  <si>
    <t>РЦ п.233</t>
  </si>
  <si>
    <t>Электрочайник бытовой, Э1ф 200вШР N=1,2 кВт;</t>
  </si>
  <si>
    <t>ТЦ_104_66_6670051058_01.04.2024_01_71.1</t>
  </si>
  <si>
    <t>Чайник электрический Philips.
Мощность: 1850 Вт;
Объем: 1.7 л. Нагревательный
элемент: скрытый. Материал
корпуса: нержавеющая сталь</t>
  </si>
  <si>
    <t>ТЦ_101_66_6670051058_01.04.2024_01_73.1</t>
  </si>
  <si>
    <t>Посудомоечная машина Samsung DW50R4050FS/WT серебристый</t>
  </si>
  <si>
    <t>Раздевалка (пом. 3.106)</t>
  </si>
  <si>
    <t>РЦ п.238</t>
  </si>
  <si>
    <t>Шкаф для одежды металлический 2-х секционный, 600х500х1850мм;</t>
  </si>
  <si>
    <t>Кладовая уборочного инвентаря (пом. 3.104)</t>
  </si>
  <si>
    <t>94
О</t>
  </si>
  <si>
    <t>Шкаф металлический для уборочного инвентаря дезинфекционных
средств:
1850*756*450, Шкаф с двумя секциями: 1 секция подходит для хранения
разнообразного хозяйственного инвентаря и других предметов. Имеет 2
съемные, регулируемые по высоте полки. 2 секция: штанга и держатель для
швабры. Угол открывания дверей 200°. Регулируемые опоры.</t>
  </si>
  <si>
    <t>96
О</t>
  </si>
  <si>
    <t>ТЦ_104_66_6670051058_01.04.2024_01_7.1</t>
  </si>
  <si>
    <t>ТЦ_104_66_6670051058_01.04.2024_01_8.1</t>
  </si>
  <si>
    <t>Тележка металлическая с держателем мешков для мусора и контейнером
для расходных материалов, двухведерная:
Комплектация: транспортировочная ручка; универсальный вертикальный
отжим; платформа на колесах; 2 ведра 25 л из АБС пластика; съемный
контейнер для расходных материалов;
держатель мешков для мусора. Материал: металл.
Размер 100*45*80 см.</t>
  </si>
  <si>
    <t>ТЦ_104_66_6670051058_01.04.2024_01_9.1</t>
  </si>
  <si>
    <t>ТЦ_104_66_6670051058_01.04.2024_01_10.1</t>
  </si>
  <si>
    <t>Ведро: Объём - 15 литров. Полиэтиленовое, с крышкой. Имеет шкалу
литража внутри. Используется отдельно или на тележках для мытья пола.</t>
  </si>
  <si>
    <t>ТЦ_104_66_6670051058_01.04.2024_01_11.1</t>
  </si>
  <si>
    <t>ТЦ_104_66_6670051058_01.04.2024_01_12.1</t>
  </si>
  <si>
    <t>ТЦ_104_66_6670051058_01.04.2024_01_13.1</t>
  </si>
  <si>
    <t>ТЦ_104_66_6670051058_01.04.2024_01_14.1</t>
  </si>
  <si>
    <t>104
О</t>
  </si>
  <si>
    <t>ТЦ_104_66_6670051058_01.04.2024_01_15.1</t>
  </si>
  <si>
    <t>ТЦ_104_66_6670051058_01.04.2024_01_16.1</t>
  </si>
  <si>
    <t>107
О</t>
  </si>
  <si>
    <t>ТЦ_104_66_6670051058_01.04.2024_01_18.1</t>
  </si>
  <si>
    <t>108
О</t>
  </si>
  <si>
    <t>ТЦ_104_66_6670051058_01.04.2024_01_19.1</t>
  </si>
  <si>
    <t>Кабинет заведующего столовой (пом. 3.103)</t>
  </si>
  <si>
    <t>Стул для посетителей ИЗО (кожзам):
Размеры (ШхГхВ): 550х600х830 мм.
Вес: 5,8 кг.
Материалы: металл, фанера, кожзаменитель.
Цвет обивки: на выбор заказчика.
Цвет каркаса - черный;
Кресло на четырех опорах с мягкими спинкой и сидением выполнено в
лаконичном стиле.</t>
  </si>
  <si>
    <t>Итого по Блоку 3</t>
  </si>
  <si>
    <t>Блок 4. Спортивный блок</t>
  </si>
  <si>
    <t>Вестибюль (пом.103)</t>
  </si>
  <si>
    <t>4
О</t>
  </si>
  <si>
    <t>Стенд информационный</t>
  </si>
  <si>
    <t>Спортивные залы, снарядные (пом. 4.215; 4.229;
4.230÷4.233)</t>
  </si>
  <si>
    <t>14
О</t>
  </si>
  <si>
    <t>РЦ п.12</t>
  </si>
  <si>
    <t>Мостик гимнастический пружинный. 1200х600х230мм;</t>
  </si>
  <si>
    <t>РЦ п.23</t>
  </si>
  <si>
    <t>Перекладина гимнастическая универсальная с растяжками и комплектом крепления к полу</t>
  </si>
  <si>
    <t>- снарядная</t>
  </si>
  <si>
    <t>123
О</t>
  </si>
  <si>
    <t>ТЦ_104_66_6670051058_01.04.2024_01_60.1</t>
  </si>
  <si>
    <t>Аптечка универсальная для оказания первой медицинской помощи (в соответствии с приказом N 822н)</t>
  </si>
  <si>
    <t>- Спортивный зал 24х12</t>
  </si>
  <si>
    <t>127
О</t>
  </si>
  <si>
    <t>Табло электронное игровое универсальное с защитой
Универсальное табло применяется для отображения
информации при проведении соревнований по игровым
видам спорта. Малые габаритные размеры
универсального табло позволяют использовать табло как
переносное.
Отображение информации :
Счет : 3 символа для каждой команды, высота 100 мм.
Период : 1 символ, высота 100 мм.
Фолы : 1 символ для каждой команды, высота 100 мм.
Время : 4 символа, высота 100 мм.
Управление:
— Радио пульт, дальность действия до 50 метров.
(базовый комплект поставки)
— Проводной пульт, дальность действия до 250 метров
Технические характеристики:
Элемент индикации: Светодиод 5 мм
Яркость: 800 мКд
Дальность просмотра: 50 м
Габаритные размеры: 1000х700х44 мм
Масса: 15 кг
Питание и потребление: 220 В / 50Гц / 50 Вт
Комплект поставки:
Универсальное табло — 1 штука
Радио пульт управления — 1 штука
Сигнальная сирена — 1 штука
Паспорт и инструкция по эксплуатации</t>
  </si>
  <si>
    <t>ТЦ_104_72_7203401674_22.07.2024_01_98.1</t>
  </si>
  <si>
    <t>-Спортивный зал 30х18 (лазерный тир)</t>
  </si>
  <si>
    <t>162
О</t>
  </si>
  <si>
    <t>163
О</t>
  </si>
  <si>
    <t>Кольцо баскетбольное  Диаметр кольца 450 мм мм. Количество крючков – 12 шт.</t>
  </si>
  <si>
    <t>164
О</t>
  </si>
  <si>
    <t>Сетка для баскетбольных колец.
Толщина нити: 4,5 мм. Ячейка: 50 мм.
Диаметр: 450 мм. Цвет: белый.
Материал: капрон/полипропилен</t>
  </si>
  <si>
    <t>Ферма для игрового щита. Ферма
выполнена из металлических труб с квадратным сечением 40х40 мм и 40х20 мм;- высота конструкции - 980 мм,вынос 1,2 м</t>
  </si>
  <si>
    <t>167
О</t>
  </si>
  <si>
    <t>Щит баскетбольный игровой 1050х1800 мм на стальной
раме с металлическим обрамлением пластины щита. Пластина
щита изготовлена из ламината белого цвета толщиной 16 мм</t>
  </si>
  <si>
    <t>ТЦ_104_66_6670051058_01.04.2024_01_103.1</t>
  </si>
  <si>
    <t>Мяч баскетбольный матчевый размер 7, синтетическая кожа (полиуретан- композит), нейлоновый корд, бутиловая камера</t>
  </si>
  <si>
    <t>ТЦ_104_66_6670051058_01.04.2024_01_104.1</t>
  </si>
  <si>
    <t>Мяч футбольный. Глянцевая синтетическая кожа (полиуретан)
толщиной 1,5 мм на нетканой основе, 4 подкладочных слоя (2 слоя хлопка и 2 слоя вискозы), латексная камера с бутиловым ниппелем. Ручная сшивка, 32 панели. Размер 5.</t>
  </si>
  <si>
    <t>170
О</t>
  </si>
  <si>
    <t>Мяч волейбольный, размер № 5, мягкая синтетическая кожа (полиуретан) 18 панелей, бутиловая камера с бутиловым ниппелем</t>
  </si>
  <si>
    <t>Перчатки вратарские. Ладонь из синтетического латекса толщиной 3 мм, тыльная сторона из синтетической кожи ПВХ толщиной 1 мм с рельефным рисунком. Внутренняя подкладка из мягкой ткани для комфортного использования. Боковые
вставки в пальцах и манжеты изготовлены из мягкой дышащей ткани. Манжеты на удлиненной застежке шириной 5 см, которая
полностью обхватывает запястье, обеспечивая удобную посадку, поддержку кисти и надежную фиксацию, на липучке. Размер 10</t>
  </si>
  <si>
    <t>174
О</t>
  </si>
  <si>
    <t>Свисток. Длина свистка 6 см. Материал: пластик</t>
  </si>
  <si>
    <t>Секундомер Характеристики, не ниже: В режиме часов: На дисплее - часы, минуты и секунды; Суточный ход при (25 +5) °С не более + 1,0с., В режиме секундомера: На дисплее - часы, минуты, секунды, десятые и сотые доли секунды, Дискретность отсчета времени - 0,01с, Максимальный объем счета - 9ч 59 мин 59,99с, Запоминаются 10 промежутных результатов (10 ячеек памяти)</t>
  </si>
  <si>
    <t>Конус с втулкой, палкой и флажком. Стойка состоит из конуса
пластикового высотой 35 см, втулкив конус, пластиковой палки высотой 1,06 м, флажка полиэстер размером 47*40 см</t>
  </si>
  <si>
    <t>ТЦ_104_66_6670051058_01.04.2024_01_124.1</t>
  </si>
  <si>
    <t>Скамейка гимнастическая универсальная 2м (дерев. ножки) Скамья гимнастическая универсальная предназначена для выполнения различных упражнений. Скамья должна быть выполнена из хвойных пород дерева и покрыта защитным лаком : длина не менее 2000 мм, ширина сиденья не менее 190 мм, толщина сидения не менее 28 мм, высота от уровня пола не менее 300 мм.</t>
  </si>
  <si>
    <t>ТЦ_104_66_6670051058_01.04.2024_01_125.1</t>
  </si>
  <si>
    <t>Бревно гимнастическое высокое из деревянного бруса постоянной высоты и 2-х металлических опор. Размеры: высота бруса над уровнем пола – 1200мм, сечение бруса 110х130 мм. (поперечный х вертикальный), длина – 2,5 м. Ширина верхней плоскости 100мм. Профиль опор 60х60 мм</t>
  </si>
  <si>
    <t>ТЦ_104_66_6670051058_01.04.2024_01_126.1</t>
  </si>
  <si>
    <t>Брусья гимнастические мужские на станине</t>
  </si>
  <si>
    <t>185
О</t>
  </si>
  <si>
    <t>ТЦ_104_66_6670051058_01.04.2024_01_67.1</t>
  </si>
  <si>
    <t>Комплект для групповых занятий (с подвижным стеллажом)</t>
  </si>
  <si>
    <t>Перекладина гимнастическая пристенная представляет собой
сборную конструкцию состоящую из вертикальной стойки телескопического соединения, стержня, растяжек (2 штуки) и пристенного элемента. Технические характеристики Длина стержня составляет - 2400мм. Диаметр стержня - 28мм. Высота регулируется в пределах от 1450 до 2550 мм с интервалом - 50...200 мм</t>
  </si>
  <si>
    <t>ТЦ_104_66_6670051058_01.04.2024_01_117.1</t>
  </si>
  <si>
    <t>Кольца гимнастические с тросом</t>
  </si>
  <si>
    <t>ТЦ_104_66_6670051058_01.04.2024_01_127.1</t>
  </si>
  <si>
    <t>Козел гимнастический прыжковый</t>
  </si>
  <si>
    <t>ТЦ_104_66_6670051058_01.04.2024_01_128.1</t>
  </si>
  <si>
    <t>Подвесная консоль. Представляет сборную конструкцию из 2х цельносварных опор с
площадками для крепления к стене и
перекладины, к которой крепятся
снаряды. Материал перекладины -
профильная труба 50х50х3мм.
Покрытие - порошковая эмаль черного
цвета. К стене консоль крепится через
фланцы, выполненные из листового
металла толщиной 6мм. Анкера для
крепления конструкции к стене в
комплект не входят (диаметр
отверстий на фланцах - 13мм).
Максимальная нагрузка на один узел
подвески - 200кг, суммарная на
консоль - 600кг</t>
  </si>
  <si>
    <t>ТЦ_104_66_6670051058_01.04.2024_01_118.1</t>
  </si>
  <si>
    <t>Канат для лазания 5 м d =40мм, х/б</t>
  </si>
  <si>
    <t>ТЦ_104_66_6670051058_01.04.2024_01_119.1</t>
  </si>
  <si>
    <t>Скакалка. Материал резина цветная, диаметр 4мм. Ручки пластик. L - 2,8м.</t>
  </si>
  <si>
    <t>ТЦ_104_66_6670051058_01.04.2024_01_120.1</t>
  </si>
  <si>
    <t>Набор для подвижных игр (в сумке). Набор для
подвижных игр (в сумке ) наполнение/комплектация: 1)
Хоккей с мячом (набор) - 3шт , 2) Мини теннис (компл:2
ракетки+3 шарика) - 2шт , 3) Фрисби (летающая тарелка)
(шт) - 4шт , 4) Игра "Кольцеброс" (компл) - 2шт , 5)
Городки пластик. (компл) - 2шт , 6) Кегли (компл) - 1шт ,
7) Конус сигнальный малый 20 см (шт) - 10шт , 8) Конус с
отверстиями 35 см (шт) - 4шт , 9) Втулка для конуса (шт) -
4шт , 10) Мяч детский пластизолевый d 12 см - 4шт , 11)
Мяч детский пластизолевый d 20 см - 2шт , 12) Мяч
мягкий "Животные" d 7,5 см (шт) - 10шт , 13) Мяч
поролоновый d 25 см (шт) - 3шт , 14) Мишень дартс
детская (на липучке) (комплект: мишень+2 мячика) - 2шт
, 15) Палка гимнастическая 110 см (шт) - 8шт , 16)
Скакалка 240 см резиновая (шт) - 6шт , 17) "Удочка" (шт) -
1шт , 18) Жилетки двух цветов - 20шт , 19) Лента для
разметки площадок (рулон), длина 33 м - 1шт , 20) Сумка
для инвентаря (шт) - 1шт</t>
  </si>
  <si>
    <t>196
О</t>
  </si>
  <si>
    <t>ТЦ_104_66_6670051058_01.04.2024_01_122.1</t>
  </si>
  <si>
    <t>Комплект судейский (в сумке). Набор для судей
рекомендован для судейства в различных спортивных
дисциплинах.
Комплектация: 1) Секундомер электронный , этапность:
30 стартов - 4шт , 2) Бумажник судейский футбольный -
4копм , 3) Сумка для судейского набора - 1шт , 4) Рулетка
30м фибергласс - 1шт , 5) Свисток пластиковый со
шнурком - 4шт , 6) Флажки судейские – 3 комплекта.</t>
  </si>
  <si>
    <t>197
О</t>
  </si>
  <si>
    <t>ТЦ_104_66_6670051058_01.04.2024_01_123.1</t>
  </si>
  <si>
    <t>Акустическая система: SVEN PS-670, чёрный, акустическая система 2.0 Беспроводная передача сигнала по Bluetooth Высококачественные купольные ВЧ-динамики Разъем для подключения наушников Максимальная мощность (RMS), Вт 65</t>
  </si>
  <si>
    <t>ТЦ_104_72_7203401674_22.07.2024_01_130.1</t>
  </si>
  <si>
    <t>Ноутбук Raybook S1523 G1R
Процессор: Intel Core R3-5425U. Оперативная память: 2 слота DDR4 SO-DIMM, Поддержка до 64 ГБ DDR4 240 МГц
Видеоконтроллер: Intel UHD Graphics (встроен в процессор)
Экран: 15,6'' (1920х1080). Оптический привод: DVD-RW опционально. Звуковая система: Интегрированный HD-кодек, встроенные динамики,
встроенный микрофон. Накопители информации: Поддержка 1 устройства М.2, Картридер
Сетевой контроллер: 1х10/100/1000 Мбит/с Gigabit Ethernet, Wi-Fi 802.11ac (опционально), Bluetooth (опционально)
Встроенные устройства: веб-камера 2 МП
Порты ввода: 1хRJ45, 4хUSB 3.2 Gen 1 Type-A, 2x USB 3.2 Gen 2 Type-C, 1xHDMI, 2x Display port. Поддержка ОС: Windows 10/ Astra Linux / Alt
Linux. Емкость батареи: 45,6 ватт-час: время автономной работы от батареи до 6 часов.</t>
  </si>
  <si>
    <t>ТЦ_104_66_6670051058_01.04.2024_01_132.1</t>
  </si>
  <si>
    <t>Клюшка для флорбола. Длина: 900 мм.</t>
  </si>
  <si>
    <t>Комплект бортов для флорбола 40х20 м</t>
  </si>
  <si>
    <t>ТЦ_104_66_6670051058_01.04.2024_01_135.1</t>
  </si>
  <si>
    <t>Мяч для флорбола d=7,2 cм, 23 г, материал пластик</t>
  </si>
  <si>
    <t>ТЦ_104_66_6670051058_01.04.2024_01_137.1</t>
  </si>
  <si>
    <t>Сетка для флорбольных ворот (пара), ячейка 40*40 нить 2,2 мм</t>
  </si>
  <si>
    <t>Бассейн 25 м на 4 дорожки и снарядная бассейна (4.108; 4.117)</t>
  </si>
  <si>
    <t>Дорожка разделительная для бассейна длиной 25 м</t>
  </si>
  <si>
    <t>комп.</t>
  </si>
  <si>
    <t>44
О</t>
  </si>
  <si>
    <t>РЦ п.37</t>
  </si>
  <si>
    <t>Анкерное крепление в борт для разделительной дорожки (комп. 2шт.)</t>
  </si>
  <si>
    <t>РЦ п.43</t>
  </si>
  <si>
    <t>Шест спасательный</t>
  </si>
  <si>
    <t>Багор не тонущий</t>
  </si>
  <si>
    <t>РЦ п.45</t>
  </si>
  <si>
    <t>Доска для плавания (цельная, разноцветная)</t>
  </si>
  <si>
    <t>54
О</t>
  </si>
  <si>
    <t>РЦ п.46</t>
  </si>
  <si>
    <t>Спасательный круг (профессиональный)</t>
  </si>
  <si>
    <t>РЦ п.48</t>
  </si>
  <si>
    <t>Стеллаж для хранения плавательных принадлежностей, 1500х600х1500мм</t>
  </si>
  <si>
    <t>ТЦ_104_66_6670051058_01.04.2024_01_34.1</t>
  </si>
  <si>
    <t>Ласты короткие. Материал: СИЛИКОН. Размер 27-29р</t>
  </si>
  <si>
    <t>ТЦ_104_66_6670051058_01.04.2024_01_35.1</t>
  </si>
  <si>
    <t>Ласты короткие. Материал: СИЛИКОН. Размер29-32р</t>
  </si>
  <si>
    <t>33
О</t>
  </si>
  <si>
    <t>ТЦ_104_66_6670051058_01.04.2024_01_36.1</t>
  </si>
  <si>
    <t>Ласты короткие. Материал: СИЛИКОН. Размер 33-35р</t>
  </si>
  <si>
    <t>34
О</t>
  </si>
  <si>
    <t>ТЦ_104_66_6670051058_01.04.2024_01_37.1</t>
  </si>
  <si>
    <t>Ласты короткие. Материал: СИЛИКОН. Размер 36-38р</t>
  </si>
  <si>
    <t>35
О</t>
  </si>
  <si>
    <t>ТЦ_104_66_6670051058_01.04.2024_01_38.1</t>
  </si>
  <si>
    <t>Ласты короткие. Материал: СИЛИКОН. Размер 39-41р</t>
  </si>
  <si>
    <t>36
О</t>
  </si>
  <si>
    <t>ТЦ_104_66_6670051058_01.04.2024_01_39.1</t>
  </si>
  <si>
    <t>Колобашка
Материал – ППЭ. Размер 22х10/4/7х12 см</t>
  </si>
  <si>
    <t>37
О</t>
  </si>
  <si>
    <t>ТЦ_104_66_6670051058_01.04.2024_01_40.1</t>
  </si>
  <si>
    <t>Колобашка
Материал – ППЭ. Размер 22х13/4х11
см</t>
  </si>
  <si>
    <t>ТЦ_104_66_6670051058_01.04.2024_01_41.1</t>
  </si>
  <si>
    <t>Нудл. Длина 160 см. Диаметр 7 см. Материал: мягкий гибкий ППЭ</t>
  </si>
  <si>
    <t>Плотик-островок 98х98см толщиной 4 см. Материал EVA</t>
  </si>
  <si>
    <t>Бревно для гребли. Материал - ППЭ, длина  170 см., диаметр 15 см., цвет белый. В комплекте весло.</t>
  </si>
  <si>
    <t>41
О</t>
  </si>
  <si>
    <t>Палочки для ныряния. Материал: пластик. Длина 21см.</t>
  </si>
  <si>
    <t>компл</t>
  </si>
  <si>
    <t>Баскетбол на воде. Материал: основание - пластик, сетка - прочный нейлон. Высота корзины 40 см, диаметр основания 50 см, диаметр верхнего обруча 36 см.</t>
  </si>
  <si>
    <t>Плавающий кольцеброс.Размер 36х36х16 см.Материал: ПВХ</t>
  </si>
  <si>
    <t>Акватренер с поясом</t>
  </si>
  <si>
    <t>46
О</t>
  </si>
  <si>
    <t>ТЦ_104_66_6670051058_01.04.2024_01_49.1</t>
  </si>
  <si>
    <t>Плавающий обруч. Материалы: пластик, пенополиэтилен. Диаметр 72см</t>
  </si>
  <si>
    <t>47
О</t>
  </si>
  <si>
    <t>Доска для плавания. Размер 48х30х3 см. Выполнена из ППЭ-материала</t>
  </si>
  <si>
    <t>ТЦ_89.1.63.04_66_6670051058_01.04.2024_01_51.1</t>
  </si>
  <si>
    <t>Термометр для бассейна, цифровой, плавающий</t>
  </si>
  <si>
    <t>Круг спасательный. Внутренний диаметр 45 см, внешний 75 см.</t>
  </si>
  <si>
    <t>Круг спасательный «Подкова d=30см, пеноматериал в тентовом
чехле</t>
  </si>
  <si>
    <t>ТЦ_104_86_8601047431_01.04.2024_01_54.1</t>
  </si>
  <si>
    <t>Модульное противоскользящее покрытие для бассейна. Тип замка -«гвоздики». Размер модуля- 340x340мм. Толщина модуля - 10 мм</t>
  </si>
  <si>
    <t>Кабинет медсестры и лаборатория анализа воды (пом.4.123; 4.124)</t>
  </si>
  <si>
    <t>Раздевальные, душевые (пом. (4.110; 4.111; 4.113; 4.114;
4.127; 4.128; 4.130; 4.131; 4.133; 4.134; 4.139; 4.140;
4.211; 4.212; 4.214; 4.216; 4.218; 4.219; 4.222-4.225;
4.227)</t>
  </si>
  <si>
    <t>РЦ п.69</t>
  </si>
  <si>
    <t>Вешалка настенная на 6 крючков</t>
  </si>
  <si>
    <t>п.74 ЛСР 02-04-13 учтена установка 116 шт</t>
  </si>
  <si>
    <t>п.79 ЛСР 02-04-13 учтена установка 18 шт</t>
  </si>
  <si>
    <t>Тренерские (пом. 4.121; 4.201; 4.205; 4.208)</t>
  </si>
  <si>
    <t>п.75-77 - принято количество столов в соответсииис количеством тренерских (см. Перечень, согл.заказчиком)</t>
  </si>
  <si>
    <t>Стол для преподавателя (угловой):
Размеры (ШхГхВ):
общие: 1400х600(1270)х750 мм,
тумба: 1200х446х624 мм,
ниша под системный блок: 220х400х567 мм.
Материалы: ЛДСП</t>
  </si>
  <si>
    <t>ТЦ_61.3.05.00_66_6670051058_01.04.2024_01_61.1</t>
  </si>
  <si>
    <t>Персональный компьютер с периферией для школы</t>
  </si>
  <si>
    <t>Зал хореографии (пом. 4.135)</t>
  </si>
  <si>
    <t>Фитбол d=75 см, 1000 г, антивзрыв</t>
  </si>
  <si>
    <t>ТЦ_101_66_6670051058_01.04.2024_01_4.1</t>
  </si>
  <si>
    <t>ЖК панель с медиаплеером
Интерактивная панель TeachTouch 5.5 LE-R-65" + OPS Размер диагонали устройства информационного
сенсорного 65 Дюйм (25,4 мм)
Разрешение матрицы экрана 3840 *2160 пиксель
Информационная емкость матрицы экрана 8294400
пиксель
Ширина экрана панели (формируемое изображение) 1428
мм Высота экрана
панели (формируемое изображение) 804 мм
Яркость подсветки матрицы 500 кд/м2
Статическая контрастность экрана 4000:1
Время отклика матрицы (Gray To Gray) 8 мс
Частота дискретизации при максимальном разрешении 60
Гц
Угол обзора экрана (по горизонтали и вертикали) 178/178
градус Полезный срок
службы подсветки матрицы экрана (по стандарту IES LM-
80-08) 50000 час
Максимальное количество касаний (Windows) 40шт
Максимальное количество касаний (Android) 20 шт
Минимальный диаметр объекта распознавания 3 мм
Время отклика на касание 5 мс
Разрешение сенсоров касаний 32768 x 32768 точек
Точность смещения сенсоров 1 мм
Возможность идентификации объектов касания</t>
  </si>
  <si>
    <t>Зал ЛФК (пом. 4.125)</t>
  </si>
  <si>
    <t>Тренажер эллипсоид магнитный, 1400х570х1700мм;</t>
  </si>
  <si>
    <t>116
О</t>
  </si>
  <si>
    <t>РЦ п.93</t>
  </si>
  <si>
    <t>Велотренажер магнитный, 1320х550хх1020мм;</t>
  </si>
  <si>
    <t>117
О</t>
  </si>
  <si>
    <t>РЦ п.94</t>
  </si>
  <si>
    <t>Степпер, 900х610хх1250мм;</t>
  </si>
  <si>
    <t>118
О</t>
  </si>
  <si>
    <t>РЦ п.95</t>
  </si>
  <si>
    <t>Степ-платформа, 1080х410х200мм;</t>
  </si>
  <si>
    <t>РЦ п.97</t>
  </si>
  <si>
    <t>Зеркало травмобезопасное, 2500х10х2000( h)мм; влагостойкое (фасет), тонировка бронза, с металлическим креплением</t>
  </si>
  <si>
    <t>124
О</t>
  </si>
  <si>
    <t>РЦ п.98</t>
  </si>
  <si>
    <t>Стенка гимнастическая шведская, 1000х3200(h)мм;</t>
  </si>
  <si>
    <t>РЦ п.99</t>
  </si>
  <si>
    <t>Скамейка гимнастическая на регулируемых опорах, 2,0х0,23х0,3м;</t>
  </si>
  <si>
    <t>Тренажер беговая дорожка (электрическая), 1720х820х135</t>
  </si>
  <si>
    <t>Гардероб (пом. 4.116)</t>
  </si>
  <si>
    <t>Снарядная (для хоккея и лыж) (пом. 4.105; 4.106)</t>
  </si>
  <si>
    <t>РЦ п.106</t>
  </si>
  <si>
    <t>Стеллаж для хранения 30 пар беговых лыж и лыжных палок 2-х сторонний, 1600х560х1975мм;</t>
  </si>
  <si>
    <t>16
О</t>
  </si>
  <si>
    <t>Стеллаж для лыж пристенный на 10
пар</t>
  </si>
  <si>
    <t>17
О</t>
  </si>
  <si>
    <t>Лыжный комплект с ботинками</t>
  </si>
  <si>
    <t>18
О</t>
  </si>
  <si>
    <t>Стойка для клюшек.
Конструктив
Листовой металл, толщиной 1 мм.
Стальные профильные трубы.
Винтовые/роликовые опоры. Размещение
Одностороннее.
35 хоккейных клюшек.</t>
  </si>
  <si>
    <t>21
О</t>
  </si>
  <si>
    <t>Станок для заточки коньков</t>
  </si>
  <si>
    <t>22
О</t>
  </si>
  <si>
    <t>Коньки хоккейные</t>
  </si>
  <si>
    <t>Клюшка хоккейная</t>
  </si>
  <si>
    <t>24
О</t>
  </si>
  <si>
    <t>Лента для клюшек.</t>
  </si>
  <si>
    <t>Помещение для сушки одежды, инвентаря (хоккеистов) (пом. 4.104)</t>
  </si>
  <si>
    <t>Помещение №1 (пом. 4.014)</t>
  </si>
  <si>
    <t>Помещение №2 (пом. 4.010)</t>
  </si>
  <si>
    <t>Комната хранения оружия (пом. 4.009)</t>
  </si>
  <si>
    <t>Гардероб (пом. 4.008)</t>
  </si>
  <si>
    <t>ТЦ_104_66_6670051058_01.04.2024_01_138.1</t>
  </si>
  <si>
    <t>Вешалка напольная односторонняя сполками для обуви на 12 крючков.
Размеры: 1500х300х1500 мм.
Количество крючков: 12.
Количество ячеек: 12.</t>
  </si>
  <si>
    <t>Санузлы, умывальные и кладовые уборочного инвентаря</t>
  </si>
  <si>
    <t>59
О</t>
  </si>
  <si>
    <t>ТЦ_104_66_6670051058_01.04.2024_01_26.1</t>
  </si>
  <si>
    <t>Ведро-контейнер для мусора (урна) с
педалью 5 л</t>
  </si>
  <si>
    <t>ТЦ_104_66_6670051058_01.04.2024_01_27.1</t>
  </si>
  <si>
    <t>Держатель для туалетной бумаги с
полочкой + отсек освежителя:</t>
  </si>
  <si>
    <t>Санузлы, умывальные и кладовые уборочного инвентаря. Санузел для МГН</t>
  </si>
  <si>
    <t>ТЦ_104_66_6670051058_01.04.2024_01_30.1</t>
  </si>
  <si>
    <t>Зеркало поворотное, для МГН,травмобезопасное, квадратное,
нержавеющая сталь, 680x680 мм</t>
  </si>
  <si>
    <t>п.159 ЛСР 02-04-13 учтена установка 17 шт</t>
  </si>
  <si>
    <t>Санузлы, умывальные и кладовые уборочного инвентаря (пом.4.118, 4.138,4.204)</t>
  </si>
  <si>
    <t>п.200 - приведено в соответсии с представленным Перечнем</t>
  </si>
  <si>
    <t>ТЦ_104_66_6670051058_01.04.2024_01_142.1</t>
  </si>
  <si>
    <t xml:space="preserve">     Итоги по Оборудованию</t>
  </si>
  <si>
    <t xml:space="preserve">          Оборудование:</t>
  </si>
  <si>
    <t>ИТОГО по Блоку 4:</t>
  </si>
  <si>
    <t>ИТОГО по объекту:</t>
  </si>
  <si>
    <t>Проверка стоимости</t>
  </si>
  <si>
    <t>Наименование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</si>
</sst>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_-;_-@_-"/>
  </numFmts>
  <fonts count="12" x14ac:knownFonts="1">
    <font>
      <sz val="11"/>
      <name val="Calibri"/>
      <charset val="1"/>
    </font>
    <font>
      <sz val="8"/>
      <color rgb="FF000000"/>
      <name val="Arial"/>
      <family val="2"/>
      <charset val="204"/>
    </font>
    <font>
      <sz val="9"/>
      <color rgb="FF000000"/>
      <name val="Arial"/>
      <family val="2"/>
      <charset val="204"/>
    </font>
    <font>
      <b/>
      <sz val="9"/>
      <color rgb="FF000000"/>
      <name val="Arial"/>
      <family val="2"/>
      <charset val="204"/>
    </font>
    <font>
      <b/>
      <sz val="9"/>
      <color rgb="FFC00000"/>
      <name val="Arial"/>
      <family val="2"/>
      <charset val="204"/>
    </font>
    <font>
      <sz val="11"/>
      <color rgb="FF000000"/>
      <name val="Calibri"/>
      <family val="2"/>
      <charset val="204"/>
    </font>
    <font>
      <b/>
      <sz val="10"/>
      <color rgb="FF000000"/>
      <name val="Arial"/>
      <family val="2"/>
      <charset val="204"/>
    </font>
    <font>
      <b/>
      <sz val="8"/>
      <color rgb="FF000000"/>
      <name val="Arial"/>
      <family val="2"/>
      <charset val="204"/>
    </font>
    <font>
      <sz val="8"/>
      <name val="Arial"/>
      <family val="2"/>
      <charset val="204"/>
    </font>
    <font>
      <i/>
      <sz val="8"/>
      <name val="Arial"/>
      <family val="2"/>
      <charset val="204"/>
    </font>
    <font>
      <sz val="9"/>
      <color rgb="FF000000"/>
      <name val="Tahoma"/>
      <family val="2"/>
      <charset val="204"/>
    </font>
    <font>
      <sz val="11"/>
      <name val="Calibri"/>
      <charset val="1"/>
    </font>
  </fonts>
  <fills count="8">
    <fill>
      <patternFill patternType="none"/>
    </fill>
    <fill>
      <patternFill patternType="gray125"/>
    </fill>
    <fill>
      <patternFill patternType="solid">
        <fgColor rgb="FFDEEBF7"/>
        <bgColor rgb="FFE2F0D9"/>
      </patternFill>
    </fill>
    <fill>
      <patternFill patternType="solid">
        <fgColor rgb="FFE2F0D9"/>
        <bgColor rgb="FFDEEBF7"/>
      </patternFill>
    </fill>
    <fill>
      <patternFill patternType="solid">
        <fgColor rgb="FFC316EC"/>
        <bgColor rgb="FFFF00FF"/>
      </patternFill>
    </fill>
    <fill>
      <patternFill patternType="solid">
        <fgColor rgb="FFFFF2CC"/>
        <bgColor rgb="FFFBE5D6"/>
      </patternFill>
    </fill>
    <fill>
      <patternFill patternType="solid">
        <fgColor rgb="FFFBE5D6"/>
        <bgColor rgb="FFFFF2CC"/>
      </patternFill>
    </fill>
    <fill>
      <patternFill patternType="solid">
        <fgColor rgb="FFF8CBAD"/>
        <bgColor rgb="FFFBE5D6"/>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bottom/>
      <diagonal/>
    </border>
    <border>
      <left/>
      <right style="thin">
        <color auto="1"/>
      </right>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164" fontId="11" fillId="0" borderId="0" applyBorder="0" applyProtection="0"/>
  </cellStyleXfs>
  <cellXfs count="143">
    <xf numFmtId="0" fontId="0" fillId="0" borderId="0" xfId="0"/>
    <xf numFmtId="0" fontId="7" fillId="6" borderId="2" xfId="0" applyFont="1" applyFill="1" applyBorder="1" applyAlignment="1">
      <alignment horizontal="left"/>
    </xf>
    <xf numFmtId="49" fontId="6" fillId="6" borderId="16" xfId="0" applyNumberFormat="1" applyFont="1" applyFill="1" applyBorder="1" applyAlignment="1">
      <alignment horizontal="left" vertical="center" wrapText="1"/>
    </xf>
    <xf numFmtId="49" fontId="7" fillId="0" borderId="23" xfId="0" applyNumberFormat="1" applyFont="1" applyBorder="1" applyAlignment="1">
      <alignment horizontal="left" vertical="top" wrapText="1"/>
    </xf>
    <xf numFmtId="49" fontId="7" fillId="0" borderId="20" xfId="0" applyNumberFormat="1" applyFont="1" applyBorder="1" applyAlignment="1">
      <alignment horizontal="left" vertical="top" wrapText="1"/>
    </xf>
    <xf numFmtId="49" fontId="7" fillId="4" borderId="9" xfId="0" applyNumberFormat="1" applyFont="1" applyFill="1" applyBorder="1" applyAlignment="1">
      <alignment horizontal="left" vertical="top" wrapText="1"/>
    </xf>
    <xf numFmtId="49" fontId="7" fillId="0" borderId="9" xfId="0" applyNumberFormat="1" applyFont="1" applyBorder="1" applyAlignment="1">
      <alignment horizontal="left" vertical="top" wrapText="1"/>
    </xf>
    <xf numFmtId="49" fontId="6" fillId="3" borderId="6" xfId="0" applyNumberFormat="1" applyFont="1" applyFill="1" applyBorder="1" applyAlignment="1">
      <alignment horizontal="left" vertical="center" wrapText="1"/>
    </xf>
    <xf numFmtId="0" fontId="1" fillId="2" borderId="4" xfId="0" applyFont="1" applyFill="1" applyBorder="1" applyAlignment="1">
      <alignment horizontal="left"/>
    </xf>
    <xf numFmtId="0" fontId="7" fillId="2" borderId="2" xfId="0" applyFont="1" applyFill="1" applyBorder="1" applyAlignment="1">
      <alignment horizontal="left"/>
    </xf>
    <xf numFmtId="0" fontId="1"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49" fontId="2" fillId="0" borderId="1" xfId="0" applyNumberFormat="1" applyFont="1" applyBorder="1" applyAlignment="1">
      <alignment horizontal="center" vertical="center"/>
    </xf>
    <xf numFmtId="49" fontId="3"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1" fillId="0" borderId="0" xfId="0" applyFont="1"/>
    <xf numFmtId="0" fontId="5" fillId="0" borderId="0" xfId="0" applyFont="1"/>
    <xf numFmtId="49" fontId="2" fillId="0" borderId="1" xfId="0" applyNumberFormat="1" applyFont="1" applyBorder="1" applyAlignment="1">
      <alignment horizontal="center" vertical="center"/>
    </xf>
    <xf numFmtId="49" fontId="6" fillId="2" borderId="1" xfId="0" applyNumberFormat="1" applyFont="1" applyFill="1" applyBorder="1" applyAlignment="1">
      <alignment vertical="center"/>
    </xf>
    <xf numFmtId="49" fontId="2" fillId="2" borderId="1" xfId="0" applyNumberFormat="1" applyFont="1" applyFill="1" applyBorder="1" applyAlignment="1">
      <alignment vertical="center"/>
    </xf>
    <xf numFmtId="49" fontId="7" fillId="0" borderId="1" xfId="0" applyNumberFormat="1" applyFont="1" applyBorder="1" applyAlignment="1">
      <alignment horizontal="center"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center" vertical="top" wrapText="1"/>
    </xf>
    <xf numFmtId="1" fontId="7" fillId="0" borderId="1" xfId="0" applyNumberFormat="1" applyFont="1" applyBorder="1" applyAlignment="1">
      <alignment horizontal="center" vertical="top" wrapText="1"/>
    </xf>
    <xf numFmtId="4" fontId="7" fillId="0" borderId="1" xfId="0" applyNumberFormat="1" applyFont="1" applyBorder="1" applyAlignment="1">
      <alignment horizontal="right" vertical="top" wrapText="1"/>
    </xf>
    <xf numFmtId="2" fontId="7" fillId="0" borderId="1" xfId="0" applyNumberFormat="1" applyFont="1" applyBorder="1" applyAlignment="1">
      <alignment horizontal="center" vertical="top" wrapText="1"/>
    </xf>
    <xf numFmtId="49" fontId="2" fillId="2" borderId="1" xfId="0" applyNumberFormat="1" applyFont="1" applyFill="1" applyBorder="1" applyAlignment="1">
      <alignment vertical="center" wrapText="1"/>
    </xf>
    <xf numFmtId="4" fontId="1" fillId="2" borderId="1" xfId="0" applyNumberFormat="1" applyFont="1" applyFill="1" applyBorder="1" applyAlignment="1">
      <alignment horizontal="right" vertical="top" wrapText="1"/>
    </xf>
    <xf numFmtId="2" fontId="7" fillId="0" borderId="1" xfId="0" applyNumberFormat="1" applyFont="1" applyBorder="1" applyAlignment="1">
      <alignment horizontal="right" vertical="top" wrapText="1"/>
    </xf>
    <xf numFmtId="1" fontId="1" fillId="2" borderId="1" xfId="0" applyNumberFormat="1" applyFont="1" applyFill="1" applyBorder="1" applyAlignment="1">
      <alignment horizontal="center" vertical="top" wrapText="1"/>
    </xf>
    <xf numFmtId="49" fontId="1" fillId="0" borderId="1" xfId="0" applyNumberFormat="1" applyFont="1" applyBorder="1" applyAlignment="1">
      <alignment horizontal="center" vertical="top" wrapText="1"/>
    </xf>
    <xf numFmtId="1" fontId="1" fillId="0" borderId="1" xfId="0" applyNumberFormat="1" applyFont="1" applyBorder="1" applyAlignment="1">
      <alignment horizontal="center" vertical="top" wrapText="1"/>
    </xf>
    <xf numFmtId="4" fontId="1" fillId="0" borderId="1" xfId="0" applyNumberFormat="1" applyFont="1" applyBorder="1" applyAlignment="1">
      <alignment horizontal="right" vertical="top" wrapText="1"/>
    </xf>
    <xf numFmtId="3" fontId="1" fillId="0" borderId="1" xfId="0" applyNumberFormat="1" applyFont="1" applyBorder="1" applyAlignment="1">
      <alignment horizontal="right" vertical="top" wrapText="1"/>
    </xf>
    <xf numFmtId="0" fontId="1" fillId="0" borderId="1" xfId="0" applyFont="1" applyBorder="1" applyAlignment="1">
      <alignment horizontal="right" vertical="top" wrapText="1"/>
    </xf>
    <xf numFmtId="49" fontId="7" fillId="2" borderId="1" xfId="0" applyNumberFormat="1" applyFont="1" applyFill="1" applyBorder="1" applyAlignment="1">
      <alignment vertical="center"/>
    </xf>
    <xf numFmtId="49" fontId="1" fillId="2" borderId="1" xfId="0" applyNumberFormat="1" applyFont="1" applyFill="1" applyBorder="1" applyAlignment="1">
      <alignment vertical="center"/>
    </xf>
    <xf numFmtId="4" fontId="7" fillId="0" borderId="3" xfId="0" applyNumberFormat="1" applyFont="1" applyBorder="1"/>
    <xf numFmtId="4" fontId="1" fillId="0" borderId="5" xfId="0" applyNumberFormat="1" applyFont="1" applyBorder="1"/>
    <xf numFmtId="0" fontId="5" fillId="3" borderId="0" xfId="0" applyFont="1" applyFill="1"/>
    <xf numFmtId="49" fontId="2" fillId="3" borderId="7" xfId="0" applyNumberFormat="1" applyFont="1" applyFill="1" applyBorder="1" applyAlignment="1">
      <alignment vertical="center"/>
    </xf>
    <xf numFmtId="49" fontId="2" fillId="3" borderId="1" xfId="0" applyNumberFormat="1" applyFont="1" applyFill="1" applyBorder="1" applyAlignment="1">
      <alignment vertical="center"/>
    </xf>
    <xf numFmtId="49" fontId="7" fillId="0" borderId="8" xfId="0" applyNumberFormat="1" applyFont="1" applyBorder="1" applyAlignment="1">
      <alignment horizontal="center" vertical="top" wrapText="1"/>
    </xf>
    <xf numFmtId="49" fontId="7" fillId="0" borderId="9" xfId="0" applyNumberFormat="1" applyFont="1" applyBorder="1" applyAlignment="1">
      <alignment horizontal="left" vertical="top" wrapText="1"/>
    </xf>
    <xf numFmtId="49" fontId="7" fillId="0" borderId="9" xfId="0" applyNumberFormat="1" applyFont="1" applyBorder="1" applyAlignment="1">
      <alignment horizontal="center" vertical="top" wrapText="1"/>
    </xf>
    <xf numFmtId="0" fontId="7" fillId="0" borderId="9" xfId="0" applyFont="1" applyBorder="1" applyAlignment="1">
      <alignment horizontal="center" vertical="top" wrapText="1"/>
    </xf>
    <xf numFmtId="1" fontId="7" fillId="0" borderId="9" xfId="0" applyNumberFormat="1" applyFont="1" applyBorder="1" applyAlignment="1">
      <alignment horizontal="center" vertical="top" wrapText="1"/>
    </xf>
    <xf numFmtId="4" fontId="7" fillId="0" borderId="9" xfId="0" applyNumberFormat="1" applyFont="1" applyBorder="1" applyAlignment="1">
      <alignment horizontal="right" vertical="top" wrapText="1"/>
    </xf>
    <xf numFmtId="4" fontId="7" fillId="0" borderId="10" xfId="0" applyNumberFormat="1" applyFont="1" applyBorder="1" applyAlignment="1">
      <alignment horizontal="right" vertical="top" wrapText="1"/>
    </xf>
    <xf numFmtId="49" fontId="7" fillId="3" borderId="11" xfId="0" applyNumberFormat="1" applyFont="1" applyFill="1" applyBorder="1" applyAlignment="1">
      <alignment vertical="center"/>
    </xf>
    <xf numFmtId="49" fontId="7" fillId="3" borderId="12" xfId="0" applyNumberFormat="1" applyFont="1" applyFill="1" applyBorder="1" applyAlignment="1">
      <alignment vertical="center"/>
    </xf>
    <xf numFmtId="49" fontId="7" fillId="3" borderId="13" xfId="0" applyNumberFormat="1" applyFont="1" applyFill="1" applyBorder="1" applyAlignment="1">
      <alignment vertical="center"/>
    </xf>
    <xf numFmtId="49" fontId="2" fillId="3" borderId="7" xfId="0" applyNumberFormat="1" applyFont="1" applyFill="1" applyBorder="1" applyAlignment="1">
      <alignment vertical="center" wrapText="1"/>
    </xf>
    <xf numFmtId="2" fontId="7" fillId="0" borderId="9" xfId="0" applyNumberFormat="1" applyFont="1" applyBorder="1" applyAlignment="1">
      <alignment horizontal="right" vertical="top" wrapText="1"/>
    </xf>
    <xf numFmtId="2" fontId="7" fillId="0" borderId="10" xfId="0" applyNumberFormat="1" applyFont="1" applyBorder="1" applyAlignment="1">
      <alignment horizontal="right" vertical="top" wrapText="1"/>
    </xf>
    <xf numFmtId="49" fontId="1" fillId="0" borderId="7" xfId="0" applyNumberFormat="1" applyFont="1" applyBorder="1" applyAlignment="1">
      <alignment horizontal="center" vertical="top" wrapText="1"/>
    </xf>
    <xf numFmtId="49" fontId="1" fillId="3" borderId="14" xfId="0" applyNumberFormat="1" applyFont="1" applyFill="1" applyBorder="1" applyAlignment="1">
      <alignment vertical="center"/>
    </xf>
    <xf numFmtId="49" fontId="1" fillId="3" borderId="15" xfId="0" applyNumberFormat="1" applyFont="1" applyFill="1" applyBorder="1" applyAlignment="1">
      <alignment vertical="center"/>
    </xf>
    <xf numFmtId="49" fontId="1" fillId="3" borderId="11" xfId="0" applyNumberFormat="1" applyFont="1" applyFill="1" applyBorder="1" applyAlignment="1">
      <alignment vertical="center"/>
    </xf>
    <xf numFmtId="49" fontId="1" fillId="3" borderId="12" xfId="0" applyNumberFormat="1" applyFont="1" applyFill="1" applyBorder="1" applyAlignment="1">
      <alignment vertical="center"/>
    </xf>
    <xf numFmtId="49" fontId="1" fillId="3" borderId="13" xfId="0" applyNumberFormat="1" applyFont="1" applyFill="1" applyBorder="1" applyAlignment="1">
      <alignment vertical="center"/>
    </xf>
    <xf numFmtId="0" fontId="7" fillId="0" borderId="9" xfId="0" applyFont="1" applyBorder="1" applyAlignment="1">
      <alignment horizontal="right" vertical="top" wrapText="1"/>
    </xf>
    <xf numFmtId="0" fontId="7" fillId="0" borderId="10" xfId="0" applyFont="1" applyBorder="1" applyAlignment="1">
      <alignment horizontal="right" vertical="top" wrapText="1"/>
    </xf>
    <xf numFmtId="49" fontId="7" fillId="4" borderId="8" xfId="0" applyNumberFormat="1" applyFont="1" applyFill="1" applyBorder="1" applyAlignment="1">
      <alignment horizontal="center" vertical="top" wrapText="1"/>
    </xf>
    <xf numFmtId="49" fontId="7" fillId="4" borderId="9" xfId="0" applyNumberFormat="1" applyFont="1" applyFill="1" applyBorder="1" applyAlignment="1">
      <alignment horizontal="left" vertical="top" wrapText="1"/>
    </xf>
    <xf numFmtId="49" fontId="7" fillId="4" borderId="9" xfId="0" applyNumberFormat="1" applyFont="1" applyFill="1" applyBorder="1" applyAlignment="1">
      <alignment horizontal="center" vertical="top" wrapText="1"/>
    </xf>
    <xf numFmtId="0" fontId="7" fillId="4" borderId="9" xfId="0" applyFont="1" applyFill="1" applyBorder="1" applyAlignment="1">
      <alignment horizontal="center" vertical="top" wrapText="1"/>
    </xf>
    <xf numFmtId="1" fontId="7" fillId="4" borderId="9" xfId="0" applyNumberFormat="1" applyFont="1" applyFill="1" applyBorder="1" applyAlignment="1">
      <alignment horizontal="center" vertical="top" wrapText="1"/>
    </xf>
    <xf numFmtId="4" fontId="7" fillId="4" borderId="9" xfId="0" applyNumberFormat="1" applyFont="1" applyFill="1" applyBorder="1" applyAlignment="1">
      <alignment horizontal="right" vertical="top" wrapText="1"/>
    </xf>
    <xf numFmtId="4" fontId="7" fillId="4" borderId="10" xfId="0" applyNumberFormat="1" applyFont="1" applyFill="1" applyBorder="1" applyAlignment="1">
      <alignment horizontal="right" vertical="top" wrapText="1"/>
    </xf>
    <xf numFmtId="0" fontId="5" fillId="4" borderId="0" xfId="0" applyFont="1" applyFill="1"/>
    <xf numFmtId="49" fontId="2" fillId="3" borderId="2" xfId="0" applyNumberFormat="1" applyFont="1" applyFill="1" applyBorder="1" applyAlignment="1">
      <alignment vertical="center"/>
    </xf>
    <xf numFmtId="49" fontId="2" fillId="3" borderId="3" xfId="0" applyNumberFormat="1" applyFont="1" applyFill="1" applyBorder="1" applyAlignment="1">
      <alignment vertical="center"/>
    </xf>
    <xf numFmtId="49" fontId="7" fillId="3" borderId="14" xfId="0" applyNumberFormat="1" applyFont="1" applyFill="1" applyBorder="1" applyAlignment="1">
      <alignment vertical="top"/>
    </xf>
    <xf numFmtId="49" fontId="7" fillId="3" borderId="15" xfId="0" applyNumberFormat="1" applyFont="1" applyFill="1" applyBorder="1" applyAlignment="1">
      <alignment vertical="top" wrapText="1"/>
    </xf>
    <xf numFmtId="49" fontId="7" fillId="3" borderId="2" xfId="0" applyNumberFormat="1" applyFont="1" applyFill="1" applyBorder="1" applyAlignment="1">
      <alignment vertical="top"/>
    </xf>
    <xf numFmtId="49" fontId="7" fillId="3" borderId="3" xfId="0" applyNumberFormat="1" applyFont="1" applyFill="1" applyBorder="1" applyAlignment="1">
      <alignment vertical="top" wrapText="1"/>
    </xf>
    <xf numFmtId="4" fontId="7" fillId="3" borderId="3" xfId="0" applyNumberFormat="1" applyFont="1" applyFill="1" applyBorder="1" applyAlignment="1">
      <alignment vertical="top" wrapText="1"/>
    </xf>
    <xf numFmtId="0" fontId="1" fillId="3" borderId="0" xfId="0" applyFont="1" applyFill="1"/>
    <xf numFmtId="49" fontId="7" fillId="3" borderId="4" xfId="0" applyNumberFormat="1" applyFont="1" applyFill="1" applyBorder="1" applyAlignment="1">
      <alignment vertical="top"/>
    </xf>
    <xf numFmtId="49" fontId="7" fillId="3" borderId="5" xfId="0" applyNumberFormat="1" applyFont="1" applyFill="1" applyBorder="1" applyAlignment="1">
      <alignment vertical="top" wrapText="1"/>
    </xf>
    <xf numFmtId="164" fontId="7" fillId="3" borderId="5" xfId="1" applyFont="1" applyFill="1" applyBorder="1" applyAlignment="1" applyProtection="1">
      <alignment vertical="top" wrapText="1"/>
    </xf>
    <xf numFmtId="4" fontId="7" fillId="3" borderId="5" xfId="0" applyNumberFormat="1" applyFont="1" applyFill="1" applyBorder="1" applyAlignment="1">
      <alignment vertical="top" wrapText="1"/>
    </xf>
    <xf numFmtId="49" fontId="6" fillId="5" borderId="6" xfId="0" applyNumberFormat="1" applyFont="1" applyFill="1" applyBorder="1" applyAlignment="1">
      <alignment horizontal="left" vertical="center"/>
    </xf>
    <xf numFmtId="49" fontId="6" fillId="5" borderId="16" xfId="0" applyNumberFormat="1" applyFont="1" applyFill="1" applyBorder="1" applyAlignment="1">
      <alignment horizontal="left" vertical="center"/>
    </xf>
    <xf numFmtId="0" fontId="5" fillId="5" borderId="0" xfId="0" applyFont="1" applyFill="1"/>
    <xf numFmtId="49" fontId="2" fillId="5" borderId="7"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49" fontId="7" fillId="5" borderId="8" xfId="0" applyNumberFormat="1" applyFont="1" applyFill="1" applyBorder="1" applyAlignment="1">
      <alignment vertical="center"/>
    </xf>
    <xf numFmtId="49" fontId="7" fillId="5" borderId="9" xfId="0" applyNumberFormat="1" applyFont="1" applyFill="1" applyBorder="1" applyAlignment="1">
      <alignment vertical="center"/>
    </xf>
    <xf numFmtId="49" fontId="7" fillId="5" borderId="10" xfId="0" applyNumberFormat="1" applyFont="1" applyFill="1" applyBorder="1" applyAlignment="1">
      <alignment vertical="center"/>
    </xf>
    <xf numFmtId="49" fontId="7" fillId="5" borderId="17" xfId="0" applyNumberFormat="1" applyFont="1" applyFill="1" applyBorder="1" applyAlignment="1">
      <alignment vertical="center"/>
    </xf>
    <xf numFmtId="49" fontId="7" fillId="5" borderId="0" xfId="0" applyNumberFormat="1" applyFont="1" applyFill="1" applyAlignment="1">
      <alignment vertical="center"/>
    </xf>
    <xf numFmtId="49" fontId="7" fillId="5" borderId="18" xfId="0" applyNumberFormat="1" applyFont="1" applyFill="1" applyBorder="1" applyAlignment="1">
      <alignment vertical="center"/>
    </xf>
    <xf numFmtId="49" fontId="7" fillId="0" borderId="19" xfId="0" applyNumberFormat="1" applyFont="1" applyBorder="1" applyAlignment="1">
      <alignment horizontal="center" vertical="top" wrapText="1"/>
    </xf>
    <xf numFmtId="49" fontId="7" fillId="0" borderId="20" xfId="0" applyNumberFormat="1" applyFont="1" applyBorder="1" applyAlignment="1">
      <alignment horizontal="left" vertical="top" wrapText="1"/>
    </xf>
    <xf numFmtId="49" fontId="7" fillId="0" borderId="20" xfId="0" applyNumberFormat="1" applyFont="1" applyBorder="1" applyAlignment="1">
      <alignment horizontal="center" vertical="top" wrapText="1"/>
    </xf>
    <xf numFmtId="0" fontId="7" fillId="0" borderId="20" xfId="0" applyFont="1" applyBorder="1" applyAlignment="1">
      <alignment horizontal="center" vertical="top" wrapText="1"/>
    </xf>
    <xf numFmtId="1" fontId="7" fillId="0" borderId="20" xfId="0" applyNumberFormat="1" applyFont="1" applyBorder="1" applyAlignment="1">
      <alignment horizontal="center" vertical="top" wrapText="1"/>
    </xf>
    <xf numFmtId="4" fontId="7" fillId="0" borderId="20" xfId="0" applyNumberFormat="1" applyFont="1" applyBorder="1" applyAlignment="1">
      <alignment horizontal="right" vertical="top" wrapText="1"/>
    </xf>
    <xf numFmtId="4" fontId="7" fillId="0" borderId="21" xfId="0" applyNumberFormat="1" applyFont="1" applyBorder="1" applyAlignment="1">
      <alignment horizontal="right" vertical="top" wrapText="1"/>
    </xf>
    <xf numFmtId="49" fontId="7" fillId="0" borderId="22" xfId="0" applyNumberFormat="1" applyFont="1" applyBorder="1" applyAlignment="1">
      <alignment horizontal="center" vertical="top" wrapText="1"/>
    </xf>
    <xf numFmtId="49" fontId="7" fillId="0" borderId="23" xfId="0" applyNumberFormat="1" applyFont="1" applyBorder="1" applyAlignment="1">
      <alignment horizontal="left" vertical="top" wrapText="1"/>
    </xf>
    <xf numFmtId="49" fontId="7" fillId="0" borderId="23" xfId="0" applyNumberFormat="1" applyFont="1" applyBorder="1" applyAlignment="1">
      <alignment horizontal="center" vertical="top" wrapText="1"/>
    </xf>
    <xf numFmtId="0" fontId="7" fillId="0" borderId="23" xfId="0" applyFont="1" applyBorder="1" applyAlignment="1">
      <alignment horizontal="center" vertical="top" wrapText="1"/>
    </xf>
    <xf numFmtId="1" fontId="7" fillId="0" borderId="23" xfId="0" applyNumberFormat="1" applyFont="1" applyBorder="1" applyAlignment="1">
      <alignment horizontal="center" vertical="top" wrapText="1"/>
    </xf>
    <xf numFmtId="4" fontId="7" fillId="0" borderId="23" xfId="0" applyNumberFormat="1" applyFont="1" applyBorder="1" applyAlignment="1">
      <alignment horizontal="right" vertical="top" wrapText="1"/>
    </xf>
    <xf numFmtId="4" fontId="7" fillId="0" borderId="24" xfId="0" applyNumberFormat="1" applyFont="1" applyBorder="1" applyAlignment="1">
      <alignment horizontal="right" vertical="top" wrapText="1"/>
    </xf>
    <xf numFmtId="49" fontId="2" fillId="5" borderId="7" xfId="0" applyNumberFormat="1" applyFont="1" applyFill="1" applyBorder="1" applyAlignment="1">
      <alignment horizontal="left" vertical="center" wrapText="1"/>
    </xf>
    <xf numFmtId="2" fontId="7" fillId="0" borderId="20" xfId="0" applyNumberFormat="1" applyFont="1" applyBorder="1" applyAlignment="1">
      <alignment horizontal="right" vertical="top" wrapText="1"/>
    </xf>
    <xf numFmtId="49" fontId="7" fillId="5" borderId="14" xfId="0" applyNumberFormat="1" applyFont="1" applyFill="1" applyBorder="1" applyAlignment="1">
      <alignment horizontal="left" vertical="top"/>
    </xf>
    <xf numFmtId="49" fontId="7" fillId="5" borderId="15" xfId="0" applyNumberFormat="1" applyFont="1" applyFill="1" applyBorder="1" applyAlignment="1">
      <alignment horizontal="left" vertical="top"/>
    </xf>
    <xf numFmtId="49" fontId="7" fillId="5" borderId="2" xfId="0" applyNumberFormat="1" applyFont="1" applyFill="1" applyBorder="1"/>
    <xf numFmtId="49" fontId="1" fillId="5" borderId="3" xfId="0" applyNumberFormat="1" applyFont="1" applyFill="1" applyBorder="1"/>
    <xf numFmtId="49" fontId="8" fillId="5" borderId="3" xfId="0" applyNumberFormat="1" applyFont="1" applyFill="1" applyBorder="1"/>
    <xf numFmtId="49" fontId="9" fillId="5" borderId="3" xfId="0" applyNumberFormat="1" applyFont="1" applyFill="1" applyBorder="1" applyAlignment="1">
      <alignment vertical="center"/>
    </xf>
    <xf numFmtId="4" fontId="9" fillId="5" borderId="3" xfId="0" applyNumberFormat="1" applyFont="1" applyFill="1" applyBorder="1" applyAlignment="1">
      <alignment vertical="center"/>
    </xf>
    <xf numFmtId="0" fontId="7" fillId="5" borderId="4" xfId="0" applyFont="1" applyFill="1" applyBorder="1"/>
    <xf numFmtId="0" fontId="1" fillId="5" borderId="5" xfId="0" applyFont="1" applyFill="1" applyBorder="1"/>
    <xf numFmtId="4" fontId="1" fillId="5" borderId="5" xfId="0" applyNumberFormat="1" applyFont="1" applyFill="1" applyBorder="1"/>
    <xf numFmtId="0" fontId="1" fillId="5" borderId="0" xfId="0" applyFont="1" applyFill="1"/>
    <xf numFmtId="49" fontId="7" fillId="6" borderId="25" xfId="0" applyNumberFormat="1" applyFont="1" applyFill="1" applyBorder="1" applyAlignment="1">
      <alignment vertical="center"/>
    </xf>
    <xf numFmtId="49" fontId="7" fillId="7" borderId="12" xfId="0" applyNumberFormat="1" applyFont="1" applyFill="1" applyBorder="1" applyAlignment="1">
      <alignment vertical="center"/>
    </xf>
    <xf numFmtId="49" fontId="7" fillId="7" borderId="13" xfId="0" applyNumberFormat="1" applyFont="1" applyFill="1" applyBorder="1" applyAlignment="1">
      <alignment vertical="center"/>
    </xf>
    <xf numFmtId="49" fontId="7" fillId="0" borderId="26" xfId="0" applyNumberFormat="1" applyFont="1" applyBorder="1" applyAlignment="1">
      <alignment horizontal="center" vertical="top" wrapText="1"/>
    </xf>
    <xf numFmtId="49" fontId="2" fillId="6" borderId="1" xfId="0" applyNumberFormat="1" applyFont="1" applyFill="1" applyBorder="1" applyAlignment="1">
      <alignment vertical="center" wrapText="1"/>
    </xf>
    <xf numFmtId="49" fontId="2" fillId="7" borderId="1" xfId="0" applyNumberFormat="1" applyFont="1" applyFill="1" applyBorder="1" applyAlignment="1">
      <alignment vertical="center"/>
    </xf>
    <xf numFmtId="1" fontId="1" fillId="7" borderId="1" xfId="0" applyNumberFormat="1" applyFont="1" applyFill="1" applyBorder="1" applyAlignment="1">
      <alignment horizontal="center" vertical="top" wrapText="1"/>
    </xf>
    <xf numFmtId="4" fontId="1" fillId="7" borderId="1" xfId="0" applyNumberFormat="1" applyFont="1" applyFill="1" applyBorder="1" applyAlignment="1">
      <alignment horizontal="right" vertical="top" wrapText="1"/>
    </xf>
    <xf numFmtId="49" fontId="1" fillId="6" borderId="25" xfId="0" applyNumberFormat="1" applyFont="1" applyFill="1" applyBorder="1" applyAlignment="1">
      <alignment vertical="center"/>
    </xf>
    <xf numFmtId="49" fontId="1" fillId="7" borderId="12" xfId="0" applyNumberFormat="1" applyFont="1" applyFill="1" applyBorder="1" applyAlignment="1">
      <alignment vertical="center"/>
    </xf>
    <xf numFmtId="49" fontId="1" fillId="7" borderId="13" xfId="0" applyNumberFormat="1" applyFont="1" applyFill="1" applyBorder="1" applyAlignment="1">
      <alignment vertical="center"/>
    </xf>
    <xf numFmtId="49" fontId="1" fillId="6" borderId="1" xfId="0" applyNumberFormat="1" applyFont="1" applyFill="1" applyBorder="1" applyAlignment="1">
      <alignment vertical="top"/>
    </xf>
    <xf numFmtId="49" fontId="1" fillId="7" borderId="1" xfId="0" applyNumberFormat="1" applyFont="1" applyFill="1" applyBorder="1" applyAlignment="1">
      <alignment vertical="top"/>
    </xf>
    <xf numFmtId="49" fontId="1" fillId="6" borderId="15" xfId="0" applyNumberFormat="1" applyFont="1" applyFill="1" applyBorder="1" applyAlignment="1">
      <alignment vertical="top"/>
    </xf>
    <xf numFmtId="49" fontId="1" fillId="7" borderId="15" xfId="0" applyNumberFormat="1" applyFont="1" applyFill="1" applyBorder="1" applyAlignment="1">
      <alignment vertical="top"/>
    </xf>
    <xf numFmtId="1" fontId="1" fillId="7" borderId="15" xfId="0" applyNumberFormat="1" applyFont="1" applyFill="1" applyBorder="1" applyAlignment="1">
      <alignment horizontal="center" vertical="top" wrapText="1"/>
    </xf>
    <xf numFmtId="4" fontId="1" fillId="7" borderId="15" xfId="0" applyNumberFormat="1" applyFont="1" applyFill="1" applyBorder="1" applyAlignment="1">
      <alignment horizontal="right" vertical="top" wrapText="1"/>
    </xf>
    <xf numFmtId="4" fontId="1" fillId="6" borderId="3" xfId="0" applyNumberFormat="1" applyFont="1" applyFill="1" applyBorder="1" applyAlignment="1">
      <alignment horizontal="right" vertical="top" wrapText="1"/>
    </xf>
    <xf numFmtId="4" fontId="1" fillId="6" borderId="5" xfId="0" applyNumberFormat="1" applyFont="1" applyFill="1" applyBorder="1" applyAlignment="1">
      <alignment horizontal="right" vertical="top" wrapText="1"/>
    </xf>
    <xf numFmtId="4" fontId="1" fillId="0" borderId="0" xfId="0" applyNumberFormat="1" applyFont="1"/>
    <xf numFmtId="4" fontId="1" fillId="0" borderId="0" xfId="1" applyNumberFormat="1" applyFont="1" applyBorder="1" applyProtection="1"/>
    <xf numFmtId="0" fontId="1" fillId="6" borderId="4" xfId="0" applyFont="1" applyFill="1" applyBorder="1" applyAlignment="1">
      <alignment horizontal="left"/>
    </xf>
  </cellXfs>
  <cellStyles count="2">
    <cellStyle name="Обычный" xfId="0" builtinId="0"/>
    <cellStyle name="Финансовый" xfId="1" builtinId="3"/>
  </cellStyles>
  <dxfs count="2">
    <dxf>
      <fill>
        <patternFill>
          <bgColor rgb="FFFBE5D6"/>
        </patternFill>
      </fill>
    </dxf>
    <dxf>
      <fill>
        <patternFill>
          <bgColor rgb="FFDEEBF7"/>
        </patternFill>
      </fill>
    </dxf>
  </dxfs>
  <tableStyles count="0" defaultTableStyle="TableStyleMedium2" defaultPivotStyle="PivotStyleLight16"/>
  <colors>
    <indexedColors>
      <rgbColor rgb="FF000000"/>
      <rgbColor rgb="FFFBE5D6"/>
      <rgbColor rgb="FFC00000"/>
      <rgbColor rgb="FF00FF00"/>
      <rgbColor rgb="FF0000FF"/>
      <rgbColor rgb="FFFFFF00"/>
      <rgbColor rgb="FFC316EC"/>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ming/Projects/Python/Downloads/&#1041;&#1083;&#1086;&#1082;%202%20&#1080;%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2-02-13 ТХ изм.4"/>
      <sheetName val="02-02-13 ТХ искл"/>
      <sheetName val="02-03-12 ТХ изм.4"/>
      <sheetName val="02-03-12 ТХ искл"/>
    </sheetNames>
    <sheetDataSet>
      <sheetData sheetId="0"/>
      <sheetData sheetId="1">
        <row r="7">
          <cell r="A7" t="str">
            <v>1</v>
          </cell>
          <cell r="B7" t="str">
            <v>ФЕР10-01-059-01
Приказ Минстроя России от 30.12.2016 №1039/пр</v>
          </cell>
          <cell r="C7" t="str">
            <v>Установка столов, шкафов под мойки, холодильных шкафов и др.</v>
          </cell>
          <cell r="F7" t="str">
            <v>100 шт</v>
          </cell>
          <cell r="G7">
            <v>-7.0000000000000007E-2</v>
          </cell>
        </row>
        <row r="8">
          <cell r="C8" t="str">
            <v>МАТ=0 к расх.</v>
          </cell>
        </row>
        <row r="9">
          <cell r="E9" t="str">
            <v>Накладные расходы 124% ФОТ (от -46)</v>
          </cell>
        </row>
        <row r="10">
          <cell r="E10" t="str">
            <v>Сметная прибыль 63% ФОТ (от -46)</v>
          </cell>
        </row>
        <row r="11">
          <cell r="A11" t="str">
            <v>2
О</v>
          </cell>
          <cell r="B11" t="str">
            <v>РЦ п.2</v>
          </cell>
          <cell r="C11" t="str">
            <v>Диван модульный 3-х местный из полимерных материалов</v>
          </cell>
          <cell r="F11" t="str">
            <v>шт.</v>
          </cell>
          <cell r="G11">
            <v>-2</v>
          </cell>
        </row>
        <row r="12">
          <cell r="C12" t="str">
            <v>ПЗ=ПЗ/НДС/Ко*ТР*ЗСРо-ПЗ</v>
          </cell>
        </row>
        <row r="13">
          <cell r="A13" t="str">
            <v>4
О</v>
          </cell>
          <cell r="B13" t="str">
            <v>РЦ п.4</v>
          </cell>
          <cell r="C13" t="str">
            <v>Cтол письменный однотумбовый (администратора), ' 1200х600х760мм;</v>
          </cell>
          <cell r="F13" t="str">
            <v>шт.</v>
          </cell>
          <cell r="G13">
            <v>-1</v>
          </cell>
        </row>
        <row r="14">
          <cell r="C14" t="str">
            <v>ПЗ=ПЗ/НДС/Ко*ТР*ЗСРо-ПЗ</v>
          </cell>
        </row>
        <row r="15">
          <cell r="A15" t="str">
            <v>6</v>
          </cell>
          <cell r="B15" t="str">
            <v>ФЕР17-01-002-04
Приказ Минстроя России от 30.12.2016 №1039/пр</v>
          </cell>
          <cell r="C15" t="str">
            <v>Установка гарнитуры туалетной: вешалок, подстаканников, поручней для ванн и т.д.</v>
          </cell>
          <cell r="F15" t="str">
            <v>10 шт</v>
          </cell>
          <cell r="G15">
            <v>-0.2</v>
          </cell>
        </row>
        <row r="16">
          <cell r="E16" t="str">
            <v>Накладные расходы 134% ФОТ (от -5)</v>
          </cell>
        </row>
        <row r="17">
          <cell r="E17" t="str">
            <v>Сметная прибыль 83% ФОТ (от -5)</v>
          </cell>
        </row>
        <row r="18">
          <cell r="A18" t="str">
            <v>7</v>
          </cell>
          <cell r="B18" t="str">
            <v>ФССЦ-01.7.15.07-0008
Приказ Минстроя России от 30.12.2016 №1039/пр</v>
          </cell>
          <cell r="C18" t="str">
            <v>Дюбели пластмассовые с шурупами 8х40 мм</v>
          </cell>
          <cell r="F18" t="str">
            <v>100 шт</v>
          </cell>
          <cell r="G18">
            <v>-0.04</v>
          </cell>
        </row>
        <row r="19">
          <cell r="A19" t="str">
            <v>8
О</v>
          </cell>
          <cell r="B19" t="str">
            <v>РЦ п.6</v>
          </cell>
          <cell r="C19" t="str">
            <v>Зеркало классическое настенное с полированной кромкой,   2000 х 2000мм</v>
          </cell>
          <cell r="F19" t="str">
            <v>шт.</v>
          </cell>
          <cell r="G19">
            <v>-2</v>
          </cell>
        </row>
        <row r="20">
          <cell r="C20" t="str">
            <v>ПЗ=ПЗ/НДС/Ко*ТР*ЗСРо-ПЗ</v>
          </cell>
        </row>
        <row r="21">
          <cell r="A21" t="str">
            <v>9
О</v>
          </cell>
          <cell r="B21" t="str">
            <v>РЦ п.7</v>
          </cell>
          <cell r="C21" t="str">
            <v>Банкетка на металлокаркасе, L=1700мм;</v>
          </cell>
          <cell r="F21" t="str">
            <v>шт.</v>
          </cell>
          <cell r="G21">
            <v>-6</v>
          </cell>
        </row>
        <row r="22">
          <cell r="C22" t="str">
            <v>ПЗ=ПЗ/НДС/Ко*ТР*ЗСРо-ПЗ</v>
          </cell>
        </row>
        <row r="23">
          <cell r="A23" t="str">
            <v>Гардероб 5-11 классов (пом. 2.106)</v>
          </cell>
        </row>
        <row r="24">
          <cell r="A24" t="str">
            <v>10</v>
          </cell>
          <cell r="B24" t="str">
            <v>ФЕР10-01-059-01
Приказ Минстроя России от 30.12.2016 №1039/пр</v>
          </cell>
          <cell r="C24" t="str">
            <v>Установка столов, шкафов под мойки, холодильных шкафов и др.</v>
          </cell>
          <cell r="F24" t="str">
            <v>100 шт</v>
          </cell>
          <cell r="G24">
            <v>-1.58</v>
          </cell>
        </row>
        <row r="25">
          <cell r="C25" t="str">
            <v>МАТ=0 к расх.</v>
          </cell>
        </row>
        <row r="26">
          <cell r="E26" t="str">
            <v>Накладные расходы 124% ФОТ (от -1 034)</v>
          </cell>
        </row>
        <row r="27">
          <cell r="E27" t="str">
            <v>Сметная прибыль 63% ФОТ (от -1 034)</v>
          </cell>
        </row>
        <row r="28">
          <cell r="A28" t="str">
            <v>11
О</v>
          </cell>
          <cell r="B28" t="str">
            <v>РЦ п.9</v>
          </cell>
          <cell r="C28" t="str">
            <v>Гардеробная система из 2-х ярусных напольных конструкций с 'груповыми вешалками и маркировкой на 60 человек</v>
          </cell>
          <cell r="F28" t="str">
            <v>компл.</v>
          </cell>
          <cell r="G28">
            <v>-18</v>
          </cell>
        </row>
        <row r="29">
          <cell r="C29" t="str">
            <v>ПЗ=ПЗ/НДС/Ко*ТР*ЗСРо-ПЗ</v>
          </cell>
        </row>
        <row r="30">
          <cell r="A30" t="str">
            <v>12
О</v>
          </cell>
          <cell r="B30" t="str">
            <v>РЦ п.10</v>
          </cell>
          <cell r="C30" t="str">
            <v>Гардеробная система из 2-х ярусных напольных конструкций с 'груповыми вешалками и маркировкой на 60 человек</v>
          </cell>
          <cell r="F30" t="str">
            <v>компл.</v>
          </cell>
          <cell r="G30">
            <v>-11</v>
          </cell>
        </row>
        <row r="31">
          <cell r="C31" t="str">
            <v>ПЗ=ПЗ/НДС/Ко*ТР*ЗСРо-ПЗ</v>
          </cell>
        </row>
        <row r="32">
          <cell r="A32" t="str">
            <v>13
О</v>
          </cell>
          <cell r="B32" t="str">
            <v>РЦ п.11</v>
          </cell>
          <cell r="C32" t="str">
            <v>Шкаф металлический на 8 секций с замками, 575х500х1830мм</v>
          </cell>
          <cell r="F32" t="str">
            <v>шт.</v>
          </cell>
          <cell r="G32">
            <v>-129</v>
          </cell>
        </row>
        <row r="33">
          <cell r="C33" t="str">
            <v>ПЗ=ПЗ/НДС/Ко*ТР*ЗСРо-ПЗ</v>
          </cell>
        </row>
        <row r="34">
          <cell r="A34" t="str">
            <v>Комната охраны (пом. 2.103)</v>
          </cell>
        </row>
        <row r="35">
          <cell r="A35" t="str">
            <v>15
О</v>
          </cell>
          <cell r="B35" t="str">
            <v>РЦ п.13</v>
          </cell>
          <cell r="C35" t="str">
            <v>Cтол письменный однотумбовый (администратора), ' 1200х600х760мм;</v>
          </cell>
          <cell r="F35" t="str">
            <v>шт.</v>
          </cell>
          <cell r="G35">
            <v>-2</v>
          </cell>
        </row>
        <row r="36">
          <cell r="C36" t="str">
            <v>ПЗ=ПЗ/НДС/Ко*ТР*ЗСРо-ПЗ</v>
          </cell>
        </row>
        <row r="37">
          <cell r="A37" t="str">
            <v>17
О</v>
          </cell>
          <cell r="B37" t="str">
            <v>РЦ п.15</v>
          </cell>
          <cell r="C37" t="str">
            <v>Шкаф для документов, 740х390х2000мм;;</v>
          </cell>
          <cell r="F37" t="str">
            <v>шт.</v>
          </cell>
          <cell r="G37">
            <v>-1</v>
          </cell>
        </row>
        <row r="38">
          <cell r="C38" t="str">
            <v>ПЗ=ПЗ/НДС/Ко*ТР*ЗСРо-ПЗ</v>
          </cell>
        </row>
        <row r="39">
          <cell r="A39" t="str">
            <v>18
О</v>
          </cell>
          <cell r="B39" t="str">
            <v>РЦ п.16</v>
          </cell>
          <cell r="C39" t="str">
            <v>Шкаф для одежды, 740х390х2000мм;</v>
          </cell>
          <cell r="F39" t="str">
            <v>шт.</v>
          </cell>
          <cell r="G39">
            <v>-1</v>
          </cell>
        </row>
        <row r="40">
          <cell r="C40" t="str">
            <v>ПЗ=ПЗ/НДС/Ко*ТР*ЗСРо-ПЗ</v>
          </cell>
        </row>
        <row r="41">
          <cell r="A41" t="str">
            <v>Гардероб для преподавателей (пом. 2.126)</v>
          </cell>
        </row>
        <row r="42">
          <cell r="A42" t="str">
            <v>21</v>
          </cell>
          <cell r="B42" t="str">
            <v>ФЕР10-01-059-01
Приказ Минстроя России от 30.12.2016 №1039/пр</v>
          </cell>
          <cell r="C42" t="str">
            <v>Установка столов, шкафов под мойки, холодильных шкафов и др.</v>
          </cell>
          <cell r="F42" t="str">
            <v>100 шт</v>
          </cell>
          <cell r="G42">
            <v>-0.37</v>
          </cell>
        </row>
        <row r="43">
          <cell r="C43" t="str">
            <v>МАТ=0 к расх.</v>
          </cell>
        </row>
        <row r="44">
          <cell r="E44" t="str">
            <v>Накладные расходы 124% ФОТ (от -242)</v>
          </cell>
        </row>
        <row r="45">
          <cell r="E45" t="str">
            <v>Сметная прибыль 63% ФОТ (от -242)</v>
          </cell>
        </row>
        <row r="46">
          <cell r="A46" t="str">
            <v>22
О</v>
          </cell>
          <cell r="B46" t="str">
            <v>РЦ п.19</v>
          </cell>
          <cell r="C46" t="str">
            <v>Шкаф гардеробный, 300х500х1850мм;</v>
          </cell>
          <cell r="F46" t="str">
            <v>шт.</v>
          </cell>
          <cell r="G46">
            <v>-47</v>
          </cell>
        </row>
        <row r="47">
          <cell r="C47" t="str">
            <v>ПЗ=ПЗ/НДС/Ко*ТР*ЗСРо-ПЗ</v>
          </cell>
        </row>
        <row r="48">
          <cell r="A48" t="str">
            <v>Кабинет технологии: Кулинария и домоводство (пом.
4.151)</v>
          </cell>
        </row>
        <row r="49">
          <cell r="A49" t="str">
            <v>23</v>
          </cell>
          <cell r="B49" t="str">
            <v>ФЕР34-02-008-04
Приказ Минстроя России от 30.12.2016 №1039/пр</v>
          </cell>
          <cell r="C49" t="str">
            <v>Прим. 'Доска классная настенная //Установка указателя на стене</v>
          </cell>
          <cell r="F49" t="str">
            <v>шт</v>
          </cell>
          <cell r="G49">
            <v>-1</v>
          </cell>
        </row>
        <row r="50">
          <cell r="E50" t="str">
            <v>Накладные расходы 105% ФОТ (от -5)</v>
          </cell>
        </row>
        <row r="51">
          <cell r="E51" t="str">
            <v>Сметная прибыль 65% ФОТ (от -5)</v>
          </cell>
        </row>
        <row r="52">
          <cell r="A52" t="str">
            <v>24
О</v>
          </cell>
          <cell r="B52" t="str">
            <v>РЦ п.21</v>
          </cell>
          <cell r="C52" t="str">
            <v>Доска классная настенная с 5-тью рабочими поверхностями для 'письма 'мелом, фломастером  и маркером, 3000х1000мм;</v>
          </cell>
          <cell r="F52" t="str">
            <v>шт.</v>
          </cell>
          <cell r="G52">
            <v>-1</v>
          </cell>
        </row>
        <row r="53">
          <cell r="C53" t="str">
            <v>ПЗ=ПЗ/НДС/Ко*ТР*ЗСРо-ПЗ</v>
          </cell>
        </row>
        <row r="54">
          <cell r="A54" t="str">
            <v>25</v>
          </cell>
          <cell r="B54" t="str">
            <v>ФЕР10-01-059-01
Приказ Минстроя России от 30.12.2016 №1039/пр</v>
          </cell>
          <cell r="C54" t="str">
            <v>Установка столов, шкафов под мойки, холодильных шкафов и др.</v>
          </cell>
          <cell r="F54" t="str">
            <v>100 шт</v>
          </cell>
          <cell r="G54">
            <v>-0.03</v>
          </cell>
        </row>
        <row r="55">
          <cell r="C55" t="str">
            <v>МАТ=0 к расх.</v>
          </cell>
        </row>
        <row r="56">
          <cell r="E56" t="str">
            <v>Накладные расходы 124% ФОТ (от -21)</v>
          </cell>
        </row>
        <row r="57">
          <cell r="E57" t="str">
            <v>Сметная прибыль 63% ФОТ (от -21)</v>
          </cell>
        </row>
        <row r="58">
          <cell r="A58" t="str">
            <v>26
О</v>
          </cell>
          <cell r="B58" t="str">
            <v>РЦ п.22</v>
          </cell>
          <cell r="C58" t="str">
            <v>Стол учителя, 1300х700х750мм; подкатная тумба с выдвижными ящиками, 400х530х600мм</v>
          </cell>
          <cell r="F58" t="str">
            <v>компл.</v>
          </cell>
          <cell r="G58">
            <v>-1</v>
          </cell>
        </row>
        <row r="59">
          <cell r="C59" t="str">
            <v>ПЗ=ПЗ/НДС/Ко*ТР*ЗСРо-ПЗ</v>
          </cell>
        </row>
        <row r="60">
          <cell r="A60" t="str">
            <v>27
О</v>
          </cell>
          <cell r="B60" t="str">
            <v>РЦ п.23</v>
          </cell>
          <cell r="C60" t="str">
            <v>Стол учителя приставной, 800х500х750мм;</v>
          </cell>
          <cell r="F60" t="str">
            <v>шт.</v>
          </cell>
          <cell r="G60">
            <v>-1</v>
          </cell>
        </row>
        <row r="61">
          <cell r="C61" t="str">
            <v>ПЗ=ПЗ/НДС/Ко*ТР*ЗСРо-ПЗ</v>
          </cell>
        </row>
        <row r="62">
          <cell r="A62" t="str">
            <v>28
О</v>
          </cell>
          <cell r="B62" t="str">
            <v>РЦ п.24</v>
          </cell>
          <cell r="C62" t="str">
            <v>Кресло учителя</v>
          </cell>
          <cell r="F62" t="str">
            <v>шт.</v>
          </cell>
          <cell r="G62">
            <v>-1</v>
          </cell>
        </row>
        <row r="63">
          <cell r="C63" t="str">
            <v>ПЗ=ПЗ/НДС/Ко*ТР*ЗСРо-ПЗ</v>
          </cell>
        </row>
        <row r="64">
          <cell r="A64" t="str">
            <v>29</v>
          </cell>
          <cell r="B64" t="str">
            <v>ФЕРм11-04-002-01
Приказ Минстроя России от 30.12.2016 №1039/пр</v>
          </cell>
          <cell r="C64" t="str">
            <v>Аппарат настольный, масса: до 0,015 т</v>
          </cell>
          <cell r="F64" t="str">
            <v>шт</v>
          </cell>
          <cell r="G64">
            <v>-1</v>
          </cell>
        </row>
        <row r="65">
          <cell r="E65" t="str">
            <v>Накладные расходы 97% ФОТ (от -11)</v>
          </cell>
        </row>
        <row r="66">
          <cell r="E66" t="str">
            <v>Сметная прибыль 65% ФОТ (от -11)</v>
          </cell>
        </row>
        <row r="67">
          <cell r="A67" t="str">
            <v>30
О</v>
          </cell>
          <cell r="B67" t="str">
            <v>РЦ п.25</v>
          </cell>
          <cell r="C67" t="str">
            <v>МФУ, 410х389х299мм; Э1ф 220в ШР N=0,38кВт;</v>
          </cell>
          <cell r="F67" t="str">
            <v>шт.</v>
          </cell>
          <cell r="G67">
            <v>-1</v>
          </cell>
        </row>
        <row r="68">
          <cell r="C68" t="str">
            <v>ПЗ=ПЗ/НДС/Ко*ТР*ЗСРо-ПЗ</v>
          </cell>
        </row>
        <row r="69">
          <cell r="A69" t="str">
            <v>32
О</v>
          </cell>
          <cell r="B69" t="str">
            <v>РЦ п.26</v>
          </cell>
          <cell r="C69" t="str">
            <v>Система хранения таблиц и плакатов над доской, длина 2м;</v>
          </cell>
          <cell r="F69" t="str">
            <v>шт.</v>
          </cell>
          <cell r="G69">
            <v>-1</v>
          </cell>
        </row>
        <row r="70">
          <cell r="C70" t="str">
            <v>ПЗ=ПЗ/НДС/Ко*ТР*ЗСРо-ПЗ</v>
          </cell>
        </row>
        <row r="71">
          <cell r="A71" t="str">
            <v>33
О</v>
          </cell>
          <cell r="B71" t="str">
            <v>РЦ п.27</v>
          </cell>
          <cell r="C71" t="str">
            <v>Шкаф для хранения с выдвигающимися демонстрационными  'полками, 1200х541х2084мм;</v>
          </cell>
          <cell r="F71" t="str">
            <v>шт.</v>
          </cell>
          <cell r="G71">
            <v>-1</v>
          </cell>
        </row>
        <row r="72">
          <cell r="C72" t="str">
            <v>ПЗ=ПЗ/НДС/Ко*ТР*ЗСРо-ПЗ</v>
          </cell>
        </row>
        <row r="73">
          <cell r="A73" t="str">
            <v>34</v>
          </cell>
          <cell r="B73" t="str">
            <v>ФЕРм11-04-002-02
Приказ Минстроя России от 30.12.2016 №1039/пр</v>
          </cell>
          <cell r="C73" t="str">
            <v>Аппарат настольный, масса: до 0,03 т</v>
          </cell>
          <cell r="F73" t="str">
            <v>шт</v>
          </cell>
          <cell r="G73">
            <v>-1</v>
          </cell>
        </row>
        <row r="74">
          <cell r="E74" t="str">
            <v>Накладные расходы 97% ФОТ (от -30)</v>
          </cell>
        </row>
        <row r="75">
          <cell r="E75" t="str">
            <v>Сметная прибыль 65% ФОТ (от -30)</v>
          </cell>
        </row>
        <row r="76">
          <cell r="A76" t="str">
            <v>35
О</v>
          </cell>
          <cell r="B76" t="str">
            <v>РЦ п.28</v>
          </cell>
          <cell r="C76" t="str">
            <v>Компьютер учителя в сборе: системный блок, монитор не менее 22", 'клавиатура, мышь оптическая,  источник бесперебойного питания; ' Э1ф 220в ШР N=0,4кВт</v>
          </cell>
          <cell r="F76" t="str">
            <v>компл.</v>
          </cell>
          <cell r="G76">
            <v>-1</v>
          </cell>
        </row>
        <row r="77">
          <cell r="C77" t="str">
            <v>ПЗ=ПЗ/НДС/Ко*ТР*ЗСРо-ПЗ</v>
          </cell>
        </row>
        <row r="78">
          <cell r="A78" t="str">
            <v>36</v>
          </cell>
          <cell r="B78" t="str">
            <v>ФЕР10-01-059-01
Приказ Минстроя России от 30.12.2016 №1039/пр</v>
          </cell>
          <cell r="C78" t="str">
            <v>Установка столов, шкафов под мойки, холодильных шкафов и др.</v>
          </cell>
          <cell r="F78" t="str">
            <v>100 шт</v>
          </cell>
          <cell r="G78">
            <v>-0.01</v>
          </cell>
        </row>
        <row r="79">
          <cell r="C79" t="str">
            <v>МАТ=0 к расх.</v>
          </cell>
        </row>
        <row r="80">
          <cell r="E80" t="str">
            <v>Накладные расходы 124% ФОТ (от -7)</v>
          </cell>
        </row>
        <row r="81">
          <cell r="E81" t="str">
            <v>Сметная прибыль 63% ФОТ (от -7)</v>
          </cell>
        </row>
        <row r="82">
          <cell r="A82" t="str">
            <v>37
О</v>
          </cell>
          <cell r="B82" t="str">
            <v>РЦ п.29</v>
          </cell>
          <cell r="C82" t="str">
            <v>Интерактивный комплекс</v>
          </cell>
          <cell r="F82" t="str">
            <v>компл.</v>
          </cell>
          <cell r="G82">
            <v>-1</v>
          </cell>
        </row>
        <row r="83">
          <cell r="C83" t="str">
            <v>ПЗ=ПЗ/НДС/Ко*ТР*ЗСРо-ПЗ</v>
          </cell>
        </row>
        <row r="84">
          <cell r="A84" t="str">
            <v>38</v>
          </cell>
          <cell r="B84" t="str">
            <v>ФЕР10-01-059-01
Приказ Минстроя России от 30.12.2016 №1039/пр</v>
          </cell>
          <cell r="C84" t="str">
            <v>Установка столов, шкафов под мойки, холодильных шкафов и др.</v>
          </cell>
          <cell r="F84" t="str">
            <v>100 шт</v>
          </cell>
          <cell r="G84">
            <v>-0.65</v>
          </cell>
        </row>
        <row r="85">
          <cell r="C85" t="str">
            <v>МАТ=0 к расх.</v>
          </cell>
        </row>
        <row r="86">
          <cell r="E86" t="str">
            <v>Накладные расходы 124% ФОТ (от -426)</v>
          </cell>
        </row>
        <row r="87">
          <cell r="E87" t="str">
            <v>Сметная прибыль 63% ФОТ (от -426)</v>
          </cell>
        </row>
        <row r="88">
          <cell r="A88" t="str">
            <v>39
О</v>
          </cell>
          <cell r="B88" t="str">
            <v>РЦ п.32</v>
          </cell>
          <cell r="C88" t="str">
            <v>Шкаф для хранения учебных пособий, 1200х540х2200 мм.</v>
          </cell>
          <cell r="F88" t="str">
            <v>шт.</v>
          </cell>
          <cell r="G88">
            <v>-3</v>
          </cell>
        </row>
        <row r="89">
          <cell r="C89" t="str">
            <v>ПЗ=ПЗ/НДС/Ко*ТР*ЗСРо-ПЗ</v>
          </cell>
        </row>
        <row r="90">
          <cell r="A90" t="str">
            <v>40
О</v>
          </cell>
          <cell r="B90" t="str">
            <v>РЦ п.33</v>
          </cell>
          <cell r="C90" t="str">
            <v>Стол ученический двухместный регулируемый по высоте, '1200х500х640/700/760/820(h)мм;</v>
          </cell>
          <cell r="F90" t="str">
            <v>шт.</v>
          </cell>
          <cell r="G90">
            <v>-7</v>
          </cell>
        </row>
        <row r="91">
          <cell r="C91" t="str">
            <v>ПЗ=ПЗ/НДС/Ко*ТР*ЗСРо-ПЗ</v>
          </cell>
        </row>
        <row r="92">
          <cell r="A92" t="str">
            <v>41
О</v>
          </cell>
          <cell r="B92" t="str">
            <v>РЦ п.34</v>
          </cell>
          <cell r="C92" t="str">
            <v>Стол ученический двухместный регулируемый по высоте, '1200х500х640/700/760/820(h)мм;</v>
          </cell>
          <cell r="F92" t="str">
            <v>шт.</v>
          </cell>
          <cell r="G92">
            <v>-8</v>
          </cell>
        </row>
        <row r="93">
          <cell r="C93" t="str">
            <v>ПЗ=ПЗ/НДС/Ко*ТР*ЗСРо-ПЗ</v>
          </cell>
        </row>
        <row r="94">
          <cell r="A94" t="str">
            <v>42
О</v>
          </cell>
          <cell r="B94" t="str">
            <v>РЦ п.35</v>
          </cell>
          <cell r="C94" t="str">
            <v>Стул ученический поворотный с регулируемой высотой, 430х430х380/420/500мм</v>
          </cell>
          <cell r="F94" t="str">
            <v>шт.</v>
          </cell>
          <cell r="G94">
            <v>-13</v>
          </cell>
        </row>
        <row r="95">
          <cell r="C95" t="str">
            <v>ПЗ=ПЗ/НДС/Ко*ТР*ЗСРо-ПЗ</v>
          </cell>
        </row>
        <row r="96">
          <cell r="A96" t="str">
            <v>43
О</v>
          </cell>
          <cell r="B96" t="str">
            <v>РЦ п.36</v>
          </cell>
          <cell r="C96" t="str">
            <v>Стул ученический поворотный с регулируемой высотой, 430х430х380/420/500мм</v>
          </cell>
          <cell r="F96" t="str">
            <v>шт.</v>
          </cell>
          <cell r="G96">
            <v>-17</v>
          </cell>
        </row>
        <row r="97">
          <cell r="C97" t="str">
            <v>ПЗ=ПЗ/НДС/Ко*ТР*ЗСРо-ПЗ</v>
          </cell>
        </row>
        <row r="98">
          <cell r="A98" t="str">
            <v>44
О</v>
          </cell>
          <cell r="B98" t="str">
            <v>РЦ п.37</v>
          </cell>
          <cell r="C98" t="str">
            <v>Стол обеденный с гигиеническим покрытием,  ' 1200(1600)х750х750мм;</v>
          </cell>
          <cell r="F98" t="str">
            <v>шт.</v>
          </cell>
          <cell r="G98">
            <v>-2</v>
          </cell>
        </row>
        <row r="99">
          <cell r="C99" t="str">
            <v>ПЗ=ПЗ/НДС/Ко*ТР*ЗСРо-ПЗ</v>
          </cell>
        </row>
        <row r="100">
          <cell r="A100" t="str">
            <v>45
О</v>
          </cell>
          <cell r="B100" t="str">
            <v>РЦ п.38</v>
          </cell>
          <cell r="C100" t="str">
            <v>Табурет обеденный, 300х300х420мм;</v>
          </cell>
          <cell r="F100" t="str">
            <v>шт.</v>
          </cell>
          <cell r="G100">
            <v>-13</v>
          </cell>
        </row>
        <row r="101">
          <cell r="C101" t="str">
            <v>ПЗ=ПЗ/НДС/Ко*ТР*ЗСРо-ПЗ</v>
          </cell>
        </row>
        <row r="102">
          <cell r="A102" t="str">
            <v>46
О</v>
          </cell>
          <cell r="B102" t="str">
            <v>РЦ п.39</v>
          </cell>
          <cell r="C102" t="str">
            <v>Табурет обеденный, 300х300х420мм;</v>
          </cell>
          <cell r="F102" t="str">
            <v>шт.</v>
          </cell>
          <cell r="G102">
            <v>-2</v>
          </cell>
        </row>
        <row r="103">
          <cell r="C103" t="str">
            <v>ПЗ=ПЗ/НДС/Ко*ТР*ЗСРо-ПЗ</v>
          </cell>
        </row>
        <row r="104">
          <cell r="A104" t="str">
            <v>47</v>
          </cell>
          <cell r="B104" t="str">
            <v>ФЕР17-01-002-04
Приказ Минстроя России от 30.12.2016 №1039/пр</v>
          </cell>
          <cell r="C104" t="str">
            <v>Установка гарнитуры туалетной: вешалок, подстаканников, поручней для ванн и т.д.</v>
          </cell>
          <cell r="F104" t="str">
            <v>10 шт</v>
          </cell>
          <cell r="G104">
            <v>-0.2</v>
          </cell>
        </row>
        <row r="105">
          <cell r="E105" t="str">
            <v>Накладные расходы 134% ФОТ (от -5)</v>
          </cell>
        </row>
        <row r="106">
          <cell r="E106" t="str">
            <v>Сметная прибыль 83% ФОТ (от -5)</v>
          </cell>
        </row>
        <row r="107">
          <cell r="A107" t="str">
            <v>48</v>
          </cell>
          <cell r="B107" t="str">
            <v>ФССЦ-01.7.15.07-0008
Приказ Минстроя России от 30.12.2016 №1039/пр</v>
          </cell>
          <cell r="C107" t="str">
            <v>Дюбели пластмассовые с шурупами 8х40 мм</v>
          </cell>
          <cell r="F107" t="str">
            <v>100 шт</v>
          </cell>
          <cell r="G107">
            <v>-0.04</v>
          </cell>
        </row>
        <row r="108">
          <cell r="A108" t="str">
            <v>49
О</v>
          </cell>
          <cell r="B108" t="str">
            <v>РЦ п.40</v>
          </cell>
          <cell r="C108" t="str">
            <v>Вешалка настенная, 600х150х600мм;</v>
          </cell>
          <cell r="F108" t="str">
            <v>шт.</v>
          </cell>
          <cell r="G108">
            <v>-2</v>
          </cell>
        </row>
        <row r="109">
          <cell r="C109" t="str">
            <v>ПЗ=ПЗ/НДС/Ко*ТР*ЗСРо-ПЗ</v>
          </cell>
        </row>
        <row r="110">
          <cell r="A110" t="str">
            <v>50</v>
          </cell>
          <cell r="B110" t="str">
            <v>ФЕРм08-03-602-01
Приказ Минстроя России от 30.12.2016 №1039/пр</v>
          </cell>
          <cell r="C110" t="str">
            <v>Электрополотенце</v>
          </cell>
          <cell r="F110" t="str">
            <v>шт</v>
          </cell>
          <cell r="G110">
            <v>-1</v>
          </cell>
        </row>
        <row r="111">
          <cell r="E111" t="str">
            <v>Накладные расходы 100% ФОТ (от -10)</v>
          </cell>
        </row>
        <row r="112">
          <cell r="E112" t="str">
            <v>Сметная прибыль 65% ФОТ (от -10)</v>
          </cell>
        </row>
        <row r="113">
          <cell r="A113" t="str">
            <v>51
О</v>
          </cell>
          <cell r="B113" t="str">
            <v>РЦ п.41</v>
          </cell>
          <cell r="C113" t="str">
            <v>Электросушитель для рук, 275х265х255мм; Э1ф 220в N=1,8кВт;</v>
          </cell>
          <cell r="F113" t="str">
            <v>шт.</v>
          </cell>
          <cell r="G113">
            <v>-1</v>
          </cell>
        </row>
        <row r="114">
          <cell r="C114" t="str">
            <v>ПЗ=ПЗ/НДС/Ко*ТР*ЗСРо-ПЗ</v>
          </cell>
        </row>
        <row r="115">
          <cell r="A115" t="str">
            <v>53
О</v>
          </cell>
          <cell r="B115" t="str">
            <v>РЦ п.42</v>
          </cell>
          <cell r="C115" t="str">
            <v>Набор кухонной мебели: Стол с двухсекционной мойкой, 840х600х850мм  Шкаф - сушилка навесной, 840х300х720мм; Стол - тумба, 840х600х850мм; Шкаф навесной, 840х300х720мм;</v>
          </cell>
          <cell r="F115" t="str">
            <v>компл.</v>
          </cell>
          <cell r="G115">
            <v>-1</v>
          </cell>
        </row>
        <row r="116">
          <cell r="C116" t="str">
            <v>ПЗ=ПЗ/НДС/Ко*ТР*ЗСРо-ПЗ</v>
          </cell>
        </row>
        <row r="117">
          <cell r="A117" t="str">
            <v>Мастерская по обработке тканей (пом. 4.150)</v>
          </cell>
        </row>
        <row r="118">
          <cell r="A118" t="str">
            <v>59</v>
          </cell>
          <cell r="B118" t="str">
            <v>ФЕР34-02-008-04
Приказ Минстроя России от 30.12.2016 №1039/пр</v>
          </cell>
          <cell r="C118" t="str">
            <v>Прим. 'Доска классная настенная //Установка указателя на стене</v>
          </cell>
          <cell r="F118" t="str">
            <v>шт</v>
          </cell>
          <cell r="G118">
            <v>-1</v>
          </cell>
        </row>
        <row r="119">
          <cell r="E119" t="str">
            <v>Накладные расходы 105% ФОТ (от -5)</v>
          </cell>
        </row>
        <row r="120">
          <cell r="E120" t="str">
            <v>Сметная прибыль 65% ФОТ (от -5)</v>
          </cell>
        </row>
        <row r="121">
          <cell r="A121" t="str">
            <v>60
О</v>
          </cell>
          <cell r="B121" t="str">
            <v>РЦ п.47</v>
          </cell>
          <cell r="C121" t="str">
            <v>Доска классная настенная с 5-тью рабочими поверхностями для 'письма 'мелом, фломастером  и маркером, 3000х1000мм;</v>
          </cell>
          <cell r="F121" t="str">
            <v>шт.</v>
          </cell>
          <cell r="G121">
            <v>-1</v>
          </cell>
        </row>
        <row r="122">
          <cell r="C122" t="str">
            <v>ПЗ=ПЗ/НДС/Ко*ТР*ЗСРо-ПЗ</v>
          </cell>
        </row>
        <row r="123">
          <cell r="A123" t="str">
            <v>62
О</v>
          </cell>
          <cell r="B123" t="str">
            <v>РЦ п.48</v>
          </cell>
          <cell r="C123" t="str">
            <v>Стол учителя, 1300х700х750мм; подкатная тумба с выдвижными ящиками, 400х530х600мм</v>
          </cell>
          <cell r="F123" t="str">
            <v>компл.</v>
          </cell>
          <cell r="G123">
            <v>-1</v>
          </cell>
        </row>
        <row r="124">
          <cell r="C124" t="str">
            <v>ПЗ=ПЗ/НДС/Ко*ТР*ЗСРо-ПЗ</v>
          </cell>
        </row>
        <row r="125">
          <cell r="A125" t="str">
            <v>63
О</v>
          </cell>
          <cell r="B125" t="str">
            <v>РЦ п.49</v>
          </cell>
          <cell r="C125" t="str">
            <v>Стол учителя приставной, 800х500х750мм;</v>
          </cell>
          <cell r="F125" t="str">
            <v>шт.</v>
          </cell>
          <cell r="G125">
            <v>-1</v>
          </cell>
        </row>
        <row r="126">
          <cell r="C126" t="str">
            <v>ПЗ=ПЗ/НДС/Ко*ТР*ЗСРо-ПЗ</v>
          </cell>
        </row>
        <row r="127">
          <cell r="A127" t="str">
            <v>68
О</v>
          </cell>
          <cell r="B127" t="str">
            <v>РЦ п.52</v>
          </cell>
          <cell r="C127" t="str">
            <v>Система хранения таблиц и плакатов над доской, длина 2м;</v>
          </cell>
          <cell r="F127" t="str">
            <v>шт.</v>
          </cell>
          <cell r="G127">
            <v>-1</v>
          </cell>
        </row>
        <row r="128">
          <cell r="C128" t="str">
            <v>ПЗ=ПЗ/НДС/Ко*ТР*ЗСРо-ПЗ</v>
          </cell>
        </row>
        <row r="129">
          <cell r="A129" t="str">
            <v>69
О</v>
          </cell>
          <cell r="B129" t="str">
            <v>РЦ п.53</v>
          </cell>
          <cell r="C129" t="str">
            <v>Шкаф для хранения с выдвигающимися демонстрационными  'полками, 1200х541х2084мм;</v>
          </cell>
          <cell r="F129" t="str">
            <v>шт.</v>
          </cell>
          <cell r="G129">
            <v>-1</v>
          </cell>
        </row>
        <row r="130">
          <cell r="C130" t="str">
            <v>ПЗ=ПЗ/НДС/Ко*ТР*ЗСРо-ПЗ</v>
          </cell>
        </row>
        <row r="131">
          <cell r="A131" t="str">
            <v>73
О</v>
          </cell>
          <cell r="B131" t="str">
            <v>РЦ п.55</v>
          </cell>
          <cell r="C131" t="str">
            <v>Интерактивный комплекс</v>
          </cell>
          <cell r="F131" t="str">
            <v>компл.</v>
          </cell>
          <cell r="G131">
            <v>-1</v>
          </cell>
        </row>
        <row r="132">
          <cell r="C132" t="str">
            <v>ПЗ=ПЗ/НДС/Ко*ТР*ЗСРо-ПЗ</v>
          </cell>
        </row>
        <row r="133">
          <cell r="A133" t="str">
            <v>79
О</v>
          </cell>
          <cell r="B133" t="str">
            <v>РЦ п.62</v>
          </cell>
          <cell r="C133" t="str">
            <v>Табурет рабочий винтовой механизм регулировки высоты  сиденья от 48 до 66см.</v>
          </cell>
          <cell r="F133" t="str">
            <v>шт.</v>
          </cell>
          <cell r="G133">
            <v>-13</v>
          </cell>
        </row>
        <row r="134">
          <cell r="C134" t="str">
            <v>ПЗ=ПЗ/НДС/Ко*ТР*ЗСРо-ПЗ</v>
          </cell>
        </row>
        <row r="135">
          <cell r="A135" t="str">
            <v>80
О</v>
          </cell>
          <cell r="B135" t="str">
            <v>РЦ п.63</v>
          </cell>
          <cell r="C135" t="str">
            <v>Табурет рабочий винтовой механизм регулировки высоты  сиденья от 48 до 66см.</v>
          </cell>
          <cell r="F135" t="str">
            <v>шт.</v>
          </cell>
          <cell r="G135">
            <v>-2</v>
          </cell>
        </row>
        <row r="136">
          <cell r="C136" t="str">
            <v>ПЗ=ПЗ/НДС/Ко*ТР*ЗСРо-ПЗ</v>
          </cell>
        </row>
        <row r="137">
          <cell r="A137" t="str">
            <v>82
О</v>
          </cell>
          <cell r="B137" t="str">
            <v>РЦ п.64</v>
          </cell>
          <cell r="C137" t="str">
            <v>Стол для черчения, выкроек и раскроя, размер рабочей поверхности, не менее: 1500х1800 мм</v>
          </cell>
          <cell r="F137" t="str">
            <v>шт.</v>
          </cell>
          <cell r="G137">
            <v>-3</v>
          </cell>
        </row>
        <row r="138">
          <cell r="C138" t="str">
            <v>ПЗ=ПЗ/НДС/Ко*ТР*ЗСРо-ПЗ</v>
          </cell>
        </row>
        <row r="139">
          <cell r="A139" t="str">
            <v>85
О</v>
          </cell>
          <cell r="B139" t="str">
            <v>РЦ п.66</v>
          </cell>
          <cell r="C139" t="str">
            <v>Манекен</v>
          </cell>
          <cell r="F139" t="str">
            <v>шт.</v>
          </cell>
          <cell r="G139">
            <v>-1</v>
          </cell>
        </row>
        <row r="140">
          <cell r="C140" t="str">
            <v>ПЗ=ПЗ/НДС/Ко*ТР*ЗСРо-ПЗ</v>
          </cell>
        </row>
        <row r="141">
          <cell r="A141" t="str">
            <v>Подсобное помещение для кабинета технологии, инструментальная</v>
          </cell>
        </row>
        <row r="142">
          <cell r="A142" t="str">
            <v>89</v>
          </cell>
          <cell r="B142" t="str">
            <v>ФЕР10-01-059-01
Приказ Минстроя России от 30.12.2016 №1039/пр</v>
          </cell>
          <cell r="C142" t="str">
            <v>Установка столов, шкафов под мойки, холодильных шкафов и др.</v>
          </cell>
          <cell r="F142" t="str">
            <v>100 шт</v>
          </cell>
          <cell r="G142">
            <v>-0.09</v>
          </cell>
        </row>
        <row r="143">
          <cell r="C143" t="str">
            <v>МАТ=0 к расх.</v>
          </cell>
        </row>
        <row r="144">
          <cell r="E144" t="str">
            <v>Накладные расходы 124% ФОТ (от -60)</v>
          </cell>
        </row>
        <row r="145">
          <cell r="E145" t="str">
            <v>Сметная прибыль 63% ФОТ (от -60)</v>
          </cell>
        </row>
        <row r="146">
          <cell r="A146" t="str">
            <v>90
О</v>
          </cell>
          <cell r="B146" t="str">
            <v>РЦ п.70</v>
          </cell>
          <cell r="C146" t="str">
            <v>Стол учителя, 1300х700х750мм; подкатная тумба с выдвижными ящиками, 400х530х600мм</v>
          </cell>
          <cell r="F146" t="str">
            <v>компл.</v>
          </cell>
          <cell r="G146">
            <v>-1</v>
          </cell>
        </row>
        <row r="147">
          <cell r="C147" t="str">
            <v>ПЗ=ПЗ/НДС/Ко*ТР*ЗСРо-ПЗ</v>
          </cell>
        </row>
        <row r="148">
          <cell r="A148" t="str">
            <v>91
О</v>
          </cell>
          <cell r="B148" t="str">
            <v>РЦ п.71</v>
          </cell>
          <cell r="C148" t="str">
            <v>Кресло учителя</v>
          </cell>
          <cell r="F148" t="str">
            <v>шт.</v>
          </cell>
          <cell r="G148">
            <v>-1</v>
          </cell>
        </row>
        <row r="149">
          <cell r="C149" t="str">
            <v>ПЗ=ПЗ/НДС/Ко*ТР*ЗСРо-ПЗ</v>
          </cell>
        </row>
        <row r="150">
          <cell r="A150" t="str">
            <v>92
О</v>
          </cell>
          <cell r="B150" t="str">
            <v>РЦ п.72</v>
          </cell>
          <cell r="C150" t="str">
            <v>Шкаф для документов, 740х390х2000мм;;</v>
          </cell>
          <cell r="F150" t="str">
            <v>шт.</v>
          </cell>
          <cell r="G150">
            <v>-1</v>
          </cell>
        </row>
        <row r="151">
          <cell r="C151" t="str">
            <v>ПЗ=ПЗ/НДС/Ко*ТР*ЗСРо-ПЗ</v>
          </cell>
        </row>
        <row r="152">
          <cell r="A152" t="str">
            <v>93
О</v>
          </cell>
          <cell r="B152" t="str">
            <v>РЦ п.73</v>
          </cell>
          <cell r="C152" t="str">
            <v>Шкаф для одежды, 740х390х2000мм;</v>
          </cell>
          <cell r="F152" t="str">
            <v>шт.</v>
          </cell>
          <cell r="G152">
            <v>-1</v>
          </cell>
        </row>
        <row r="153">
          <cell r="C153" t="str">
            <v>ПЗ=ПЗ/НДС/Ко*ТР*ЗСРо-ПЗ</v>
          </cell>
        </row>
        <row r="154">
          <cell r="A154" t="str">
            <v>94
О</v>
          </cell>
          <cell r="B154" t="str">
            <v>РЦ п.74</v>
          </cell>
          <cell r="C154" t="str">
            <v>Стеллаж полочный, 1000х400х1800мм;</v>
          </cell>
          <cell r="F154" t="str">
            <v>шт.</v>
          </cell>
          <cell r="G154">
            <v>-3</v>
          </cell>
        </row>
        <row r="155">
          <cell r="C155" t="str">
            <v>ПЗ=ПЗ/НДС/Ко*ТР*ЗСРо-ПЗ</v>
          </cell>
        </row>
        <row r="156">
          <cell r="A156" t="str">
            <v>95
О</v>
          </cell>
          <cell r="B156" t="str">
            <v>РЦ п.75</v>
          </cell>
          <cell r="C156" t="str">
            <v>Шкаф инструментальный, 950х500х1900мм;</v>
          </cell>
          <cell r="F156" t="str">
            <v>шт.</v>
          </cell>
          <cell r="G156">
            <v>-2</v>
          </cell>
        </row>
        <row r="157">
          <cell r="C157" t="str">
            <v>ПЗ=ПЗ/НДС/Ко*ТР*ЗСРо-ПЗ</v>
          </cell>
        </row>
        <row r="158">
          <cell r="A158" t="str">
            <v>Мастерская по обработке металла и технологии (пом.4.146)</v>
          </cell>
        </row>
        <row r="159">
          <cell r="A159" t="str">
            <v>96</v>
          </cell>
          <cell r="B159" t="str">
            <v>ФЕР34-02-008-04
Приказ Минстроя России от 30.12.2016 №1039/пр</v>
          </cell>
          <cell r="C159" t="str">
            <v>Прим. 'Доска классная настенная //Установка указателя на стене</v>
          </cell>
          <cell r="F159" t="str">
            <v>шт</v>
          </cell>
          <cell r="G159">
            <v>-1</v>
          </cell>
        </row>
        <row r="160">
          <cell r="E160" t="str">
            <v>Накладные расходы 105% ФОТ (от -5)</v>
          </cell>
        </row>
        <row r="161">
          <cell r="E161" t="str">
            <v>Сметная прибыль 65% ФОТ (от -5)</v>
          </cell>
        </row>
        <row r="162">
          <cell r="A162" t="str">
            <v>97
О</v>
          </cell>
          <cell r="B162" t="str">
            <v>РЦ п.77</v>
          </cell>
          <cell r="C162" t="str">
            <v>Доска классная настенная с 5-тью рабочими поверхностями для 'письма 'мелом, фломастером  и маркером, 3000х1000мм;</v>
          </cell>
          <cell r="F162" t="str">
            <v>шт.</v>
          </cell>
          <cell r="G162">
            <v>-1</v>
          </cell>
        </row>
        <row r="163">
          <cell r="C163" t="str">
            <v>ПЗ=ПЗ/НДС/Ко*ТР*ЗСРо-ПЗ</v>
          </cell>
        </row>
        <row r="164">
          <cell r="A164" t="str">
            <v>98</v>
          </cell>
          <cell r="B164" t="str">
            <v>ФЕР10-01-059-01
Приказ Минстроя России от 30.12.2016 №1039/пр</v>
          </cell>
          <cell r="C164" t="str">
            <v>Установка столов, шкафов под мойки, холодильных шкафов и др.</v>
          </cell>
          <cell r="F164" t="str">
            <v>100 шт</v>
          </cell>
          <cell r="G164">
            <v>-0.51</v>
          </cell>
        </row>
        <row r="165">
          <cell r="C165" t="str">
            <v>МАТ=0 к расх.</v>
          </cell>
        </row>
        <row r="166">
          <cell r="E166" t="str">
            <v>Накладные расходы 124% ФОТ (от -335)</v>
          </cell>
        </row>
        <row r="167">
          <cell r="E167" t="str">
            <v>Сметная прибыль 63% ФОТ (от -335)</v>
          </cell>
        </row>
        <row r="168">
          <cell r="A168" t="str">
            <v>99
О</v>
          </cell>
          <cell r="B168" t="str">
            <v>РЦ п.78</v>
          </cell>
          <cell r="C168" t="str">
            <v>Стол учителя, 1300х700х750мм; подкатная тумба с выдвижными ящиками, 400х530х600мм</v>
          </cell>
          <cell r="F168" t="str">
            <v>компл.</v>
          </cell>
          <cell r="G168">
            <v>-1</v>
          </cell>
        </row>
        <row r="169">
          <cell r="C169" t="str">
            <v>ПЗ=ПЗ/НДС/Ко*ТР*ЗСРо-ПЗ</v>
          </cell>
        </row>
        <row r="170">
          <cell r="A170" t="str">
            <v>100
О</v>
          </cell>
          <cell r="B170" t="str">
            <v>РЦ п.79</v>
          </cell>
          <cell r="C170" t="str">
            <v>Стол учителя приставной, 800х500х750мм;</v>
          </cell>
          <cell r="F170" t="str">
            <v>шт.</v>
          </cell>
          <cell r="G170">
            <v>-1</v>
          </cell>
        </row>
        <row r="171">
          <cell r="C171" t="str">
            <v>ПЗ=ПЗ/НДС/Ко*ТР*ЗСРо-ПЗ</v>
          </cell>
        </row>
        <row r="172">
          <cell r="A172" t="str">
            <v>101
О</v>
          </cell>
          <cell r="B172" t="str">
            <v>РЦ п.80</v>
          </cell>
          <cell r="C172" t="str">
            <v>Кресло учителя</v>
          </cell>
          <cell r="F172" t="str">
            <v>шт.</v>
          </cell>
          <cell r="G172">
            <v>-1</v>
          </cell>
        </row>
        <row r="173">
          <cell r="C173" t="str">
            <v>ПЗ=ПЗ/НДС/Ко*ТР*ЗСРо-ПЗ</v>
          </cell>
        </row>
        <row r="174">
          <cell r="A174" t="str">
            <v>102
О</v>
          </cell>
          <cell r="B174" t="str">
            <v>РЦ п.81</v>
          </cell>
          <cell r="C174" t="str">
            <v>Система хранения таблиц и плакатов над доской, длина 2м;</v>
          </cell>
          <cell r="F174" t="str">
            <v>шт.</v>
          </cell>
          <cell r="G174">
            <v>-1</v>
          </cell>
        </row>
        <row r="175">
          <cell r="C175" t="str">
            <v>ПЗ=ПЗ/НДС/Ко*ТР*ЗСРо-ПЗ</v>
          </cell>
        </row>
        <row r="176">
          <cell r="A176" t="str">
            <v>103
О</v>
          </cell>
          <cell r="B176" t="str">
            <v>РЦ п.82</v>
          </cell>
          <cell r="C176" t="str">
            <v>Шкаф для хранения с выдвигающимися демонстрационными  'полками, 1200х541х2084мм;</v>
          </cell>
          <cell r="F176" t="str">
            <v>шт.</v>
          </cell>
          <cell r="G176">
            <v>-1</v>
          </cell>
        </row>
        <row r="177">
          <cell r="C177" t="str">
            <v>ПЗ=ПЗ/НДС/Ко*ТР*ЗСРо-ПЗ</v>
          </cell>
        </row>
        <row r="178">
          <cell r="A178" t="str">
            <v>104
О</v>
          </cell>
          <cell r="B178" t="str">
            <v>РЦ п.83</v>
          </cell>
          <cell r="C178" t="str">
            <v>Шкаф для хранения учебных пособий, 1200х540х2200 мм.</v>
          </cell>
          <cell r="F178" t="str">
            <v>шт.</v>
          </cell>
          <cell r="G178">
            <v>-1</v>
          </cell>
        </row>
        <row r="179">
          <cell r="C179" t="str">
            <v>ПЗ=ПЗ/НДС/Ко*ТР*ЗСРо-ПЗ</v>
          </cell>
        </row>
        <row r="180">
          <cell r="A180" t="str">
            <v>105
О</v>
          </cell>
          <cell r="B180" t="str">
            <v>РЦ п.84</v>
          </cell>
          <cell r="C180" t="str">
            <v>Стол ученический двухместный регулируемый по высоте, '1200х500х640/700/760/820(h)мм;</v>
          </cell>
          <cell r="F180" t="str">
            <v>шт.</v>
          </cell>
          <cell r="G180">
            <v>-7</v>
          </cell>
        </row>
        <row r="181">
          <cell r="C181" t="str">
            <v>ПЗ=ПЗ/НДС/Ко*ТР*ЗСРо-ПЗ</v>
          </cell>
        </row>
        <row r="182">
          <cell r="A182" t="str">
            <v>106
О</v>
          </cell>
          <cell r="B182" t="str">
            <v>РЦ п.85</v>
          </cell>
          <cell r="C182" t="str">
            <v>Стол ученический двухместный регулируемый по высоте, '1200х500х640/700/760/820(h)мм;</v>
          </cell>
          <cell r="F182" t="str">
            <v>шт.</v>
          </cell>
          <cell r="G182">
            <v>-8</v>
          </cell>
        </row>
        <row r="183">
          <cell r="C183" t="str">
            <v>ПЗ=ПЗ/НДС/Ко*ТР*ЗСРо-ПЗ</v>
          </cell>
        </row>
        <row r="184">
          <cell r="A184" t="str">
            <v>107
О</v>
          </cell>
          <cell r="B184" t="str">
            <v>РЦ п.86</v>
          </cell>
          <cell r="C184" t="str">
            <v>Стул ученический поворотный с регулируемой высотой, 430х430х380/420/500мм</v>
          </cell>
          <cell r="F184" t="str">
            <v>шт.</v>
          </cell>
          <cell r="G184">
            <v>-13</v>
          </cell>
        </row>
        <row r="185">
          <cell r="C185" t="str">
            <v>ПЗ=ПЗ/НДС/Ко*ТР*ЗСРо-ПЗ</v>
          </cell>
        </row>
        <row r="186">
          <cell r="A186" t="str">
            <v>108
О</v>
          </cell>
          <cell r="B186" t="str">
            <v>РЦ п.87</v>
          </cell>
          <cell r="C186" t="str">
            <v>Стул ученический поворотный с регулируемой высотой, 430х430х380/420/500мм</v>
          </cell>
          <cell r="F186" t="str">
            <v>шт.</v>
          </cell>
          <cell r="G186">
            <v>-17</v>
          </cell>
        </row>
        <row r="187">
          <cell r="C187" t="str">
            <v>ПЗ=ПЗ/НДС/Ко*ТР*ЗСРо-ПЗ</v>
          </cell>
        </row>
        <row r="188">
          <cell r="A188" t="str">
            <v>109</v>
          </cell>
          <cell r="B188" t="str">
            <v>ФЕРм37-01-014-01
Приказ Минстроя России от 30.12.2016 №1039/пр</v>
          </cell>
          <cell r="C188" t="str">
            <v>Монтаж машин и механизмов в помещении, масса машин и механизмов 0,03 т</v>
          </cell>
          <cell r="F188" t="str">
            <v>шт</v>
          </cell>
          <cell r="G188">
            <v>-3</v>
          </cell>
        </row>
        <row r="189">
          <cell r="E189" t="str">
            <v>Накладные расходы 84% ФОТ (от -902)</v>
          </cell>
        </row>
        <row r="190">
          <cell r="E190" t="str">
            <v>Сметная прибыль 60% ФОТ (от -902)</v>
          </cell>
        </row>
        <row r="191">
          <cell r="A191" t="str">
            <v>112
О</v>
          </cell>
          <cell r="B191" t="str">
            <v>РЦ п.90</v>
          </cell>
          <cell r="C191" t="str">
            <v>Станок вертикально-фрезерный с ЧПУ, 628х514х492мм; Э1ф 220в ШР N=0,5кВт;</v>
          </cell>
          <cell r="F191" t="str">
            <v>шт.</v>
          </cell>
          <cell r="G191">
            <v>-2</v>
          </cell>
        </row>
        <row r="192">
          <cell r="C192" t="str">
            <v>ПЗ=ПЗ/НДС/Ко*ТР*ЗСРо-ПЗ</v>
          </cell>
        </row>
        <row r="193">
          <cell r="A193" t="str">
            <v>113</v>
          </cell>
          <cell r="B193" t="str">
            <v>ФЕР10-01-059-01
Приказ Минстроя России от 30.12.2016 №1039/пр</v>
          </cell>
          <cell r="C193" t="str">
            <v>Установка столов, шкафов под мойки, холодильных шкафов и др.</v>
          </cell>
          <cell r="F193" t="str">
            <v>100 шт</v>
          </cell>
          <cell r="G193">
            <v>-0.11</v>
          </cell>
        </row>
        <row r="194">
          <cell r="C194" t="str">
            <v>МАТ=0 к расх.</v>
          </cell>
        </row>
        <row r="195">
          <cell r="E195" t="str">
            <v>Накладные расходы 124% ФОТ (от -72)</v>
          </cell>
        </row>
        <row r="196">
          <cell r="E196" t="str">
            <v>Сметная прибыль 63% ФОТ (от -72)</v>
          </cell>
        </row>
        <row r="197">
          <cell r="A197" t="str">
            <v>114
О</v>
          </cell>
          <cell r="B197" t="str">
            <v>РЦ п.91</v>
          </cell>
          <cell r="C197" t="str">
            <v>Тумба  металлическая для инструмента, 520х450х1040мм;</v>
          </cell>
          <cell r="F197" t="str">
            <v>шт.</v>
          </cell>
          <cell r="G197">
            <v>-2</v>
          </cell>
        </row>
        <row r="198">
          <cell r="C198" t="str">
            <v>ПЗ=ПЗ/НДС/Ко*ТР*ЗСРо-ПЗ</v>
          </cell>
        </row>
        <row r="199">
          <cell r="A199" t="str">
            <v>116
О</v>
          </cell>
          <cell r="B199" t="str">
            <v>РЦ п.93</v>
          </cell>
          <cell r="C199" t="str">
            <v>Подставка под станок , 500х450х700мм;</v>
          </cell>
          <cell r="F199" t="str">
            <v>шт.</v>
          </cell>
          <cell r="G199">
            <v>-2</v>
          </cell>
        </row>
        <row r="200">
          <cell r="C200" t="str">
            <v>ПЗ=ПЗ/НДС/Ко*ТР*ЗСРо-ПЗ</v>
          </cell>
        </row>
        <row r="201">
          <cell r="A201" t="str">
            <v>117
О</v>
          </cell>
          <cell r="B201" t="str">
            <v>РЦ п.94</v>
          </cell>
          <cell r="C201" t="str">
            <v>Подставка под станок , 650х500х675мм;</v>
          </cell>
          <cell r="F201" t="str">
            <v>шт.</v>
          </cell>
          <cell r="G201">
            <v>-2</v>
          </cell>
        </row>
        <row r="202">
          <cell r="C202" t="str">
            <v>ПЗ=ПЗ/НДС/Ко*ТР*ЗСРо-ПЗ</v>
          </cell>
        </row>
        <row r="203">
          <cell r="A203" t="str">
            <v>118
О</v>
          </cell>
          <cell r="B203" t="str">
            <v>РЦ п.95</v>
          </cell>
          <cell r="C203" t="str">
            <v>Станок токарный с ЧПУ, 820х430х370мм; Э1ф 220в ШР N=0,85кВт;</v>
          </cell>
          <cell r="F203" t="str">
            <v>шт.</v>
          </cell>
          <cell r="G203">
            <v>-1</v>
          </cell>
        </row>
        <row r="204">
          <cell r="C204" t="str">
            <v>ПЗ=ПЗ/НДС/Ко*ТР*ЗСРо-ПЗ</v>
          </cell>
        </row>
        <row r="205">
          <cell r="A205" t="str">
            <v>119
О</v>
          </cell>
          <cell r="B205" t="str">
            <v>РЦ п.96</v>
          </cell>
          <cell r="C205" t="str">
            <v>Подставка-шкаф под станок , 1220х430х800мм;</v>
          </cell>
          <cell r="F205" t="str">
            <v>шт.</v>
          </cell>
          <cell r="G205">
            <v>-1</v>
          </cell>
        </row>
        <row r="206">
          <cell r="C206" t="str">
            <v>ПЗ=ПЗ/НДС/Ко*ТР*ЗСРо-ПЗ</v>
          </cell>
        </row>
        <row r="207">
          <cell r="A207" t="str">
            <v>120
О</v>
          </cell>
          <cell r="B207" t="str">
            <v>РЦ п.97</v>
          </cell>
          <cell r="C207" t="str">
            <v>Подставка-шкаф под станок , 1220х430х800мм;</v>
          </cell>
          <cell r="F207" t="str">
            <v>шт.</v>
          </cell>
          <cell r="G207">
            <v>-2</v>
          </cell>
        </row>
        <row r="208">
          <cell r="C208" t="str">
            <v>ПЗ=ПЗ/НДС/Ко*ТР*ЗСРо-ПЗ</v>
          </cell>
        </row>
        <row r="209">
          <cell r="A209" t="str">
            <v>121
О</v>
          </cell>
          <cell r="B209" t="str">
            <v>РЦ п.98</v>
          </cell>
          <cell r="C209" t="str">
            <v>Заточная машиная. Э1ф 220в ШР N=0,35кВт;</v>
          </cell>
          <cell r="F209" t="str">
            <v>шт.</v>
          </cell>
          <cell r="G209">
            <v>-2</v>
          </cell>
        </row>
        <row r="210">
          <cell r="C210" t="str">
            <v>ПЗ=ПЗ/НДС/Ко*ТР*ЗСРо-ПЗ</v>
          </cell>
        </row>
        <row r="211">
          <cell r="A211" t="str">
            <v>122
О</v>
          </cell>
          <cell r="B211" t="str">
            <v>РЦ п.99</v>
          </cell>
          <cell r="C211" t="str">
            <v>Подставка под станок , 610х580х750мм;</v>
          </cell>
          <cell r="F211" t="str">
            <v>шт.</v>
          </cell>
          <cell r="G211">
            <v>-2</v>
          </cell>
        </row>
        <row r="212">
          <cell r="C212" t="str">
            <v>ПЗ=ПЗ/НДС/Ко*ТР*ЗСРо-ПЗ</v>
          </cell>
        </row>
        <row r="213">
          <cell r="A213" t="str">
            <v>123
О</v>
          </cell>
          <cell r="B213" t="str">
            <v>РЦ п.100</v>
          </cell>
          <cell r="C213" t="str">
            <v>Пылесос, Q=2000мз/час; 850х560х1950мм;  Э1ф 220в ШР N=1,5кВт;</v>
          </cell>
          <cell r="F213" t="str">
            <v>шт.</v>
          </cell>
          <cell r="G213">
            <v>-1</v>
          </cell>
        </row>
        <row r="214">
          <cell r="C214" t="str">
            <v>ПЗ=ПЗ/НДС/Ко*ТР*ЗСРо-ПЗ</v>
          </cell>
        </row>
        <row r="215">
          <cell r="A215" t="str">
            <v>124</v>
          </cell>
          <cell r="B215" t="str">
            <v>ФЕР17-01-002-04
Приказ Минстроя России от 30.12.2016 №1039/пр</v>
          </cell>
          <cell r="C215" t="str">
            <v>Установка гарнитуры туалетной: вешалок, подстаканников, поручней для ванн и т.д.</v>
          </cell>
          <cell r="F215" t="str">
            <v>10 шт</v>
          </cell>
          <cell r="G215">
            <v>-0.2</v>
          </cell>
        </row>
        <row r="216">
          <cell r="C216" t="str">
            <v>МАТ=0 к расх.</v>
          </cell>
        </row>
        <row r="217">
          <cell r="E217" t="str">
            <v>Накладные расходы 134% ФОТ (от -5)</v>
          </cell>
        </row>
        <row r="218">
          <cell r="E218" t="str">
            <v>Сметная прибыль 83% ФОТ (от -5)</v>
          </cell>
        </row>
        <row r="219">
          <cell r="A219" t="str">
            <v>125</v>
          </cell>
          <cell r="B219" t="str">
            <v>ФССЦ-01.7.15.07-0008
Приказ Минстроя России от 30.12.2016 №1039/пр</v>
          </cell>
          <cell r="C219" t="str">
            <v>Дюбели пластмассовые с шурупами 8х40 мм</v>
          </cell>
          <cell r="F219" t="str">
            <v>100 шт</v>
          </cell>
          <cell r="G219">
            <v>-0.04</v>
          </cell>
        </row>
        <row r="220">
          <cell r="A220" t="str">
            <v>126
О</v>
          </cell>
          <cell r="B220" t="str">
            <v>РЦ п.101</v>
          </cell>
          <cell r="C220" t="str">
            <v>Вешалка настенная, 600х150х600мм;</v>
          </cell>
          <cell r="F220" t="str">
            <v>шт.</v>
          </cell>
          <cell r="G220">
            <v>-2</v>
          </cell>
        </row>
        <row r="221">
          <cell r="C221" t="str">
            <v>ПЗ=ПЗ/НДС/Ко*ТР*ЗСРо-ПЗ</v>
          </cell>
        </row>
        <row r="222">
          <cell r="A222" t="str">
            <v>127</v>
          </cell>
          <cell r="B222" t="str">
            <v>ФЕРм08-03-602-01
Приказ Минстроя России от 30.12.2016 №1039/пр</v>
          </cell>
          <cell r="C222" t="str">
            <v>Электрополотенце</v>
          </cell>
          <cell r="F222" t="str">
            <v>шт</v>
          </cell>
          <cell r="G222">
            <v>-1</v>
          </cell>
        </row>
        <row r="223">
          <cell r="E223" t="str">
            <v>Накладные расходы 100% ФОТ (от -10)</v>
          </cell>
        </row>
        <row r="224">
          <cell r="E224" t="str">
            <v>Сметная прибыль 65% ФОТ (от -10)</v>
          </cell>
        </row>
        <row r="225">
          <cell r="A225" t="str">
            <v>128
О</v>
          </cell>
          <cell r="B225" t="str">
            <v>РЦ п.102</v>
          </cell>
          <cell r="C225" t="str">
            <v>Электросушитель для рук, 275х265х255мм; Э1ф 220в N=1,8кВт;</v>
          </cell>
          <cell r="F225" t="str">
            <v>шт.</v>
          </cell>
          <cell r="G225">
            <v>-1</v>
          </cell>
        </row>
        <row r="226">
          <cell r="C226" t="str">
            <v>ПЗ=ПЗ/НДС/Ко*ТР*ЗСРо-ПЗ</v>
          </cell>
        </row>
        <row r="227">
          <cell r="A227" t="str">
            <v>Мастерская по обработке дерева и технологии (пом.4.145)</v>
          </cell>
        </row>
        <row r="228">
          <cell r="A228" t="str">
            <v>130</v>
          </cell>
          <cell r="B228" t="str">
            <v>ФЕР34-02-008-04
Приказ Минстроя России от 30.12.2016 №1039/пр</v>
          </cell>
          <cell r="C228" t="str">
            <v>Прим. 'Доска классная настенная //Установка указателя на стене</v>
          </cell>
          <cell r="F228" t="str">
            <v>шт</v>
          </cell>
          <cell r="G228">
            <v>-1</v>
          </cell>
        </row>
        <row r="229">
          <cell r="E229" t="str">
            <v>Накладные расходы 105% ФОТ (от -5)</v>
          </cell>
        </row>
        <row r="230">
          <cell r="E230" t="str">
            <v>Сметная прибыль 65% ФОТ (от -5)</v>
          </cell>
        </row>
        <row r="231">
          <cell r="A231" t="str">
            <v>131
О</v>
          </cell>
          <cell r="B231" t="str">
            <v>РЦ п.105</v>
          </cell>
          <cell r="C231" t="str">
            <v>Доска классная настенная с 5-тью рабочими поверхностями для 'письма 'мелом, фломастером  и маркером, 3000х1000мм;</v>
          </cell>
          <cell r="F231" t="str">
            <v>шт.</v>
          </cell>
          <cell r="G231">
            <v>-1</v>
          </cell>
        </row>
        <row r="232">
          <cell r="C232" t="str">
            <v>ПЗ=ПЗ/НДС/Ко*ТР*ЗСРо-ПЗ</v>
          </cell>
        </row>
        <row r="233">
          <cell r="A233" t="str">
            <v>132</v>
          </cell>
          <cell r="B233" t="str">
            <v>ФЕР10-01-059-01
Приказ Минстроя России от 30.12.2016 №1039/пр</v>
          </cell>
          <cell r="C233" t="str">
            <v>Установка столов, шкафов под мойки, холодильных шкафов и др.</v>
          </cell>
          <cell r="F233" t="str">
            <v>100 шт</v>
          </cell>
          <cell r="G233">
            <v>-0.51</v>
          </cell>
        </row>
        <row r="234">
          <cell r="C234" t="str">
            <v>МАТ=0 к расх.</v>
          </cell>
        </row>
        <row r="235">
          <cell r="E235" t="str">
            <v>Накладные расходы 124% ФОТ (от -335)</v>
          </cell>
        </row>
        <row r="236">
          <cell r="E236" t="str">
            <v>Сметная прибыль 63% ФОТ (от -335)</v>
          </cell>
        </row>
        <row r="237">
          <cell r="A237" t="str">
            <v>133
О</v>
          </cell>
          <cell r="B237" t="str">
            <v>РЦ п.106</v>
          </cell>
          <cell r="C237" t="str">
            <v>Стол учителя, 1300х700х750мм; подкатная тумба с выдвижными ящиками, 400х530х600мм</v>
          </cell>
          <cell r="F237" t="str">
            <v>компл.</v>
          </cell>
          <cell r="G237">
            <v>-1</v>
          </cell>
        </row>
        <row r="238">
          <cell r="C238" t="str">
            <v>ПЗ=ПЗ/НДС/Ко*ТР*ЗСРо-ПЗ</v>
          </cell>
        </row>
        <row r="239">
          <cell r="A239" t="str">
            <v>134
О</v>
          </cell>
          <cell r="B239" t="str">
            <v>РЦ п.107</v>
          </cell>
          <cell r="C239" t="str">
            <v>Стол учителя приставной, 800х500х750мм;</v>
          </cell>
          <cell r="F239" t="str">
            <v>шт.</v>
          </cell>
          <cell r="G239">
            <v>-1</v>
          </cell>
        </row>
        <row r="240">
          <cell r="C240" t="str">
            <v>ПЗ=ПЗ/НДС/Ко*ТР*ЗСРо-ПЗ</v>
          </cell>
        </row>
        <row r="241">
          <cell r="A241" t="str">
            <v>135
О</v>
          </cell>
          <cell r="B241" t="str">
            <v>РЦ п.108</v>
          </cell>
          <cell r="C241" t="str">
            <v>Кресло учителя</v>
          </cell>
          <cell r="F241" t="str">
            <v>шт.</v>
          </cell>
          <cell r="G241">
            <v>-1</v>
          </cell>
        </row>
        <row r="242">
          <cell r="C242" t="str">
            <v>ПЗ=ПЗ/НДС/Ко*ТР*ЗСРо-ПЗ</v>
          </cell>
        </row>
        <row r="243">
          <cell r="A243" t="str">
            <v>136
О</v>
          </cell>
          <cell r="B243" t="str">
            <v>РЦ п.109</v>
          </cell>
          <cell r="C243" t="str">
            <v>Система хранения таблиц и плакатов над доской, длина 2м;</v>
          </cell>
          <cell r="F243" t="str">
            <v>шт.</v>
          </cell>
          <cell r="G243">
            <v>-1</v>
          </cell>
        </row>
        <row r="244">
          <cell r="C244" t="str">
            <v>ПЗ=ПЗ/НДС/Ко*ТР*ЗСРо-ПЗ</v>
          </cell>
        </row>
        <row r="245">
          <cell r="A245" t="str">
            <v>137
О</v>
          </cell>
          <cell r="B245" t="str">
            <v>РЦ п.110</v>
          </cell>
          <cell r="C245" t="str">
            <v>Шкаф для хранения с выдвигающимися демонстрационными  'полками, 1200х541х2084мм;</v>
          </cell>
          <cell r="F245" t="str">
            <v>шт.</v>
          </cell>
          <cell r="G245">
            <v>-1</v>
          </cell>
        </row>
        <row r="246">
          <cell r="C246" t="str">
            <v>ПЗ=ПЗ/НДС/Ко*ТР*ЗСРо-ПЗ</v>
          </cell>
        </row>
        <row r="247">
          <cell r="A247" t="str">
            <v>138
О</v>
          </cell>
          <cell r="B247" t="str">
            <v>РЦ п.111</v>
          </cell>
          <cell r="C247" t="str">
            <v>Шкаф для хранения учебных пособий, 1200х540х2200 мм.</v>
          </cell>
          <cell r="F247" t="str">
            <v>шт.</v>
          </cell>
          <cell r="G247">
            <v>-1</v>
          </cell>
        </row>
        <row r="248">
          <cell r="C248" t="str">
            <v>ПЗ=ПЗ/НДС/Ко*ТР*ЗСРо-ПЗ</v>
          </cell>
        </row>
        <row r="249">
          <cell r="A249" t="str">
            <v>139
О</v>
          </cell>
          <cell r="B249" t="str">
            <v>РЦ п.112</v>
          </cell>
          <cell r="C249" t="str">
            <v>Стол ученический двухместный регулируемый по высоте, '1200х500х640/700/760/820(h)мм;</v>
          </cell>
          <cell r="F249" t="str">
            <v>шт.</v>
          </cell>
          <cell r="G249">
            <v>-7</v>
          </cell>
        </row>
        <row r="250">
          <cell r="C250" t="str">
            <v>ПЗ=ПЗ/НДС/Ко*ТР*ЗСРо-ПЗ</v>
          </cell>
        </row>
        <row r="251">
          <cell r="A251" t="str">
            <v>140
О</v>
          </cell>
          <cell r="B251" t="str">
            <v>РЦ п.113</v>
          </cell>
          <cell r="C251" t="str">
            <v>Стол ученический двухместный регулируемый по высоте, '1200х500х640/700/760/820(h)мм;</v>
          </cell>
          <cell r="F251" t="str">
            <v>шт.</v>
          </cell>
          <cell r="G251">
            <v>-8</v>
          </cell>
        </row>
        <row r="252">
          <cell r="C252" t="str">
            <v>ПЗ=ПЗ/НДС/Ко*ТР*ЗСРо-ПЗ</v>
          </cell>
        </row>
        <row r="253">
          <cell r="A253" t="str">
            <v>141
О</v>
          </cell>
          <cell r="B253" t="str">
            <v>РЦ п.114</v>
          </cell>
          <cell r="C253" t="str">
            <v>Стул ученический поворотный с регулируемой высотой, 430х430х380/420/500мм</v>
          </cell>
          <cell r="F253" t="str">
            <v>шт.</v>
          </cell>
          <cell r="G253">
            <v>-13</v>
          </cell>
        </row>
        <row r="254">
          <cell r="C254" t="str">
            <v>ПЗ=ПЗ/НДС/Ко*ТР*ЗСРо-ПЗ</v>
          </cell>
        </row>
        <row r="255">
          <cell r="A255" t="str">
            <v>142
О</v>
          </cell>
          <cell r="B255" t="str">
            <v>РЦ п.115</v>
          </cell>
          <cell r="C255" t="str">
            <v>Стул ученический поворотный с регулируемой высотой, 430х430х380/420/500мм</v>
          </cell>
          <cell r="F255" t="str">
            <v>шт.</v>
          </cell>
          <cell r="G255">
            <v>-17</v>
          </cell>
        </row>
        <row r="256">
          <cell r="C256" t="str">
            <v>ПЗ=ПЗ/НДС/Ко*ТР*ЗСРо-ПЗ</v>
          </cell>
        </row>
        <row r="257">
          <cell r="A257" t="str">
            <v>148
О</v>
          </cell>
          <cell r="B257" t="str">
            <v>РЦ п.120</v>
          </cell>
          <cell r="C257" t="str">
            <v>Подставка под станок , 610х580х750мм;</v>
          </cell>
          <cell r="F257" t="str">
            <v>шт.</v>
          </cell>
          <cell r="G257">
            <v>-1</v>
          </cell>
        </row>
        <row r="258">
          <cell r="C258" t="str">
            <v>ПЗ=ПЗ/НДС/Ко*ТР*ЗСРо-ПЗ</v>
          </cell>
        </row>
        <row r="259">
          <cell r="A259" t="str">
            <v>151
О</v>
          </cell>
          <cell r="B259" t="str">
            <v>РЦ п.123</v>
          </cell>
          <cell r="C259" t="str">
            <v>Подставка под станок , 1450х350х800мм;</v>
          </cell>
          <cell r="F259" t="str">
            <v>шт.</v>
          </cell>
          <cell r="G259">
            <v>-2</v>
          </cell>
        </row>
        <row r="260">
          <cell r="C260" t="str">
            <v>ПЗ=ПЗ/НДС/Ко*ТР*ЗСРо-ПЗ</v>
          </cell>
        </row>
        <row r="261">
          <cell r="A261" t="str">
            <v>153</v>
          </cell>
          <cell r="B261" t="str">
            <v>ФЕР10-01-059-01
Приказ Минстроя России от 30.12.2016 №1039/пр</v>
          </cell>
          <cell r="C261" t="str">
            <v>Установка столов, шкафов под мойки, холодильных шкафов и др.</v>
          </cell>
          <cell r="F261" t="str">
            <v>100 шт</v>
          </cell>
          <cell r="G261">
            <v>-0.09</v>
          </cell>
        </row>
        <row r="262">
          <cell r="C262" t="str">
            <v>МАТ=0 к расх.</v>
          </cell>
        </row>
        <row r="263">
          <cell r="E263" t="str">
            <v>Накладные расходы 124% ФОТ (от -60)</v>
          </cell>
        </row>
        <row r="264">
          <cell r="E264" t="str">
            <v>Сметная прибыль 63% ФОТ (от -60)</v>
          </cell>
        </row>
        <row r="265">
          <cell r="A265" t="str">
            <v>154
О</v>
          </cell>
          <cell r="B265" t="str">
            <v>РЦ п.125</v>
          </cell>
          <cell r="C265" t="str">
            <v>Подставка под станок, 620х300х800мм; размер стола: 450х300мм;</v>
          </cell>
          <cell r="F265" t="str">
            <v>шт.</v>
          </cell>
          <cell r="G265">
            <v>-2</v>
          </cell>
        </row>
        <row r="266">
          <cell r="C266" t="str">
            <v>ПЗ=ПЗ/НДС/Ко*ТР*ЗСРо-ПЗ</v>
          </cell>
        </row>
        <row r="267">
          <cell r="A267" t="str">
            <v>155
О</v>
          </cell>
          <cell r="B267" t="str">
            <v>РЦ п.126</v>
          </cell>
          <cell r="C267" t="str">
            <v>Стол металлический под станок</v>
          </cell>
          <cell r="F267" t="str">
            <v>шт.</v>
          </cell>
          <cell r="G267">
            <v>-7</v>
          </cell>
        </row>
        <row r="268">
          <cell r="C268" t="str">
            <v>ПЗ=ПЗ/НДС/Ко*ТР*ЗСРо-ПЗ</v>
          </cell>
        </row>
        <row r="269">
          <cell r="A269" t="str">
            <v>156</v>
          </cell>
          <cell r="B269" t="str">
            <v>ФЕР17-01-002-04
Приказ Минстроя России от 30.12.2016 №1039/пр</v>
          </cell>
          <cell r="C269" t="str">
            <v>Установка гарнитуры туалетной: вешалок, подстаканников, поручней для ванн и т.д.</v>
          </cell>
          <cell r="F269" t="str">
            <v>10 шт</v>
          </cell>
          <cell r="G269">
            <v>-0.2</v>
          </cell>
        </row>
        <row r="270">
          <cell r="E270" t="str">
            <v>Накладные расходы 134% ФОТ (от -5)</v>
          </cell>
        </row>
        <row r="271">
          <cell r="E271" t="str">
            <v>Сметная прибыль 83% ФОТ (от -5)</v>
          </cell>
        </row>
        <row r="272">
          <cell r="A272" t="str">
            <v>157</v>
          </cell>
          <cell r="B272" t="str">
            <v>ФССЦ-01.7.15.07-0008
Приказ Минстроя России от 30.12.2016 №1039/пр</v>
          </cell>
          <cell r="C272" t="str">
            <v>Дюбели пластмассовые с шурупами 8х40 мм</v>
          </cell>
          <cell r="F272" t="str">
            <v>100 шт</v>
          </cell>
          <cell r="G272">
            <v>-0.04</v>
          </cell>
        </row>
        <row r="273">
          <cell r="A273" t="str">
            <v>158
О</v>
          </cell>
          <cell r="B273" t="str">
            <v>РЦ п.127</v>
          </cell>
          <cell r="C273" t="str">
            <v>Вешалка настенная, 600х150х600мм;</v>
          </cell>
          <cell r="F273" t="str">
            <v>шт.</v>
          </cell>
          <cell r="G273">
            <v>-2</v>
          </cell>
        </row>
        <row r="274">
          <cell r="C274" t="str">
            <v>ПЗ=ПЗ/НДС/Ко*ТР*ЗСРо-ПЗ</v>
          </cell>
        </row>
        <row r="275">
          <cell r="A275" t="str">
            <v>159</v>
          </cell>
          <cell r="B275" t="str">
            <v>ФЕРм08-03-602-01
Приказ Минстроя России от 30.12.2016 №1039/пр</v>
          </cell>
          <cell r="C275" t="str">
            <v>Электрополотенце</v>
          </cell>
          <cell r="F275" t="str">
            <v>шт</v>
          </cell>
          <cell r="G275">
            <v>-1</v>
          </cell>
        </row>
        <row r="276">
          <cell r="E276" t="str">
            <v>Накладные расходы 100% ФОТ (от -10)</v>
          </cell>
        </row>
        <row r="277">
          <cell r="E277" t="str">
            <v>Сметная прибыль 65% ФОТ (от -10)</v>
          </cell>
        </row>
        <row r="278">
          <cell r="A278" t="str">
            <v>160
О</v>
          </cell>
          <cell r="B278" t="str">
            <v>РЦ п.128</v>
          </cell>
          <cell r="C278" t="str">
            <v>Электросушитель для рук, 275х265х255мм; Э1ф 220в N=1,8кВт;</v>
          </cell>
          <cell r="F278" t="str">
            <v>шт.</v>
          </cell>
          <cell r="G278">
            <v>-1</v>
          </cell>
        </row>
        <row r="279">
          <cell r="C279" t="str">
            <v>ПЗ=ПЗ/НДС/Ко*ТР*ЗСРо-ПЗ</v>
          </cell>
        </row>
        <row r="280">
          <cell r="A280" t="str">
            <v>Кладовая для хранения сырья и готовой продукции, подсобное помещение для хранения инструментов (пом. 4.142; 4.144)</v>
          </cell>
        </row>
        <row r="281">
          <cell r="A281" t="str">
            <v>161</v>
          </cell>
          <cell r="B281" t="str">
            <v>ФЕР10-01-059-01
Приказ Минстроя России от 30.12.2016 №1039/пр</v>
          </cell>
          <cell r="C281" t="str">
            <v>Установка столов, шкафов под мойки, холодильных шкафов и др.</v>
          </cell>
          <cell r="F281" t="str">
            <v>100 шт</v>
          </cell>
          <cell r="G281">
            <v>-0.1</v>
          </cell>
        </row>
        <row r="282">
          <cell r="C282" t="str">
            <v>МАТ=0 к расх.</v>
          </cell>
        </row>
        <row r="283">
          <cell r="E283" t="str">
            <v>Накладные расходы 124% ФОТ (от -65)</v>
          </cell>
        </row>
        <row r="284">
          <cell r="E284" t="str">
            <v>Сметная прибыль 63% ФОТ (от -65)</v>
          </cell>
        </row>
        <row r="285">
          <cell r="A285" t="str">
            <v>162
О</v>
          </cell>
          <cell r="B285" t="str">
            <v>РЦ п.130</v>
          </cell>
          <cell r="C285" t="str">
            <v>Стеллаж полочный, 1000х400х1800мм;</v>
          </cell>
          <cell r="F285" t="str">
            <v>шт.</v>
          </cell>
          <cell r="G285">
            <v>-1</v>
          </cell>
        </row>
        <row r="286">
          <cell r="C286" t="str">
            <v>ПЗ=ПЗ/НДС/Ко*ТР*ЗСРо-ПЗ</v>
          </cell>
        </row>
        <row r="287">
          <cell r="A287" t="str">
            <v>163
О</v>
          </cell>
          <cell r="B287" t="str">
            <v>РЦ п.131</v>
          </cell>
          <cell r="C287" t="str">
            <v>Шкаф инструментальный, 950х500х1900мм;</v>
          </cell>
          <cell r="F287" t="str">
            <v>шт.</v>
          </cell>
          <cell r="G287">
            <v>-2</v>
          </cell>
        </row>
        <row r="288">
          <cell r="C288" t="str">
            <v>ПЗ=ПЗ/НДС/Ко*ТР*ЗСРо-ПЗ</v>
          </cell>
        </row>
        <row r="289">
          <cell r="A289" t="str">
            <v>164
О</v>
          </cell>
          <cell r="B289" t="str">
            <v>РЦ п.132</v>
          </cell>
          <cell r="C289" t="str">
            <v>Стеллаж производственный, 1200x500x1600мм;</v>
          </cell>
          <cell r="F289" t="str">
            <v>шт.</v>
          </cell>
          <cell r="G289">
            <v>-7</v>
          </cell>
        </row>
        <row r="290">
          <cell r="C290" t="str">
            <v>ПЗ=ПЗ/НДС/Ко*ТР*ЗСРо-ПЗ</v>
          </cell>
        </row>
        <row r="291">
          <cell r="A291" t="str">
            <v>Учительская (пом. 2.135; 2.136)</v>
          </cell>
        </row>
        <row r="292">
          <cell r="A292" t="str">
            <v>176
О</v>
          </cell>
          <cell r="B292" t="str">
            <v>РЦ п.141</v>
          </cell>
          <cell r="C292" t="str">
            <v>Шкаф закрытый с витринами, 1000х380х1612мм;</v>
          </cell>
          <cell r="F292" t="str">
            <v>шт.</v>
          </cell>
          <cell r="G292">
            <v>-1</v>
          </cell>
        </row>
        <row r="293">
          <cell r="C293" t="str">
            <v>ПЗ=ПЗ/НДС/Ко*ТР*ЗСРо-ПЗ</v>
          </cell>
        </row>
        <row r="294">
          <cell r="A294" t="str">
            <v>179
О</v>
          </cell>
          <cell r="B294" t="str">
            <v>РЦ п.144</v>
          </cell>
          <cell r="C294" t="str">
            <v>Шкаф для одежды, 1000х 554х2100мм;</v>
          </cell>
          <cell r="F294" t="str">
            <v>шт.</v>
          </cell>
          <cell r="G294">
            <v>-3</v>
          </cell>
        </row>
        <row r="295">
          <cell r="C295" t="str">
            <v>ПЗ=ПЗ/НДС/Ко*ТР*ЗСРо-ПЗ</v>
          </cell>
        </row>
        <row r="296">
          <cell r="A296" t="str">
            <v>Кабинеты, лаборатории и лаборантская биологии и экологии (пом.</v>
          </cell>
        </row>
        <row r="297">
          <cell r="A297" t="str">
            <v>180</v>
          </cell>
          <cell r="B297" t="str">
            <v>ФЕР34-02-008-04
Приказ Минстроя России от 30.12.2016 №1039/пр</v>
          </cell>
          <cell r="C297" t="str">
            <v>Прим. 'Доска классная настенная //Установка указателя на стене</v>
          </cell>
          <cell r="F297" t="str">
            <v>шт</v>
          </cell>
          <cell r="G297">
            <v>-2</v>
          </cell>
        </row>
        <row r="298">
          <cell r="E298" t="str">
            <v>Накладные расходы 105% ФОТ (от -10)</v>
          </cell>
        </row>
        <row r="299">
          <cell r="E299" t="str">
            <v>Сметная прибыль 65% ФОТ (от -10)</v>
          </cell>
        </row>
        <row r="300">
          <cell r="A300" t="str">
            <v>181
О</v>
          </cell>
          <cell r="B300" t="str">
            <v>РЦ п.146</v>
          </cell>
          <cell r="C300" t="str">
            <v>Доска классная настенная с 5-тью рабочими поверхностями для 'письма 'мелом, фломастером  и маркером, 3000х1000мм;</v>
          </cell>
          <cell r="F300" t="str">
            <v>шт.</v>
          </cell>
          <cell r="G300">
            <v>-2</v>
          </cell>
        </row>
        <row r="301">
          <cell r="C301" t="str">
            <v>ПЗ=ПЗ/НДС/Ко*ТР*ЗСРо-ПЗ</v>
          </cell>
        </row>
        <row r="302">
          <cell r="A302" t="str">
            <v>183
О</v>
          </cell>
          <cell r="B302" t="str">
            <v>РЦ п.147</v>
          </cell>
          <cell r="C302" t="str">
            <v>Интерактивный программно-аппаратный комплекс: интерактивный  'ЖК-дисплей 55" с распознаванием до 10 точек касания, Э1ф 220в ШР N=0,118кВт;</v>
          </cell>
          <cell r="F302" t="str">
            <v>шт.</v>
          </cell>
          <cell r="G302">
            <v>-2</v>
          </cell>
        </row>
        <row r="303">
          <cell r="C303" t="str">
            <v>ПЗ=ПЗ/НДС/Ко*ТР*ЗСРо-ПЗ</v>
          </cell>
        </row>
        <row r="304">
          <cell r="A304" t="str">
            <v>184
О</v>
          </cell>
          <cell r="B304" t="str">
            <v>РЦ п.148</v>
          </cell>
          <cell r="C304" t="str">
            <v>Стол учителя, 1300х700х750мм; подкатная тумба с выдвижными ящиками, 400х530х600мм</v>
          </cell>
          <cell r="F304" t="str">
            <v>компл.</v>
          </cell>
          <cell r="G304">
            <v>-5</v>
          </cell>
        </row>
        <row r="305">
          <cell r="C305" t="str">
            <v>ПЗ=ПЗ/НДС/Ко*ТР*ЗСРо-ПЗ</v>
          </cell>
        </row>
        <row r="306">
          <cell r="A306" t="str">
            <v>185
О</v>
          </cell>
          <cell r="B306" t="str">
            <v>РЦ п.149</v>
          </cell>
          <cell r="C306" t="str">
            <v>Стол учителя приставной, 800х500х750мм;</v>
          </cell>
          <cell r="F306" t="str">
            <v>шт.</v>
          </cell>
          <cell r="G306">
            <v>-4</v>
          </cell>
        </row>
        <row r="307">
          <cell r="C307" t="str">
            <v>ПЗ=ПЗ/НДС/Ко*ТР*ЗСРо-ПЗ</v>
          </cell>
        </row>
        <row r="308">
          <cell r="A308" t="str">
            <v>186
О</v>
          </cell>
          <cell r="B308" t="str">
            <v>РЦ п.150</v>
          </cell>
          <cell r="C308" t="str">
            <v>Кресло учителя</v>
          </cell>
          <cell r="F308" t="str">
            <v>шт.</v>
          </cell>
          <cell r="G308">
            <v>-1</v>
          </cell>
        </row>
        <row r="309">
          <cell r="C309" t="str">
            <v>ПЗ=ПЗ/НДС/Ко*ТР*ЗСРо-ПЗ</v>
          </cell>
        </row>
        <row r="310">
          <cell r="A310" t="str">
            <v>190
О</v>
          </cell>
          <cell r="B310" t="str">
            <v>РЦ п.152</v>
          </cell>
          <cell r="C310" t="str">
            <v>Система хранения таблиц и плакатов над доской, длина 2м;</v>
          </cell>
          <cell r="F310" t="str">
            <v>шт.</v>
          </cell>
          <cell r="G310">
            <v>-2</v>
          </cell>
        </row>
        <row r="311">
          <cell r="C311" t="str">
            <v>ПЗ=ПЗ/НДС/Ко*ТР*ЗСРо-ПЗ</v>
          </cell>
        </row>
        <row r="312">
          <cell r="A312" t="str">
            <v>191
О</v>
          </cell>
          <cell r="B312" t="str">
            <v>РЦ п.153</v>
          </cell>
          <cell r="C312" t="str">
            <v>Система хранения таблиц и плакатов над доской, длина 2м;</v>
          </cell>
          <cell r="F312" t="str">
            <v>шт.</v>
          </cell>
          <cell r="G312">
            <v>-1</v>
          </cell>
        </row>
        <row r="313">
          <cell r="C313" t="str">
            <v>ПЗ=ПЗ/НДС/Ко*ТР*ЗСРо-ПЗ</v>
          </cell>
        </row>
        <row r="314">
          <cell r="A314" t="str">
            <v>192
О</v>
          </cell>
          <cell r="B314" t="str">
            <v>РЦ п.154</v>
          </cell>
          <cell r="C314" t="str">
            <v>Шкаф для хранения с выдвигающимися демонстрационными</v>
          </cell>
          <cell r="F314" t="str">
            <v>шт.</v>
          </cell>
          <cell r="G314">
            <v>-3</v>
          </cell>
        </row>
        <row r="315">
          <cell r="C315" t="str">
            <v>ПЗ=ПЗ/НДС/Ко*ТР*ЗСРо-ПЗ</v>
          </cell>
        </row>
        <row r="316">
          <cell r="A316" t="str">
            <v>193
О</v>
          </cell>
          <cell r="B316" t="str">
            <v>РЦ п.155</v>
          </cell>
          <cell r="C316" t="str">
            <v>Шкаф для хранения учебных пособий, 1200х540х2200 мм.</v>
          </cell>
          <cell r="F316" t="str">
            <v>шт.</v>
          </cell>
          <cell r="G316">
            <v>-6</v>
          </cell>
        </row>
        <row r="317">
          <cell r="C317" t="str">
            <v>ПЗ=ПЗ/НДС/Ко*ТР*ЗСРо-ПЗ</v>
          </cell>
        </row>
        <row r="318">
          <cell r="A318" t="str">
            <v>197
О</v>
          </cell>
          <cell r="B318" t="str">
            <v>РЦ п.157</v>
          </cell>
          <cell r="C318" t="str">
            <v>Стол ученический двухместный регулируемый по высоте, '1200х500х640/700/760/820(h)мм;</v>
          </cell>
          <cell r="F318" t="str">
            <v>шт.</v>
          </cell>
          <cell r="G318">
            <v>-26</v>
          </cell>
        </row>
        <row r="319">
          <cell r="C319" t="str">
            <v>ПЗ=ПЗ/НДС/Ко*ТР*ЗСРо-ПЗ</v>
          </cell>
        </row>
        <row r="320">
          <cell r="A320" t="str">
            <v>198
О</v>
          </cell>
          <cell r="B320" t="str">
            <v>РЦ п.158</v>
          </cell>
          <cell r="C320" t="str">
            <v>Стол ученический двухместный регулируемый по высоте, '1200х500х640/700/760/820(h)мм;</v>
          </cell>
          <cell r="F320" t="str">
            <v>шт.</v>
          </cell>
          <cell r="G320">
            <v>-4</v>
          </cell>
        </row>
        <row r="321">
          <cell r="C321" t="str">
            <v>ПЗ=ПЗ/НДС/Ко*ТР*ЗСРо-ПЗ</v>
          </cell>
        </row>
        <row r="322">
          <cell r="A322" t="str">
            <v>201
О</v>
          </cell>
          <cell r="B322" t="str">
            <v>РЦ п.161</v>
          </cell>
          <cell r="C322" t="str">
            <v>Парта для инвалидов с вырезом, регулировкой угла наклона столешницы  и высоты, 900х600х500/800мм; угол наклона столешницы: 15 градусов</v>
          </cell>
          <cell r="F322" t="str">
            <v>шт.</v>
          </cell>
          <cell r="G322">
            <v>-2</v>
          </cell>
        </row>
        <row r="323">
          <cell r="C323" t="str">
            <v>ПЗ=ПЗ/НДС/Ко*ТР*ЗСРо-ПЗ</v>
          </cell>
        </row>
        <row r="324">
          <cell r="A324" t="str">
            <v>202
О</v>
          </cell>
          <cell r="B324" t="str">
            <v>РЦ п.162</v>
          </cell>
          <cell r="C324" t="str">
            <v>Стол демонстрационный для кабинета биологии, 2400х750х900мм;</v>
          </cell>
          <cell r="F324" t="str">
            <v>шт.</v>
          </cell>
          <cell r="G324">
            <v>-2</v>
          </cell>
        </row>
        <row r="325">
          <cell r="C325" t="str">
            <v>ПЗ=ПЗ/НДС/Ко*ТР*ЗСРо-ПЗ</v>
          </cell>
        </row>
        <row r="326">
          <cell r="A326" t="str">
            <v>203
О</v>
          </cell>
          <cell r="B326" t="str">
            <v>РЦ п.163</v>
          </cell>
          <cell r="C326" t="str">
            <v>Островной стол двухсторонний с подсветкой, электроснабжением и сантехникой, 1500х675х900(1500)мм;42в 4ШР;</v>
          </cell>
          <cell r="F326" t="str">
            <v>шт.</v>
          </cell>
          <cell r="G326">
            <v>-16</v>
          </cell>
        </row>
        <row r="327">
          <cell r="C327" t="str">
            <v>ПЗ=ПЗ/НДС/Ко*ТР*ЗСРо-ПЗ</v>
          </cell>
        </row>
        <row r="328">
          <cell r="A328" t="str">
            <v>207
О</v>
          </cell>
          <cell r="B328" t="str">
            <v>РЦ п.167</v>
          </cell>
          <cell r="C328" t="str">
            <v>Стол лабораторный с 2-мя тумбами, 1200х600х900(1600)мм; Э1ф 2ШР + осв.;</v>
          </cell>
          <cell r="F328" t="str">
            <v>шт.</v>
          </cell>
          <cell r="G328">
            <v>-1</v>
          </cell>
        </row>
        <row r="329">
          <cell r="C329" t="str">
            <v>ПЗ=ПЗ/НДС/Ко*ТР*ЗСРо-ПЗ</v>
          </cell>
        </row>
        <row r="330">
          <cell r="A330" t="str">
            <v>209
О</v>
          </cell>
          <cell r="B330" t="str">
            <v>РЦ п.169</v>
          </cell>
          <cell r="C330" t="str">
            <v>Шкаф для лабораторной посуды, 600х400х1960мм;</v>
          </cell>
          <cell r="F330" t="str">
            <v>шт.</v>
          </cell>
          <cell r="G330">
            <v>-1</v>
          </cell>
        </row>
        <row r="331">
          <cell r="C331" t="str">
            <v>ПЗ=ПЗ/НДС/Ко*ТР*ЗСРо-ПЗ</v>
          </cell>
        </row>
        <row r="332">
          <cell r="A332" t="str">
            <v>Помещение для технического персонала (пом. 2.115)</v>
          </cell>
        </row>
        <row r="333">
          <cell r="A333" t="str">
            <v>210</v>
          </cell>
          <cell r="B333" t="str">
            <v>ФЕР10-01-059-01
Приказ Минстроя России от 30.12.2016 №1039/пр</v>
          </cell>
          <cell r="C333" t="str">
            <v>Установка столов, шкафов под мойки, холодильных шкафов и др.</v>
          </cell>
          <cell r="F333" t="str">
            <v>100 шт</v>
          </cell>
          <cell r="G333">
            <v>-0.11</v>
          </cell>
        </row>
        <row r="334">
          <cell r="C334" t="str">
            <v>МАТ=0 к расх.</v>
          </cell>
        </row>
        <row r="335">
          <cell r="E335" t="str">
            <v>Накладные расходы 124% ФОТ (от -72)</v>
          </cell>
        </row>
        <row r="336">
          <cell r="E336" t="str">
            <v>Сметная прибыль 63% ФОТ (от -72)</v>
          </cell>
        </row>
        <row r="337">
          <cell r="A337" t="str">
            <v>211
О</v>
          </cell>
          <cell r="B337" t="str">
            <v>РЦ п.171</v>
          </cell>
          <cell r="C337" t="str">
            <v>Шкаф гардеробный, 300х500х1850мм;</v>
          </cell>
          <cell r="F337" t="str">
            <v>шт.</v>
          </cell>
          <cell r="G337">
            <v>-24</v>
          </cell>
        </row>
        <row r="338">
          <cell r="C338" t="str">
            <v>ПЗ=ПЗ/НДС/Ко*ТР*ЗСРо-ПЗ</v>
          </cell>
        </row>
        <row r="339">
          <cell r="A339" t="str">
            <v>212
О</v>
          </cell>
          <cell r="B339" t="str">
            <v>РЦ п.172</v>
          </cell>
          <cell r="C339" t="str">
            <v>Стол обеденный с гигиеническим покрытием,  ' 1200(1600)х750х750мм;</v>
          </cell>
          <cell r="F339" t="str">
            <v>шт.</v>
          </cell>
          <cell r="G339">
            <v>-1</v>
          </cell>
        </row>
        <row r="340">
          <cell r="C340" t="str">
            <v>ПЗ=ПЗ/НДС/Ко*ТР*ЗСРо-ПЗ</v>
          </cell>
        </row>
        <row r="341">
          <cell r="A341" t="str">
            <v>213
О</v>
          </cell>
          <cell r="B341" t="str">
            <v>РЦ п.173</v>
          </cell>
          <cell r="C341" t="str">
            <v>Табурет обеденный, 300х300х420мм;</v>
          </cell>
          <cell r="F341" t="str">
            <v>шт.</v>
          </cell>
          <cell r="G341">
            <v>-6</v>
          </cell>
        </row>
        <row r="342">
          <cell r="C342" t="str">
            <v>ПЗ=ПЗ/НДС/Ко*ТР*ЗСРо-ПЗ</v>
          </cell>
        </row>
        <row r="343">
          <cell r="A343" t="str">
            <v>Кабинеты, лаборатории и лаборантская химиии (пом. 2.110÷2.114)</v>
          </cell>
        </row>
        <row r="344">
          <cell r="A344" t="str">
            <v>217
О</v>
          </cell>
          <cell r="B344" t="str">
            <v>РЦ п.176</v>
          </cell>
          <cell r="C344" t="str">
            <v>Стол учителя, 1300х700х750мм; подкатная тумба с выдвижными ящиками, 400х530х600мм</v>
          </cell>
          <cell r="F344" t="str">
            <v>компл.</v>
          </cell>
          <cell r="G344">
            <v>-3</v>
          </cell>
        </row>
        <row r="345">
          <cell r="C345" t="str">
            <v>ПЗ=ПЗ/НДС/Ко*ТР*ЗСРо-ПЗ</v>
          </cell>
        </row>
        <row r="346">
          <cell r="A346" t="str">
            <v>219
О</v>
          </cell>
          <cell r="B346" t="str">
            <v>РЦ п.178</v>
          </cell>
          <cell r="C346" t="str">
            <v>Стол учителя приставной, 800х500х750мм;</v>
          </cell>
          <cell r="F346" t="str">
            <v>шт.</v>
          </cell>
          <cell r="G346">
            <v>-4</v>
          </cell>
        </row>
        <row r="347">
          <cell r="C347" t="str">
            <v>ПЗ=ПЗ/НДС/Ко*ТР*ЗСРо-ПЗ</v>
          </cell>
        </row>
        <row r="348">
          <cell r="A348" t="str">
            <v>220
О</v>
          </cell>
          <cell r="B348" t="str">
            <v>РЦ п.179</v>
          </cell>
          <cell r="C348" t="str">
            <v>Кресло учителя</v>
          </cell>
          <cell r="F348" t="str">
            <v>шт.</v>
          </cell>
          <cell r="G348">
            <v>-3</v>
          </cell>
        </row>
        <row r="349">
          <cell r="C349" t="str">
            <v>ПЗ=ПЗ/НДС/Ко*ТР*ЗСРо-ПЗ</v>
          </cell>
        </row>
        <row r="350">
          <cell r="A350" t="str">
            <v>225
О</v>
          </cell>
          <cell r="B350" t="str">
            <v>РЦ п.182</v>
          </cell>
          <cell r="C350" t="str">
            <v>Система хранения таблиц и плакатов над доской, длина 2м;</v>
          </cell>
          <cell r="F350" t="str">
            <v>шт.</v>
          </cell>
          <cell r="G350">
            <v>-4</v>
          </cell>
        </row>
        <row r="351">
          <cell r="C351" t="str">
            <v>ПЗ=ПЗ/НДС/Ко*ТР*ЗСРо-ПЗ</v>
          </cell>
        </row>
        <row r="352">
          <cell r="A352" t="str">
            <v>226
О</v>
          </cell>
          <cell r="B352" t="str">
            <v>РЦ п.183</v>
          </cell>
          <cell r="C352" t="str">
            <v>Шкаф для хранения с выдвигающимися демонстрационными 'полками, 1200х541х2084мм;</v>
          </cell>
          <cell r="F352" t="str">
            <v>шт.</v>
          </cell>
          <cell r="G352">
            <v>-13</v>
          </cell>
        </row>
        <row r="353">
          <cell r="C353" t="str">
            <v>ПЗ=ПЗ/НДС/Ко*ТР*ЗСРо-ПЗ</v>
          </cell>
        </row>
        <row r="354">
          <cell r="A354" t="str">
            <v>227
О</v>
          </cell>
          <cell r="B354" t="str">
            <v>РЦ п.184</v>
          </cell>
          <cell r="C354" t="str">
            <v>Шкаф для хранения с выдвигающимися демонстрационными 'полками, 1200х541х2084мм;</v>
          </cell>
          <cell r="F354" t="str">
            <v>шт.</v>
          </cell>
          <cell r="G354">
            <v>-1</v>
          </cell>
        </row>
        <row r="355">
          <cell r="C355" t="str">
            <v>ПЗ=ПЗ/НДС/Ко*ТР*ЗСРо-ПЗ</v>
          </cell>
        </row>
        <row r="356">
          <cell r="A356" t="str">
            <v>228
О</v>
          </cell>
          <cell r="B356" t="str">
            <v>РЦ п.185</v>
          </cell>
          <cell r="C356" t="str">
            <v>Шкаф для хранения учебных пособий, 1200х540х2200 мм.</v>
          </cell>
          <cell r="F356" t="str">
            <v>шт.</v>
          </cell>
          <cell r="G356">
            <v>-4</v>
          </cell>
        </row>
        <row r="357">
          <cell r="C357" t="str">
            <v>ПЗ=ПЗ/НДС/Ко*ТР*ЗСРо-ПЗ</v>
          </cell>
        </row>
        <row r="358">
          <cell r="A358" t="str">
            <v>232</v>
          </cell>
          <cell r="B358" t="str">
            <v>ФЕР10-01-059-01
Приказ Минстроя России от 30.12.2016 №1039/пр</v>
          </cell>
          <cell r="C358" t="str">
            <v>Установка столов, шкафов под мойки, холодильных шкафов и др.</v>
          </cell>
          <cell r="F358" t="str">
            <v>100 шт</v>
          </cell>
          <cell r="G358">
            <v>-0.72</v>
          </cell>
        </row>
        <row r="359">
          <cell r="C359" t="str">
            <v>МАТ=0 к расх.</v>
          </cell>
        </row>
        <row r="360">
          <cell r="E360" t="str">
            <v>Накладные расходы 124% ФОТ (от -471)</v>
          </cell>
        </row>
        <row r="361">
          <cell r="E361" t="str">
            <v>Сметная прибыль 63% ФОТ (от -471)</v>
          </cell>
        </row>
        <row r="362">
          <cell r="A362" t="str">
            <v>233
О</v>
          </cell>
          <cell r="B362" t="str">
            <v>РЦ п.188</v>
          </cell>
          <cell r="C362" t="str">
            <v>Интерактивный комплекс</v>
          </cell>
          <cell r="F362" t="str">
            <v>компл.</v>
          </cell>
          <cell r="G362">
            <v>-2</v>
          </cell>
        </row>
        <row r="363">
          <cell r="C363" t="str">
            <v>ПЗ=ПЗ/НДС/Ко*ТР*ЗСРо-ПЗ</v>
          </cell>
        </row>
        <row r="364">
          <cell r="A364" t="str">
            <v>234
О</v>
          </cell>
          <cell r="B364" t="str">
            <v>РЦ п.191</v>
          </cell>
          <cell r="C364" t="str">
            <v>Стол ученический двухместный регулируемый по высоте, '1200х500х640/700/760/820(h)мм;</v>
          </cell>
          <cell r="F364" t="str">
            <v>шт.</v>
          </cell>
          <cell r="G364">
            <v>-26</v>
          </cell>
        </row>
        <row r="365">
          <cell r="C365" t="str">
            <v>ПЗ=ПЗ/НДС/Ко*ТР*ЗСРо-ПЗ</v>
          </cell>
        </row>
        <row r="366">
          <cell r="A366" t="str">
            <v>234.1
О</v>
          </cell>
          <cell r="B366" t="str">
            <v>РЦ п.191</v>
          </cell>
          <cell r="C366" t="str">
            <v>Стол ученический двухместный регулируемый по высоте, '1200х500х640/700/760/820(h)мм;</v>
          </cell>
          <cell r="F366" t="str">
            <v>шт</v>
          </cell>
          <cell r="G366">
            <v>-4</v>
          </cell>
        </row>
        <row r="367">
          <cell r="C367" t="str">
            <v>ПЗ=ПЗ/НДС/Ко*ТР*ЗСРо-ПЗ</v>
          </cell>
        </row>
        <row r="368">
          <cell r="A368" t="str">
            <v>235
О</v>
          </cell>
          <cell r="B368" t="str">
            <v>РЦ п.192</v>
          </cell>
          <cell r="C368" t="str">
            <v>Парта для инвалидов с вырезом, регулировкой угла наклона столешницы  и высоты, 900х600х500/800мм; угол наклона столешницы: 15 градусов</v>
          </cell>
          <cell r="F368" t="str">
            <v>шт.</v>
          </cell>
          <cell r="G368">
            <v>-2</v>
          </cell>
        </row>
        <row r="369">
          <cell r="C369" t="str">
            <v>ПЗ=ПЗ/НДС/Ко*ТР*ЗСРо-ПЗ</v>
          </cell>
        </row>
        <row r="370">
          <cell r="A370" t="str">
            <v>236
О</v>
          </cell>
          <cell r="B370" t="str">
            <v>РЦ п.193</v>
          </cell>
          <cell r="C370" t="str">
            <v>Островной стол двухсторонний с подсветкой, электроснабжением и сантехникой, 1500х675х900(1500)мм;42в 4ШР;</v>
          </cell>
          <cell r="F370" t="str">
            <v>шт.</v>
          </cell>
          <cell r="G370">
            <v>-16</v>
          </cell>
        </row>
        <row r="371">
          <cell r="C371" t="str">
            <v>ПЗ=ПЗ/НДС/Ко*ТР*ЗСРо-ПЗ</v>
          </cell>
        </row>
        <row r="372">
          <cell r="A372" t="str">
            <v>237
О</v>
          </cell>
          <cell r="B372" t="str">
            <v>РЦ п.194</v>
          </cell>
          <cell r="C372" t="str">
            <v>Стул ученический лабораторный с регулируемой высотой</v>
          </cell>
          <cell r="F372" t="str">
            <v>шт.</v>
          </cell>
          <cell r="G372">
            <v>-50</v>
          </cell>
        </row>
        <row r="373">
          <cell r="C373" t="str">
            <v>ПЗ=ПЗ/НДС/Ко*ТР*ЗСРо-ПЗ</v>
          </cell>
        </row>
        <row r="374">
          <cell r="A374" t="str">
            <v>238
О</v>
          </cell>
          <cell r="B374" t="str">
            <v>РЦ п.195</v>
          </cell>
          <cell r="C374" t="str">
            <v>Стул ученический лабораторный с регулируемой высотой</v>
          </cell>
          <cell r="F374" t="str">
            <v>шт.</v>
          </cell>
          <cell r="G374">
            <v>-10</v>
          </cell>
        </row>
        <row r="375">
          <cell r="C375" t="str">
            <v>ПЗ=ПЗ/НДС/Ко*ТР*ЗСРо-ПЗ</v>
          </cell>
        </row>
        <row r="376">
          <cell r="A376" t="str">
            <v>239
О</v>
          </cell>
          <cell r="B376" t="str">
            <v>РЦ п.196</v>
          </cell>
          <cell r="C376" t="str">
            <v>Стол лабораторный с мойкой, 600х600х900мм;</v>
          </cell>
          <cell r="F376" t="str">
            <v>шт.</v>
          </cell>
          <cell r="G376">
            <v>-1</v>
          </cell>
        </row>
        <row r="377">
          <cell r="C377" t="str">
            <v>ПЗ=ПЗ/НДС/Ко*ТР*ЗСРо-ПЗ</v>
          </cell>
        </row>
        <row r="378">
          <cell r="A378" t="str">
            <v>241
О</v>
          </cell>
          <cell r="B378" t="str">
            <v>РЦ п.198</v>
          </cell>
          <cell r="C378" t="str">
            <v>Стол лабораторный с 2-мя тумбами, 1200х600х900(1600)мм; Э1ф 2ШР + осв.;</v>
          </cell>
          <cell r="F378" t="str">
            <v>шт.</v>
          </cell>
          <cell r="G378">
            <v>-1</v>
          </cell>
        </row>
        <row r="379">
          <cell r="C379" t="str">
            <v>ПЗ=ПЗ/НДС/Ко*ТР*ЗСРо-ПЗ</v>
          </cell>
        </row>
        <row r="380">
          <cell r="A380" t="str">
            <v>242
О</v>
          </cell>
          <cell r="B380" t="str">
            <v>РЦ п.199</v>
          </cell>
          <cell r="C380" t="str">
            <v>Стол лабораторный с 2-мя тумбами, 1200х600х900(1600)мм; Э1ф 2ШР + осв.;</v>
          </cell>
          <cell r="F380" t="str">
            <v>шт.</v>
          </cell>
          <cell r="G380">
            <v>-1</v>
          </cell>
        </row>
        <row r="381">
          <cell r="C381" t="str">
            <v>ПЗ=ПЗ/НДС/Ко*ТР*ЗСРо-ПЗ</v>
          </cell>
        </row>
        <row r="382">
          <cell r="A382" t="str">
            <v>245
О</v>
          </cell>
          <cell r="B382" t="str">
            <v>РЦ п.202</v>
          </cell>
          <cell r="C382" t="str">
            <v>Шкаф для лабораторной посуды, 600х400х1960мм;</v>
          </cell>
          <cell r="F382" t="str">
            <v>шт.</v>
          </cell>
          <cell r="G382">
            <v>-1</v>
          </cell>
        </row>
        <row r="383">
          <cell r="C383" t="str">
            <v>ПЗ=ПЗ/НДС/Ко*ТР*ЗСРо-ПЗ</v>
          </cell>
        </row>
        <row r="384">
          <cell r="A384" t="str">
            <v>246
О</v>
          </cell>
          <cell r="B384" t="str">
            <v>РЦ п.203</v>
          </cell>
          <cell r="C384" t="str">
            <v>Шкаф для лабораторной посуды, 600х400х1960мм;</v>
          </cell>
          <cell r="F384" t="str">
            <v>шт.</v>
          </cell>
          <cell r="G384">
            <v>-1</v>
          </cell>
        </row>
        <row r="385">
          <cell r="C385" t="str">
            <v>ПЗ=ПЗ/НДС/Ко*ТР*ЗСРо-ПЗ</v>
          </cell>
        </row>
        <row r="386">
          <cell r="A386" t="str">
            <v>247
О</v>
          </cell>
          <cell r="B386" t="str">
            <v>РЦ п.204</v>
          </cell>
          <cell r="C386" t="str">
            <v>Стул ученический  регулируемый по высоте, высота до сидения: 380/420/500(h)мм;</v>
          </cell>
          <cell r="F386" t="str">
            <v>шт.</v>
          </cell>
          <cell r="G386">
            <v>-52</v>
          </cell>
        </row>
        <row r="387">
          <cell r="C387" t="str">
            <v>ПЗ=ПЗ/НДС/Ко*ТР*ЗСРо-ПЗ</v>
          </cell>
        </row>
        <row r="388">
          <cell r="A388" t="str">
            <v>248
О</v>
          </cell>
          <cell r="B388" t="str">
            <v>РЦ п.205</v>
          </cell>
          <cell r="C388" t="str">
            <v>Стул ученический  регулируемый по высоте, высота до сидения: 380/420/500(h)мм;</v>
          </cell>
          <cell r="F388" t="str">
            <v>шт.</v>
          </cell>
          <cell r="G388">
            <v>-8</v>
          </cell>
        </row>
        <row r="389">
          <cell r="C389" t="str">
            <v>ПЗ=ПЗ/НДС/Ко*ТР*ЗСРо-ПЗ</v>
          </cell>
        </row>
        <row r="390">
          <cell r="A390" t="str">
            <v>249
О</v>
          </cell>
          <cell r="B390" t="str">
            <v>РЦ п.206</v>
          </cell>
          <cell r="C390" t="str">
            <v>Стол демонстрационный с раковиной, 1800х750х900мм;</v>
          </cell>
          <cell r="F390" t="str">
            <v>шт.</v>
          </cell>
          <cell r="G390">
            <v>-4</v>
          </cell>
        </row>
        <row r="391">
          <cell r="C391" t="str">
            <v>ПЗ=ПЗ/НДС/Ко*ТР*ЗСРо-ПЗ</v>
          </cell>
        </row>
        <row r="392">
          <cell r="A392" t="str">
            <v>250
О</v>
          </cell>
          <cell r="B392" t="str">
            <v>РЦ п.207</v>
          </cell>
          <cell r="C392" t="str">
            <v>Стол демонстрационный с надстройкой, 1200х600х720(1020)мм; 2 блока,  ШР 220в + 42в;</v>
          </cell>
          <cell r="F392" t="str">
            <v>шт.</v>
          </cell>
          <cell r="G392">
            <v>-4</v>
          </cell>
        </row>
        <row r="393">
          <cell r="C393" t="str">
            <v>ПЗ=ПЗ/НДС/Ко*ТР*ЗСРо-ПЗ</v>
          </cell>
        </row>
        <row r="394">
          <cell r="A394" t="str">
            <v>251
О</v>
          </cell>
          <cell r="B394" t="str">
            <v>РЦ п.208</v>
          </cell>
          <cell r="C394" t="str">
            <v>Шкаф вытяжной панорамный с водой, 1280х750х2400мм; Э1ф 220в 2ШР;</v>
          </cell>
          <cell r="F394" t="str">
            <v>шт.</v>
          </cell>
          <cell r="G394">
            <v>-3</v>
          </cell>
        </row>
        <row r="395">
          <cell r="C395" t="str">
            <v>ПЗ=ПЗ/НДС/Ко*ТР*ЗСРо-ПЗ</v>
          </cell>
        </row>
        <row r="396">
          <cell r="A396" t="str">
            <v>252
О</v>
          </cell>
          <cell r="B396" t="str">
            <v>РЦ п.209</v>
          </cell>
          <cell r="C396" t="str">
            <v>Шкаф вытяжной панорамный с водой, 1280х750х2400мм; Э1ф 220в 2ШР;</v>
          </cell>
          <cell r="F396" t="str">
            <v>шт.</v>
          </cell>
          <cell r="G396">
            <v>-1</v>
          </cell>
        </row>
        <row r="397">
          <cell r="C397" t="str">
            <v>ПЗ=ПЗ/НДС/Ко*ТР*ЗСРо-ПЗ</v>
          </cell>
        </row>
        <row r="398">
          <cell r="A398" t="str">
            <v>253
О</v>
          </cell>
          <cell r="B398" t="str">
            <v>РЦ п.210</v>
          </cell>
          <cell r="C398" t="str">
            <v>Шкаф для хранения химических реактивов, 600х450х2010мм;</v>
          </cell>
          <cell r="F398" t="str">
            <v>шт.</v>
          </cell>
          <cell r="G398">
            <v>-1</v>
          </cell>
        </row>
        <row r="399">
          <cell r="C399" t="str">
            <v>ПЗ=ПЗ/НДС/Ко*ТР*ЗСРо-ПЗ</v>
          </cell>
        </row>
        <row r="400">
          <cell r="A400" t="str">
            <v>254
О</v>
          </cell>
          <cell r="B400" t="str">
            <v>РЦ п.211</v>
          </cell>
          <cell r="C400" t="str">
            <v>Шкаф для хранения химических реактивов, 600х450х2010мм;</v>
          </cell>
          <cell r="F400" t="str">
            <v>шт.</v>
          </cell>
          <cell r="G400">
            <v>-1</v>
          </cell>
        </row>
        <row r="401">
          <cell r="C401" t="str">
            <v>ПЗ=ПЗ/НДС/Ко*ТР*ЗСРо-ПЗ</v>
          </cell>
        </row>
        <row r="402">
          <cell r="A402" t="str">
            <v>255
О</v>
          </cell>
          <cell r="B402" t="str">
            <v>РЦ п.212</v>
          </cell>
          <cell r="C402" t="str">
            <v>Шкаф для хранения химических реактивов огнеупорный с вентилятором</v>
          </cell>
          <cell r="F402" t="str">
            <v>шт.</v>
          </cell>
          <cell r="G402">
            <v>-2</v>
          </cell>
        </row>
        <row r="403">
          <cell r="C403" t="str">
            <v>ПЗ=ПЗ/НДС/Ко*ТР*ЗСРо-ПЗ</v>
          </cell>
        </row>
        <row r="404">
          <cell r="A404" t="str">
            <v>Лингафонный кабинет (пом. 2.120; 2.342)</v>
          </cell>
        </row>
        <row r="405">
          <cell r="A405" t="str">
            <v>257</v>
          </cell>
          <cell r="B405" t="str">
            <v>ФЕР34-02-008-04
Приказ Минстроя России от 30.12.2016 №1039/пр</v>
          </cell>
          <cell r="C405" t="str">
            <v>Прим. 'Доска классная настенная //Установка указателя на стене</v>
          </cell>
          <cell r="F405" t="str">
            <v>шт</v>
          </cell>
          <cell r="G405">
            <v>-2</v>
          </cell>
        </row>
        <row r="406">
          <cell r="E406" t="str">
            <v>Накладные расходы 105% ФОТ (от -10)</v>
          </cell>
        </row>
        <row r="407">
          <cell r="E407" t="str">
            <v>Сметная прибыль 65% ФОТ (от -10)</v>
          </cell>
        </row>
        <row r="408">
          <cell r="A408" t="str">
            <v>258
О</v>
          </cell>
          <cell r="B408" t="str">
            <v>РЦ п.215</v>
          </cell>
          <cell r="C408" t="str">
            <v>Доска классная настенная с 5-тью рабочими поверхностями для 'письма 'мелом, фломастером  и маркером, 3000х1000мм;</v>
          </cell>
          <cell r="F408" t="str">
            <v>шт.</v>
          </cell>
          <cell r="G408">
            <v>-2</v>
          </cell>
        </row>
        <row r="409">
          <cell r="C409" t="str">
            <v>ПЗ=ПЗ/НДС/Ко*ТР*ЗСРо-ПЗ</v>
          </cell>
        </row>
        <row r="410">
          <cell r="A410" t="str">
            <v>260
О</v>
          </cell>
          <cell r="B410" t="str">
            <v>РЦ п.216</v>
          </cell>
          <cell r="C410" t="str">
            <v>Стол учителя, 1300х700х750мм; подкатная тумба с выдвижными ящиками, 400х530х600мм</v>
          </cell>
          <cell r="F410" t="str">
            <v>шт.</v>
          </cell>
          <cell r="G410">
            <v>-2</v>
          </cell>
        </row>
        <row r="411">
          <cell r="C411" t="str">
            <v>ПЗ=ПЗ/НДС/Ко*ТР*ЗСРо-ПЗ</v>
          </cell>
        </row>
        <row r="412">
          <cell r="A412" t="str">
            <v>261
О</v>
          </cell>
          <cell r="B412" t="str">
            <v>РЦ п.217</v>
          </cell>
          <cell r="C412" t="str">
            <v>Стол учителя приставной, 800х500х750мм;</v>
          </cell>
          <cell r="F412" t="str">
            <v>шт.</v>
          </cell>
          <cell r="G412">
            <v>-2</v>
          </cell>
        </row>
        <row r="413">
          <cell r="C413" t="str">
            <v>ПЗ=ПЗ/НДС/Ко*ТР*ЗСРо-ПЗ</v>
          </cell>
        </row>
        <row r="414">
          <cell r="A414" t="str">
            <v>263
О</v>
          </cell>
          <cell r="B414" t="str">
            <v>РЦ п.219</v>
          </cell>
          <cell r="C414" t="str">
            <v>Стол ученический двухместный регулируемый по высоте, '1200х500х640/700/760/820(h)мм;</v>
          </cell>
          <cell r="F414" t="str">
            <v>шт.</v>
          </cell>
          <cell r="G414">
            <v>-14</v>
          </cell>
        </row>
        <row r="415">
          <cell r="C415" t="str">
            <v>ПЗ=ПЗ/НДС/Ко*ТР*ЗСРо-ПЗ</v>
          </cell>
        </row>
        <row r="416">
          <cell r="A416" t="str">
            <v>264
О</v>
          </cell>
          <cell r="B416" t="str">
            <v>РЦ п.220</v>
          </cell>
          <cell r="C416" t="str">
            <v>Парта для инвалидов с вырезом, регулировкой угла наклона столешницы  и высоты, 900х600х500/800мм; угол наклона столешницы: 15 градусов</v>
          </cell>
          <cell r="F416" t="str">
            <v>шт.</v>
          </cell>
          <cell r="G416">
            <v>-2</v>
          </cell>
        </row>
        <row r="417">
          <cell r="C417" t="str">
            <v>ПЗ=ПЗ/НДС/Ко*ТР*ЗСРо-ПЗ</v>
          </cell>
        </row>
        <row r="418">
          <cell r="A418" t="str">
            <v>265
О</v>
          </cell>
          <cell r="B418" t="str">
            <v>РЦ п.221</v>
          </cell>
          <cell r="C418" t="str">
            <v>Стул ученический  регулируемый по высоте, высота до сидения: 380/420/500(h)мм;</v>
          </cell>
          <cell r="F418" t="str">
            <v>шт.</v>
          </cell>
          <cell r="G418">
            <v>-26</v>
          </cell>
        </row>
        <row r="419">
          <cell r="C419" t="str">
            <v>ПЗ=ПЗ/НДС/Ко*ТР*ЗСРо-ПЗ</v>
          </cell>
        </row>
        <row r="420">
          <cell r="A420" t="str">
            <v>268
О</v>
          </cell>
          <cell r="B420" t="str">
            <v>РЦ п.223</v>
          </cell>
          <cell r="C420" t="str">
            <v>Мобильный компьютер учителя (ноутбук) 15,6"</v>
          </cell>
          <cell r="F420" t="str">
            <v>шт.</v>
          </cell>
          <cell r="G420">
            <v>-2</v>
          </cell>
        </row>
        <row r="421">
          <cell r="C421" t="str">
            <v>ПЗ=ПЗ/НДС/Ко*ТР*ЗСРо-ПЗ</v>
          </cell>
        </row>
        <row r="422">
          <cell r="A422" t="str">
            <v>Кабинет для занятий "Шахматы" (пом. 2.121)</v>
          </cell>
        </row>
        <row r="423">
          <cell r="A423" t="str">
            <v>272
О</v>
          </cell>
          <cell r="B423" t="str">
            <v>РЦ п.227</v>
          </cell>
          <cell r="C423" t="str">
            <v>Доска классная настенная с 5-тью рабочими поверхностями для 'письма 'мелом, фломастером  и маркером, 3000х1000мм;</v>
          </cell>
          <cell r="F423" t="str">
            <v>шт.</v>
          </cell>
          <cell r="G423">
            <v>-1</v>
          </cell>
        </row>
        <row r="424">
          <cell r="C424" t="str">
            <v>ПЗ=ПЗ/НДС/Ко*ТР*ЗСРо-ПЗ</v>
          </cell>
        </row>
        <row r="425">
          <cell r="A425" t="str">
            <v>274
О</v>
          </cell>
          <cell r="B425" t="str">
            <v>РЦ п.228</v>
          </cell>
          <cell r="C425" t="str">
            <v>Стол учителя, 1300х700х750мм; подкатная тумба с выдвижными ящиками, 400х530х600мм</v>
          </cell>
          <cell r="F425" t="str">
            <v>компл.</v>
          </cell>
          <cell r="G425">
            <v>-1</v>
          </cell>
        </row>
        <row r="426">
          <cell r="C426" t="str">
            <v>ПЗ=ПЗ/НДС/Ко*ТР*ЗСРо-ПЗ</v>
          </cell>
        </row>
        <row r="427">
          <cell r="A427" t="str">
            <v>275
О</v>
          </cell>
          <cell r="B427" t="str">
            <v>РЦ п.229</v>
          </cell>
          <cell r="C427" t="str">
            <v>Стол учителя приставной, 800х500х750мм;</v>
          </cell>
          <cell r="F427" t="str">
            <v>шт.</v>
          </cell>
          <cell r="G427">
            <v>-1</v>
          </cell>
        </row>
        <row r="428">
          <cell r="C428" t="str">
            <v>ПЗ=ПЗ/НДС/Ко*ТР*ЗСРо-ПЗ</v>
          </cell>
        </row>
        <row r="429">
          <cell r="A429" t="str">
            <v>277
О</v>
          </cell>
          <cell r="B429" t="str">
            <v>РЦ п.231</v>
          </cell>
          <cell r="C429" t="str">
            <v>Шкаф для хранения с выдвигающимися демонстрационными 'полками, 1200х541х2084мм;</v>
          </cell>
          <cell r="F429" t="str">
            <v>шт.</v>
          </cell>
          <cell r="G429">
            <v>-1</v>
          </cell>
        </row>
        <row r="430">
          <cell r="C430" t="str">
            <v>ПЗ=ПЗ/НДС/Ко*ТР*ЗСРо-ПЗ</v>
          </cell>
        </row>
        <row r="431">
          <cell r="A431" t="str">
            <v>278
О</v>
          </cell>
          <cell r="B431" t="str">
            <v>РЦ п.232</v>
          </cell>
          <cell r="C431" t="str">
            <v>Шкаф для хранения учебных пособий, 1200х540х2200 мм.</v>
          </cell>
          <cell r="F431" t="str">
            <v>шт.</v>
          </cell>
          <cell r="G431">
            <v>-1</v>
          </cell>
        </row>
        <row r="432">
          <cell r="C432" t="str">
            <v>ПЗ=ПЗ/НДС/Ко*ТР*ЗСРо-ПЗ</v>
          </cell>
        </row>
        <row r="433">
          <cell r="A433" t="str">
            <v>279
О</v>
          </cell>
          <cell r="B433" t="str">
            <v>РЦ п.233</v>
          </cell>
          <cell r="C433" t="str">
            <v>Стол ученический двухместный регулируемый по высоте, '1200х500х640/700/760/820(h)мм;</v>
          </cell>
          <cell r="F433" t="str">
            <v>шт.</v>
          </cell>
          <cell r="G433">
            <v>-13</v>
          </cell>
        </row>
        <row r="434">
          <cell r="C434" t="str">
            <v>ПЗ=ПЗ/НДС/Ко*ТР*ЗСРо-ПЗ</v>
          </cell>
        </row>
        <row r="435">
          <cell r="A435" t="str">
            <v>280
О</v>
          </cell>
          <cell r="B435" t="str">
            <v>РЦ п.234</v>
          </cell>
          <cell r="C435" t="str">
            <v>Стол ученический двухместный регулируемый по высоте, '1200х500х640/700/760/820(h)мм;</v>
          </cell>
          <cell r="F435" t="str">
            <v>шт.</v>
          </cell>
          <cell r="G435">
            <v>-2</v>
          </cell>
        </row>
        <row r="436">
          <cell r="C436" t="str">
            <v>ПЗ=ПЗ/НДС/Ко*ТР*ЗСРо-ПЗ</v>
          </cell>
        </row>
        <row r="437">
          <cell r="A437" t="str">
            <v>281
О</v>
          </cell>
          <cell r="B437" t="str">
            <v>РЦ п.235</v>
          </cell>
          <cell r="C437" t="str">
            <v>Стул ученический поворотный с регулируемой высотой, 430х430х380/420/500мм</v>
          </cell>
          <cell r="F437" t="str">
            <v>шт.</v>
          </cell>
          <cell r="G437">
            <v>-25</v>
          </cell>
        </row>
        <row r="438">
          <cell r="C438" t="str">
            <v>ПЗ=ПЗ/НДС/Ко*ТР*ЗСРо-ПЗ</v>
          </cell>
        </row>
        <row r="439">
          <cell r="A439" t="str">
            <v>282
О</v>
          </cell>
          <cell r="B439" t="str">
            <v>РЦ п.236</v>
          </cell>
          <cell r="C439" t="str">
            <v>Стул ученический поворотный с регулируемой высотой, 430х430х380/420/500мм</v>
          </cell>
          <cell r="F439" t="str">
            <v>шт.</v>
          </cell>
          <cell r="G439">
            <v>-5</v>
          </cell>
        </row>
        <row r="440">
          <cell r="C440" t="str">
            <v>ПЗ=ПЗ/НДС/Ко*ТР*ЗСРо-ПЗ</v>
          </cell>
        </row>
        <row r="441">
          <cell r="A441" t="str">
            <v>283
О</v>
          </cell>
          <cell r="B441" t="str">
            <v>РЦ п.237</v>
          </cell>
          <cell r="C441" t="str">
            <v>Парта для инвалидов с вырезом, регулировкой угла наклона столешницы  и высоты, 900х600х500/800мм; угол наклона столешницы: 15 градусов</v>
          </cell>
          <cell r="F441" t="str">
            <v>шт.</v>
          </cell>
          <cell r="G441">
            <v>-1</v>
          </cell>
        </row>
        <row r="442">
          <cell r="C442" t="str">
            <v>ПЗ=ПЗ/НДС/Ко*ТР*ЗСРо-ПЗ</v>
          </cell>
        </row>
        <row r="443">
          <cell r="A443" t="str">
            <v>Кабинет  музыки (пом. 2.122)</v>
          </cell>
        </row>
        <row r="444">
          <cell r="A444" t="str">
            <v>284</v>
          </cell>
          <cell r="B444" t="str">
            <v>ФЕР34-02-008-04
Приказ Минстроя России от 30.12.2016 №1039/пр</v>
          </cell>
          <cell r="C444" t="str">
            <v>Прим. 'Доска классная настенная //Установка указателя на стене</v>
          </cell>
          <cell r="F444" t="str">
            <v>шт</v>
          </cell>
          <cell r="G444">
            <v>-1</v>
          </cell>
        </row>
        <row r="445">
          <cell r="E445" t="str">
            <v>Накладные расходы 105% ФОТ (от -5)</v>
          </cell>
        </row>
        <row r="446">
          <cell r="E446" t="str">
            <v>Сметная прибыль 65% ФОТ (от -5)</v>
          </cell>
        </row>
        <row r="447">
          <cell r="A447" t="str">
            <v>285
О</v>
          </cell>
          <cell r="B447" t="str">
            <v>РЦ п.239</v>
          </cell>
          <cell r="C447" t="str">
            <v>Доска классная настенная с 5-тью рабочими поверхностями для 'письма 'мелом, фломастером  и маркером, 3000х1000мм;</v>
          </cell>
          <cell r="F447" t="str">
            <v>шт.</v>
          </cell>
          <cell r="G447">
            <v>-1</v>
          </cell>
        </row>
        <row r="448">
          <cell r="C448" t="str">
            <v>ПЗ=ПЗ/НДС/Ко*ТР*ЗСРо-ПЗ</v>
          </cell>
        </row>
        <row r="449">
          <cell r="A449" t="str">
            <v>287
О</v>
          </cell>
          <cell r="B449" t="str">
            <v>РЦ п.240</v>
          </cell>
          <cell r="C449" t="str">
            <v>Стол учителя, 1300х700х750мм; подкатная тумба с выдвижными ящиками, 400х530х600мм</v>
          </cell>
          <cell r="F449" t="str">
            <v>компл.</v>
          </cell>
          <cell r="G449">
            <v>-1</v>
          </cell>
        </row>
        <row r="450">
          <cell r="C450" t="str">
            <v>ПЗ=ПЗ/НДС/Ко*ТР*ЗСРо-ПЗ</v>
          </cell>
        </row>
        <row r="451">
          <cell r="A451" t="str">
            <v>288
О</v>
          </cell>
          <cell r="B451" t="str">
            <v>РЦ п.241</v>
          </cell>
          <cell r="C451" t="str">
            <v>Стол учителя приставной, 800х500х750мм;</v>
          </cell>
          <cell r="F451" t="str">
            <v>шт.</v>
          </cell>
          <cell r="G451">
            <v>-1</v>
          </cell>
        </row>
        <row r="452">
          <cell r="C452" t="str">
            <v>ПЗ=ПЗ/НДС/Ко*ТР*ЗСРо-ПЗ</v>
          </cell>
        </row>
        <row r="453">
          <cell r="A453" t="str">
            <v>290
О</v>
          </cell>
          <cell r="B453" t="str">
            <v>РЦ п.243</v>
          </cell>
          <cell r="C453" t="str">
            <v>Шкаф для хранения с выдвигающимися демонстрационными  'полками, 1200х541х2084мм;</v>
          </cell>
          <cell r="F453" t="str">
            <v>шт.</v>
          </cell>
          <cell r="G453">
            <v>-1</v>
          </cell>
        </row>
        <row r="454">
          <cell r="C454" t="str">
            <v>ПЗ=ПЗ/НДС/Ко*ТР*ЗСРо-ПЗ</v>
          </cell>
        </row>
        <row r="455">
          <cell r="A455" t="str">
            <v>291
О</v>
          </cell>
          <cell r="B455" t="str">
            <v>РЦ п.244</v>
          </cell>
          <cell r="C455" t="str">
            <v>Шкаф для хранения учебных пособий, 1200х540х2200 мм.</v>
          </cell>
          <cell r="F455" t="str">
            <v>шт.</v>
          </cell>
          <cell r="G455">
            <v>-1</v>
          </cell>
        </row>
        <row r="456">
          <cell r="C456" t="str">
            <v>ПЗ=ПЗ/НДС/Ко*ТР*ЗСРо-ПЗ</v>
          </cell>
        </row>
        <row r="457">
          <cell r="A457" t="str">
            <v>292
О</v>
          </cell>
          <cell r="B457" t="str">
            <v>РЦ п.245</v>
          </cell>
          <cell r="C457" t="str">
            <v>Стол ученический двухместный регулируемый по высоте, '1200х500х640/700/760/820(h)мм;</v>
          </cell>
          <cell r="F457" t="str">
            <v>шт.</v>
          </cell>
          <cell r="G457">
            <v>-13</v>
          </cell>
        </row>
        <row r="458">
          <cell r="C458" t="str">
            <v>ПЗ=ПЗ/НДС/Ко*ТР*ЗСРо-ПЗ</v>
          </cell>
        </row>
        <row r="459">
          <cell r="A459" t="str">
            <v>293
О</v>
          </cell>
          <cell r="B459" t="str">
            <v>РЦ п.246</v>
          </cell>
          <cell r="C459" t="str">
            <v>Стул ученический поворотный с регулируемой высотой, 430х430х380/420/500мм</v>
          </cell>
          <cell r="F459" t="str">
            <v>шт.</v>
          </cell>
          <cell r="G459">
            <v>-25</v>
          </cell>
        </row>
        <row r="460">
          <cell r="C460" t="str">
            <v>ПЗ=ПЗ/НДС/Ко*ТР*ЗСРо-ПЗ</v>
          </cell>
        </row>
        <row r="461">
          <cell r="A461" t="str">
            <v>294
О</v>
          </cell>
          <cell r="B461" t="str">
            <v>РЦ п.247</v>
          </cell>
          <cell r="C461" t="str">
            <v>Парта для инвалидов с вырезом, регулировкой угла наклона столешницы  и высоты, 900х600х500/800мм; угол наклона столешницы: 15 градусов</v>
          </cell>
          <cell r="F461" t="str">
            <v>шт.</v>
          </cell>
          <cell r="G461">
            <v>-1</v>
          </cell>
        </row>
        <row r="462">
          <cell r="C462" t="str">
            <v>ПЗ=ПЗ/НДС/Ко*ТР*ЗСРо-ПЗ</v>
          </cell>
        </row>
        <row r="463">
          <cell r="A463" t="str">
            <v>Кабинет ОБЖ (пом. 2.123; 2.124)</v>
          </cell>
        </row>
        <row r="464">
          <cell r="A464" t="str">
            <v>295</v>
          </cell>
          <cell r="B464" t="str">
            <v>ФЕР34-02-008-04
Приказ Минстроя России от 30.12.2016 №1039/пр</v>
          </cell>
          <cell r="C464" t="str">
            <v>Прим. 'Доска классная настенная //Установка указателя на стене</v>
          </cell>
          <cell r="F464" t="str">
            <v>шт</v>
          </cell>
          <cell r="G464">
            <v>-1</v>
          </cell>
        </row>
        <row r="465">
          <cell r="E465" t="str">
            <v>Накладные расходы 105% ФОТ (от -5)</v>
          </cell>
        </row>
        <row r="466">
          <cell r="E466" t="str">
            <v>Сметная прибыль 65% ФОТ (от -5)</v>
          </cell>
        </row>
        <row r="467">
          <cell r="A467" t="str">
            <v>296
О</v>
          </cell>
          <cell r="B467" t="str">
            <v>РЦ п.249</v>
          </cell>
          <cell r="C467" t="str">
            <v>Доска классная настенная с 5-тью рабочими поверхностями для 'письма 'мелом, фломастером  и маркером, 3000х1000мм;</v>
          </cell>
          <cell r="F467" t="str">
            <v>шт.</v>
          </cell>
          <cell r="G467">
            <v>-1</v>
          </cell>
        </row>
        <row r="468">
          <cell r="C468" t="str">
            <v>ПЗ=ПЗ/НДС/Ко*ТР*ЗСРо-ПЗ</v>
          </cell>
        </row>
        <row r="469">
          <cell r="A469" t="str">
            <v>298
О</v>
          </cell>
          <cell r="B469" t="str">
            <v>РЦ п.250</v>
          </cell>
          <cell r="C469" t="str">
            <v>Стол учителя, 1300х700х750мм; подкатная тумба с выдвижными ящиками, 400х530х600мм</v>
          </cell>
          <cell r="F469" t="str">
            <v>компл.</v>
          </cell>
          <cell r="G469">
            <v>-1</v>
          </cell>
        </row>
        <row r="470">
          <cell r="C470" t="str">
            <v>ПЗ=ПЗ/НДС/Ко*ТР*ЗСРо-ПЗ</v>
          </cell>
        </row>
        <row r="471">
          <cell r="A471" t="str">
            <v>299
О</v>
          </cell>
          <cell r="B471" t="str">
            <v>РЦ п.251</v>
          </cell>
          <cell r="C471" t="str">
            <v>Стол учителя приставной, 800х500х750мм;</v>
          </cell>
          <cell r="F471" t="str">
            <v>шт.</v>
          </cell>
          <cell r="G471">
            <v>-1</v>
          </cell>
        </row>
        <row r="472">
          <cell r="C472" t="str">
            <v>ПЗ=ПЗ/НДС/Ко*ТР*ЗСРо-ПЗ</v>
          </cell>
        </row>
        <row r="473">
          <cell r="A473" t="str">
            <v>303
О</v>
          </cell>
          <cell r="B473" t="str">
            <v>РЦ п.254</v>
          </cell>
          <cell r="C473" t="str">
            <v>Тумба под доску, 1270х260х760мм;</v>
          </cell>
          <cell r="F473" t="str">
            <v>шт.</v>
          </cell>
          <cell r="G473">
            <v>-1</v>
          </cell>
        </row>
        <row r="474">
          <cell r="C474" t="str">
            <v>ПЗ=ПЗ/НДС/Ко*ТР*ЗСРо-ПЗ</v>
          </cell>
        </row>
        <row r="475">
          <cell r="A475" t="str">
            <v>304
О</v>
          </cell>
          <cell r="B475" t="str">
            <v>РЦ п.255</v>
          </cell>
          <cell r="C475" t="str">
            <v>Система хранения таблиц и плакатов над доской, длина 2м;</v>
          </cell>
          <cell r="F475" t="str">
            <v>шт.</v>
          </cell>
          <cell r="G475">
            <v>-1</v>
          </cell>
        </row>
        <row r="476">
          <cell r="C476" t="str">
            <v>ПЗ=ПЗ/НДС/Ко*ТР*ЗСРо-ПЗ</v>
          </cell>
        </row>
        <row r="477">
          <cell r="A477" t="str">
            <v>305
О</v>
          </cell>
          <cell r="B477" t="str">
            <v>РЦ п.256</v>
          </cell>
          <cell r="C477" t="str">
            <v>Шкаф для хранения с выдвигающимися демонстрационными 'полками, 1200х541х2084мм;</v>
          </cell>
          <cell r="F477" t="str">
            <v>шт.</v>
          </cell>
          <cell r="G477">
            <v>-1</v>
          </cell>
        </row>
        <row r="478">
          <cell r="C478" t="str">
            <v>ПЗ=ПЗ/НДС/Ко*ТР*ЗСРо-ПЗ</v>
          </cell>
        </row>
        <row r="479">
          <cell r="A479" t="str">
            <v>308
О</v>
          </cell>
          <cell r="B479" t="str">
            <v>РЦ п.258</v>
          </cell>
          <cell r="C479" t="str">
            <v>Интерактивный комплекс</v>
          </cell>
          <cell r="F479" t="str">
            <v>компл.</v>
          </cell>
          <cell r="G479">
            <v>-1</v>
          </cell>
        </row>
        <row r="480">
          <cell r="C480" t="str">
            <v>ПЗ=ПЗ/НДС/Ко*ТР*ЗСРо-ПЗ</v>
          </cell>
        </row>
        <row r="481">
          <cell r="A481" t="str">
            <v>309
О</v>
          </cell>
          <cell r="B481" t="str">
            <v>РЦ п.261</v>
          </cell>
          <cell r="C481" t="str">
            <v>Шкаф для хранения учебных пособий, 1200х540х2200 мм.</v>
          </cell>
          <cell r="F481" t="str">
            <v>шт.</v>
          </cell>
          <cell r="G481">
            <v>-1</v>
          </cell>
        </row>
        <row r="482">
          <cell r="C482" t="str">
            <v>ПЗ=ПЗ/НДС/Ко*ТР*ЗСРо-ПЗ</v>
          </cell>
        </row>
        <row r="483">
          <cell r="A483" t="str">
            <v>310
О</v>
          </cell>
          <cell r="B483" t="str">
            <v>РЦ п.262</v>
          </cell>
          <cell r="C483" t="str">
            <v>Стол ученический двухместный регулируемый по высоте, '1200х500х640/700/760/820(h)мм;</v>
          </cell>
          <cell r="F483" t="str">
            <v>шт.</v>
          </cell>
          <cell r="G483">
            <v>-13</v>
          </cell>
        </row>
        <row r="484">
          <cell r="C484" t="str">
            <v>ПЗ=ПЗ/НДС/Ко*ТР*ЗСРо-ПЗ</v>
          </cell>
        </row>
        <row r="485">
          <cell r="A485" t="str">
            <v>311
О</v>
          </cell>
          <cell r="B485" t="str">
            <v>РЦ п.263</v>
          </cell>
          <cell r="C485" t="str">
            <v>Стол ученический двухместный регулируемый по высоте, '1200х500х640/700/760/820(h)мм;</v>
          </cell>
          <cell r="F485" t="str">
            <v>шт.</v>
          </cell>
          <cell r="G485">
            <v>-2</v>
          </cell>
        </row>
        <row r="486">
          <cell r="C486" t="str">
            <v>ПЗ=ПЗ/НДС/Ко*ТР*ЗСРо-ПЗ</v>
          </cell>
        </row>
        <row r="487">
          <cell r="A487" t="str">
            <v>312
О</v>
          </cell>
          <cell r="B487" t="str">
            <v>РЦ п.264</v>
          </cell>
          <cell r="C487" t="str">
            <v>Стул ученический поворотный с регулируемой высотой, 430х430х380/420/500мм</v>
          </cell>
          <cell r="F487" t="str">
            <v>шт.</v>
          </cell>
          <cell r="G487">
            <v>-25</v>
          </cell>
        </row>
        <row r="488">
          <cell r="C488" t="str">
            <v>ПЗ=ПЗ/НДС/Ко*ТР*ЗСРо-ПЗ</v>
          </cell>
        </row>
        <row r="489">
          <cell r="A489" t="str">
            <v>313
О</v>
          </cell>
          <cell r="B489" t="str">
            <v>РЦ п.265</v>
          </cell>
          <cell r="C489" t="str">
            <v>Стул ученический поворотный с регулируемой высотой, 430х430х380/420/500мм</v>
          </cell>
          <cell r="F489" t="str">
            <v>шт.</v>
          </cell>
          <cell r="G489">
            <v>-5</v>
          </cell>
        </row>
        <row r="490">
          <cell r="C490" t="str">
            <v>ПЗ=ПЗ/НДС/Ко*ТР*ЗСРо-ПЗ</v>
          </cell>
        </row>
        <row r="491">
          <cell r="A491" t="str">
            <v>314
О</v>
          </cell>
          <cell r="B491" t="str">
            <v>РЦ п.266</v>
          </cell>
          <cell r="C491" t="str">
            <v>Парта для инвалидов с вырезом, регулировкой угла наклона столешницы  и высоты, 900х600х500/800мм; угол наклона столешницы: 15 градусов</v>
          </cell>
          <cell r="F491" t="str">
            <v>шт.</v>
          </cell>
          <cell r="G491">
            <v>-1</v>
          </cell>
        </row>
        <row r="492">
          <cell r="C492" t="str">
            <v>ПЗ=ПЗ/НДС/Ко*ТР*ЗСРо-ПЗ</v>
          </cell>
        </row>
        <row r="493">
          <cell r="A493" t="str">
            <v>316
О</v>
          </cell>
          <cell r="B493" t="str">
            <v>РЦ п.268</v>
          </cell>
          <cell r="C493" t="str">
            <v>Система хранения тренажеров, 1000х600х2000мм;</v>
          </cell>
          <cell r="F493" t="str">
            <v>шт.</v>
          </cell>
          <cell r="G493">
            <v>-1</v>
          </cell>
        </row>
        <row r="494">
          <cell r="C494" t="str">
            <v>ПЗ=ПЗ/НДС/Ко*ТР*ЗСРо-ПЗ</v>
          </cell>
        </row>
        <row r="495">
          <cell r="A495" t="str">
            <v>Кабинет иностранных языков (пом. 2.202÷2.207)</v>
          </cell>
        </row>
        <row r="496">
          <cell r="A496" t="str">
            <v>317</v>
          </cell>
          <cell r="B496" t="str">
            <v>ФЕР34-02-008-04
Приказ Минстроя России от 30.12.2016 №1039/пр</v>
          </cell>
          <cell r="C496" t="str">
            <v>Прим. 'Доска классная настенная //Установка указателя на стене</v>
          </cell>
          <cell r="F496" t="str">
            <v>шт</v>
          </cell>
          <cell r="G496">
            <v>-6</v>
          </cell>
        </row>
        <row r="497">
          <cell r="E497" t="str">
            <v>Накладные расходы 105% ФОТ (от -31)</v>
          </cell>
        </row>
        <row r="498">
          <cell r="E498" t="str">
            <v>Сметная прибыль 65% ФОТ (от -31)</v>
          </cell>
        </row>
        <row r="499">
          <cell r="A499" t="str">
            <v>318
О</v>
          </cell>
          <cell r="B499" t="str">
            <v>РЦ п.270</v>
          </cell>
          <cell r="C499" t="str">
            <v>Доска классная настенная с 5-тью рабочими поверхностями для 'письма 'мелом, фломастером  и маркером, 3000х1000мм;</v>
          </cell>
          <cell r="F499" t="str">
            <v>шт.</v>
          </cell>
          <cell r="G499">
            <v>-6</v>
          </cell>
        </row>
        <row r="500">
          <cell r="C500" t="str">
            <v>ПЗ=ПЗ/НДС/Ко*ТР*ЗСРо-ПЗ</v>
          </cell>
        </row>
        <row r="501">
          <cell r="A501" t="str">
            <v>320
О</v>
          </cell>
          <cell r="B501" t="str">
            <v>РЦ п.271</v>
          </cell>
          <cell r="C501" t="str">
            <v>Стол учителя, 1300х700х750мм; подкатная тумба с выдвижными ящиками, 400х530х600мм</v>
          </cell>
          <cell r="F501" t="str">
            <v>компл.</v>
          </cell>
          <cell r="G501">
            <v>-6</v>
          </cell>
        </row>
        <row r="502">
          <cell r="C502" t="str">
            <v>ПЗ=ПЗ/НДС/Ко*ТР*ЗСРо-ПЗ</v>
          </cell>
        </row>
        <row r="503">
          <cell r="A503" t="str">
            <v>321
О</v>
          </cell>
          <cell r="B503" t="str">
            <v>РЦ п.272</v>
          </cell>
          <cell r="C503" t="str">
            <v>Стол учителя приставной, 800х500х750мм;</v>
          </cell>
          <cell r="F503" t="str">
            <v>шт.</v>
          </cell>
          <cell r="G503">
            <v>-6</v>
          </cell>
        </row>
        <row r="504">
          <cell r="C504" t="str">
            <v>ПЗ=ПЗ/НДС/Ко*ТР*ЗСРо-ПЗ</v>
          </cell>
        </row>
        <row r="505">
          <cell r="A505" t="str">
            <v>326
О</v>
          </cell>
          <cell r="B505" t="str">
            <v>РЦ п.275</v>
          </cell>
          <cell r="C505" t="str">
            <v>Система хранения таблиц и плакатов над доской, длина 2м;</v>
          </cell>
          <cell r="F505" t="str">
            <v>шт.</v>
          </cell>
          <cell r="G505">
            <v>-6</v>
          </cell>
        </row>
        <row r="506">
          <cell r="C506" t="str">
            <v>ПЗ=ПЗ/НДС/Ко*ТР*ЗСРо-ПЗ</v>
          </cell>
        </row>
        <row r="507">
          <cell r="A507" t="str">
            <v>327</v>
          </cell>
          <cell r="B507" t="str">
            <v>ФЕРм11-04-002-02
Приказ Минстроя России от 30.12.2016 №1039/пр</v>
          </cell>
          <cell r="C507" t="str">
            <v>Аппарат настольный, масса: до 0,03 т</v>
          </cell>
          <cell r="F507" t="str">
            <v>шт</v>
          </cell>
          <cell r="G507">
            <v>-6</v>
          </cell>
        </row>
        <row r="508">
          <cell r="E508" t="str">
            <v>Накладные расходы 97% ФОТ (от -180)</v>
          </cell>
        </row>
        <row r="509">
          <cell r="E509" t="str">
            <v>Сметная прибыль 65% ФОТ (от -180)</v>
          </cell>
        </row>
        <row r="510">
          <cell r="A510" t="str">
            <v>328
О</v>
          </cell>
          <cell r="B510" t="str">
            <v>РЦ п.276</v>
          </cell>
          <cell r="C510" t="str">
            <v>Компьютер учителя в сборе: системный блок, монитор не менее 22", 'клавиатура, мышь оптическая,  источник бесперебойного питания; ' Э1ф 220в ШР N=0,4кВт</v>
          </cell>
          <cell r="F510" t="str">
            <v>компл.</v>
          </cell>
          <cell r="G510">
            <v>-6</v>
          </cell>
        </row>
        <row r="511">
          <cell r="C511" t="str">
            <v>ПЗ=ПЗ/НДС/Ко*ТР*ЗСРо-ПЗ</v>
          </cell>
        </row>
        <row r="512">
          <cell r="A512" t="str">
            <v>330
О</v>
          </cell>
          <cell r="B512" t="str">
            <v>РЦ п.277</v>
          </cell>
          <cell r="C512" t="str">
            <v>Интерактивный комплекс</v>
          </cell>
          <cell r="F512" t="str">
            <v>компл.</v>
          </cell>
          <cell r="G512">
            <v>-6</v>
          </cell>
        </row>
        <row r="513">
          <cell r="C513" t="str">
            <v>ПЗ=ПЗ/НДС/Ко*ТР*ЗСРо-ПЗ</v>
          </cell>
        </row>
        <row r="514">
          <cell r="A514" t="str">
            <v>331
О</v>
          </cell>
          <cell r="B514" t="str">
            <v>РЦ п.280</v>
          </cell>
          <cell r="C514" t="str">
            <v>Шкаф для хранения учебных пособий, 1200х540х2200 мм.</v>
          </cell>
          <cell r="F514" t="str">
            <v>шт.</v>
          </cell>
          <cell r="G514">
            <v>-6</v>
          </cell>
        </row>
        <row r="515">
          <cell r="C515" t="str">
            <v>ПЗ=ПЗ/НДС/Ко*ТР*ЗСРо-ПЗ</v>
          </cell>
        </row>
        <row r="516">
          <cell r="A516" t="str">
            <v>332
О</v>
          </cell>
          <cell r="B516" t="str">
            <v>РЦ п.281</v>
          </cell>
          <cell r="C516" t="str">
            <v>Стол ученический двухместный регулируемый по высоте, '1200х500х640/700/760/820(h)мм;</v>
          </cell>
          <cell r="F516" t="str">
            <v>шт.</v>
          </cell>
          <cell r="G516">
            <v>-42</v>
          </cell>
        </row>
        <row r="517">
          <cell r="C517" t="str">
            <v>ПЗ=ПЗ/НДС/Ко*ТР*ЗСРо-ПЗ</v>
          </cell>
        </row>
        <row r="518">
          <cell r="A518" t="str">
            <v>333
О</v>
          </cell>
          <cell r="B518" t="str">
            <v>РЦ п.282</v>
          </cell>
          <cell r="C518" t="str">
            <v>Стол ученический двухместный регулируемый по высоте, '1200х500х640/700/760/820(h)мм;</v>
          </cell>
          <cell r="F518" t="str">
            <v>шт.</v>
          </cell>
          <cell r="G518">
            <v>-6</v>
          </cell>
        </row>
        <row r="519">
          <cell r="C519" t="str">
            <v>ПЗ=ПЗ/НДС/Ко*ТР*ЗСРо-ПЗ</v>
          </cell>
        </row>
        <row r="520">
          <cell r="A520" t="str">
            <v>334
О</v>
          </cell>
          <cell r="B520" t="str">
            <v>РЦ п.283</v>
          </cell>
          <cell r="C520" t="str">
            <v>Стул ученический поворотный с регулируемой высотой, 430х430х380/420/500мм</v>
          </cell>
          <cell r="F520" t="str">
            <v>шт.</v>
          </cell>
          <cell r="G520">
            <v>-78</v>
          </cell>
        </row>
        <row r="521">
          <cell r="C521" t="str">
            <v>ПЗ=ПЗ/НДС/Ко*ТР*ЗСРо-ПЗ</v>
          </cell>
        </row>
        <row r="522">
          <cell r="A522" t="str">
            <v>335
О</v>
          </cell>
          <cell r="B522" t="str">
            <v>РЦ п.284</v>
          </cell>
          <cell r="C522" t="str">
            <v>Стул ученический поворотный с регулируемой высотой, 430х430х380/420/500мм</v>
          </cell>
          <cell r="F522" t="str">
            <v>шт.</v>
          </cell>
          <cell r="G522">
            <v>-16</v>
          </cell>
        </row>
        <row r="523">
          <cell r="C523" t="str">
            <v>ПЗ=ПЗ/НДС/Ко*ТР*ЗСРо-ПЗ</v>
          </cell>
        </row>
        <row r="524">
          <cell r="A524" t="str">
            <v>336
О</v>
          </cell>
          <cell r="B524" t="str">
            <v>РЦ п.285</v>
          </cell>
          <cell r="C524" t="str">
            <v>Парта для инвалидов с вырезом, регулировкой угла наклона столешницы  и высоты, 900х600х500/800мм; угол наклона столешницы: 15 градусов</v>
          </cell>
          <cell r="F524" t="str">
            <v>шт.</v>
          </cell>
          <cell r="G524">
            <v>-6</v>
          </cell>
        </row>
        <row r="525">
          <cell r="C525" t="str">
            <v>ПЗ=ПЗ/НДС/Ко*ТР*ЗСРо-ПЗ</v>
          </cell>
        </row>
        <row r="526">
          <cell r="A526" t="str">
            <v>Кабинеты математики, русского языка и литературы (пом.</v>
          </cell>
        </row>
        <row r="527">
          <cell r="A527" t="str">
            <v>337</v>
          </cell>
          <cell r="B527" t="str">
            <v>ФЕР34-02-008-04
Приказ Минстроя России от 30.12.2016 №1039/пр</v>
          </cell>
          <cell r="C527" t="str">
            <v>Прим. 'Доска классная настенная //Установка указателя на стене</v>
          </cell>
          <cell r="F527" t="str">
            <v>шт</v>
          </cell>
          <cell r="G527">
            <v>-12</v>
          </cell>
        </row>
        <row r="528">
          <cell r="E528" t="str">
            <v>Накладные расходы 105% ФОТ (от -61)</v>
          </cell>
        </row>
        <row r="529">
          <cell r="E529" t="str">
            <v>Сметная прибыль 65% ФОТ (от -61)</v>
          </cell>
        </row>
        <row r="530">
          <cell r="A530" t="str">
            <v>338
О</v>
          </cell>
          <cell r="B530" t="str">
            <v>РЦ п.287</v>
          </cell>
          <cell r="C530" t="str">
            <v>Доска классная настенная с 5-тью рабочими поверхностями для 'письма 'мелом, фломастером  и маркером, 3000х1000мм;</v>
          </cell>
          <cell r="F530" t="str">
            <v>шт.</v>
          </cell>
          <cell r="G530">
            <v>-12</v>
          </cell>
        </row>
        <row r="531">
          <cell r="C531" t="str">
            <v>ПЗ=ПЗ/НДС/Ко*ТР*ЗСРо-ПЗ</v>
          </cell>
        </row>
        <row r="532">
          <cell r="A532" t="str">
            <v>340
О</v>
          </cell>
          <cell r="B532" t="str">
            <v>РЦ п.288</v>
          </cell>
          <cell r="C532" t="str">
            <v>Стол учителя, 1300х700х750мм; подкатная тумба с выдвижными ящиками, 400х530х600мм</v>
          </cell>
          <cell r="F532" t="str">
            <v>компл.</v>
          </cell>
          <cell r="G532">
            <v>-12</v>
          </cell>
        </row>
        <row r="533">
          <cell r="C533" t="str">
            <v>ПЗ=ПЗ/НДС/Ко*ТР*ЗСРо-ПЗ</v>
          </cell>
        </row>
        <row r="534">
          <cell r="A534" t="str">
            <v>341
О</v>
          </cell>
          <cell r="B534" t="str">
            <v>РЦ п.289</v>
          </cell>
          <cell r="C534" t="str">
            <v>Стол учителя приставной, 800х500х750мм;</v>
          </cell>
          <cell r="F534" t="str">
            <v>шт.</v>
          </cell>
          <cell r="G534">
            <v>-12</v>
          </cell>
        </row>
        <row r="535">
          <cell r="C535" t="str">
            <v>ПЗ=ПЗ/НДС/Ко*ТР*ЗСРо-ПЗ</v>
          </cell>
        </row>
        <row r="536">
          <cell r="A536" t="str">
            <v>345</v>
          </cell>
          <cell r="B536" t="str">
            <v>ФЕР10-01-059-01
Приказ Минстроя России от 30.12.2016 №1039/пр</v>
          </cell>
          <cell r="C536" t="str">
            <v>Установка столов, шкафов под мойки, холодильных шкафов и др.</v>
          </cell>
          <cell r="F536" t="str">
            <v>100 шт</v>
          </cell>
          <cell r="G536">
            <v>-0.48</v>
          </cell>
        </row>
        <row r="537">
          <cell r="C537" t="str">
            <v>МАТ=0 к расх.</v>
          </cell>
        </row>
        <row r="538">
          <cell r="E538" t="str">
            <v>Накладные расходы 124% ФОТ (от -314)</v>
          </cell>
        </row>
        <row r="539">
          <cell r="E539" t="str">
            <v>Сметная прибыль 63% ФОТ (от -314)</v>
          </cell>
        </row>
        <row r="540">
          <cell r="A540" t="str">
            <v>346
О</v>
          </cell>
          <cell r="B540" t="str">
            <v>РЦ п.292</v>
          </cell>
          <cell r="C540" t="str">
            <v>Тумба под доску, 1270х260х760мм;</v>
          </cell>
          <cell r="F540" t="str">
            <v>шт.</v>
          </cell>
          <cell r="G540">
            <v>-12</v>
          </cell>
        </row>
        <row r="541">
          <cell r="C541" t="str">
            <v>ПЗ=ПЗ/НДС/Ко*ТР*ЗСРо-ПЗ</v>
          </cell>
        </row>
        <row r="542">
          <cell r="A542" t="str">
            <v>347
О</v>
          </cell>
          <cell r="B542" t="str">
            <v>РЦ п.293</v>
          </cell>
          <cell r="C542" t="str">
            <v>Система хранения таблиц и плакатов над доской, длина 2м;  'полками, 1200х541х2084мм;</v>
          </cell>
          <cell r="F542" t="str">
            <v>шт.</v>
          </cell>
          <cell r="G542">
            <v>-12</v>
          </cell>
        </row>
        <row r="543">
          <cell r="C543" t="str">
            <v>ПЗ=ПЗ/НДС/Ко*ТР*ЗСРо-ПЗ</v>
          </cell>
        </row>
        <row r="544">
          <cell r="A544" t="str">
            <v>348
О</v>
          </cell>
          <cell r="B544" t="str">
            <v>РЦ п.294</v>
          </cell>
          <cell r="C544" t="str">
            <v>Шкаф для хранения с выдвигающимися демонстрационными</v>
          </cell>
          <cell r="F544" t="str">
            <v>шт.</v>
          </cell>
          <cell r="G544">
            <v>-24</v>
          </cell>
        </row>
        <row r="545">
          <cell r="C545" t="str">
            <v>ПЗ=ПЗ/НДС/Ко*ТР*ЗСРо-ПЗ</v>
          </cell>
        </row>
        <row r="546">
          <cell r="A546" t="str">
            <v>351</v>
          </cell>
          <cell r="B546" t="str">
            <v>ФЕР10-01-059-01
Приказ Минстроя России от 30.12.2016 №1039/пр</v>
          </cell>
          <cell r="C546" t="str">
            <v>Установка столов, шкафов под мойки, холодильных шкафов и др.</v>
          </cell>
          <cell r="F546" t="str">
            <v>100 шт</v>
          </cell>
          <cell r="G546">
            <v>-0.48</v>
          </cell>
        </row>
        <row r="547">
          <cell r="C547" t="str">
            <v>МАТ=0 к расх.</v>
          </cell>
        </row>
        <row r="548">
          <cell r="E548" t="str">
            <v>Накладные расходы 124% ФОТ (от -314)</v>
          </cell>
        </row>
        <row r="549">
          <cell r="E549" t="str">
            <v>Сметная прибыль 63% ФОТ (от -314)</v>
          </cell>
        </row>
        <row r="550">
          <cell r="A550" t="str">
            <v>352
О</v>
          </cell>
          <cell r="B550" t="str">
            <v>РЦ п.296</v>
          </cell>
          <cell r="C550" t="str">
            <v>Интерактивный комплекс</v>
          </cell>
          <cell r="F550" t="str">
            <v>компл.</v>
          </cell>
          <cell r="G550">
            <v>-12</v>
          </cell>
        </row>
        <row r="551">
          <cell r="C551" t="str">
            <v>ПЗ=ПЗ/НДС/Ко*ТР*ЗСРо-ПЗ</v>
          </cell>
        </row>
        <row r="552">
          <cell r="A552" t="str">
            <v>353
О</v>
          </cell>
          <cell r="B552" t="str">
            <v>РЦ п.299</v>
          </cell>
          <cell r="C552" t="str">
            <v>Шкаф для хранения учебных пособий, 1200х540х2200 мм.</v>
          </cell>
          <cell r="F552" t="str">
            <v>шт.</v>
          </cell>
          <cell r="G552">
            <v>-24</v>
          </cell>
        </row>
        <row r="553">
          <cell r="C553" t="str">
            <v>ПЗ=ПЗ/НДС/Ко*ТР*ЗСРо-ПЗ</v>
          </cell>
        </row>
        <row r="554">
          <cell r="A554" t="str">
            <v>354
О</v>
          </cell>
          <cell r="B554" t="str">
            <v>РЦ п.300</v>
          </cell>
          <cell r="C554" t="str">
            <v>Стол ученический двухместный регулируемый по высоте, '1200х500х640/700/760/820(h)мм;</v>
          </cell>
          <cell r="F554" t="str">
            <v>шт.</v>
          </cell>
          <cell r="G554">
            <v>-156</v>
          </cell>
        </row>
        <row r="555">
          <cell r="C555" t="str">
            <v>ПЗ=ПЗ/НДС/Ко*ТР*ЗСРо-ПЗ</v>
          </cell>
        </row>
        <row r="556">
          <cell r="A556" t="str">
            <v>355
О</v>
          </cell>
          <cell r="B556" t="str">
            <v>РЦ п.301</v>
          </cell>
          <cell r="C556" t="str">
            <v>Стол ученический двухместный регулируемый по высоте, '1200х500х640/700/760/820(h)мм;</v>
          </cell>
          <cell r="F556" t="str">
            <v>шт.</v>
          </cell>
          <cell r="G556">
            <v>-24</v>
          </cell>
        </row>
        <row r="557">
          <cell r="C557" t="str">
            <v>ПЗ=ПЗ/НДС/Ко*ТР*ЗСРо-ПЗ</v>
          </cell>
        </row>
        <row r="558">
          <cell r="A558" t="str">
            <v>356
О</v>
          </cell>
          <cell r="B558" t="str">
            <v>РЦ п.302</v>
          </cell>
          <cell r="C558" t="str">
            <v>Стул ученический поворотный с регулируемой высотой, 430х430х380/420/500мм</v>
          </cell>
          <cell r="F558" t="str">
            <v>шт.</v>
          </cell>
          <cell r="G558">
            <v>-300</v>
          </cell>
        </row>
        <row r="559">
          <cell r="C559" t="str">
            <v>ПЗ=ПЗ/НДС/Ко*ТР*ЗСРо-ПЗ</v>
          </cell>
        </row>
        <row r="560">
          <cell r="A560" t="str">
            <v>357
О</v>
          </cell>
          <cell r="B560" t="str">
            <v>РЦ п.303</v>
          </cell>
          <cell r="C560" t="str">
            <v>Стул ученический поворотный с регулируемой высотой, 430х430х380/420/500мм</v>
          </cell>
          <cell r="F560" t="str">
            <v>шт.</v>
          </cell>
          <cell r="G560">
            <v>-60</v>
          </cell>
        </row>
        <row r="561">
          <cell r="C561" t="str">
            <v>ПЗ=ПЗ/НДС/Ко*ТР*ЗСРо-ПЗ</v>
          </cell>
        </row>
        <row r="562">
          <cell r="A562" t="str">
            <v>358
О</v>
          </cell>
          <cell r="B562" t="str">
            <v>РЦ п.304</v>
          </cell>
          <cell r="C562" t="str">
            <v>Парта для инвалидов с вырезом, регулировкой угла наклона столешницы  и высоты, 900х600х500/800мм; угол наклона столешницы: 15 градусов</v>
          </cell>
          <cell r="F562" t="str">
            <v>шт.</v>
          </cell>
          <cell r="G562">
            <v>-12</v>
          </cell>
        </row>
        <row r="563">
          <cell r="C563" t="str">
            <v>ПЗ=ПЗ/НДС/Ко*ТР*ЗСРо-ПЗ</v>
          </cell>
        </row>
        <row r="564">
          <cell r="A564" t="str">
            <v>Кабинет ИЗО и черчения (пом. 2.208)</v>
          </cell>
        </row>
        <row r="565">
          <cell r="A565" t="str">
            <v>359</v>
          </cell>
          <cell r="B565" t="str">
            <v>ФЕР34-02-008-04
Приказ Минстроя России от 30.12.2016 №1039/пр</v>
          </cell>
          <cell r="C565" t="str">
            <v>Прим. 'Доска классная настенная //Установка указателя на стене</v>
          </cell>
          <cell r="F565" t="str">
            <v>шт</v>
          </cell>
          <cell r="G565">
            <v>-1</v>
          </cell>
        </row>
        <row r="566">
          <cell r="E566" t="str">
            <v>Накладные расходы 105% ФОТ (от -5)</v>
          </cell>
        </row>
        <row r="567">
          <cell r="E567" t="str">
            <v>Сметная прибыль 65% ФОТ (от -5)</v>
          </cell>
        </row>
        <row r="568">
          <cell r="A568" t="str">
            <v>360
О</v>
          </cell>
          <cell r="B568" t="str">
            <v>РЦ п.306</v>
          </cell>
          <cell r="C568" t="str">
            <v>Доска классная настенная с 5-тью рабочими поверхностями для 'письма 'мелом, фломастером  и маркером, 3000х1000мм;</v>
          </cell>
          <cell r="F568" t="str">
            <v>шт.</v>
          </cell>
          <cell r="G568">
            <v>-1</v>
          </cell>
        </row>
        <row r="569">
          <cell r="C569" t="str">
            <v>ПЗ=ПЗ/НДС/Ко*ТР*ЗСРо-ПЗ</v>
          </cell>
        </row>
        <row r="570">
          <cell r="A570" t="str">
            <v>362
О</v>
          </cell>
          <cell r="B570" t="str">
            <v>РЦ п.307</v>
          </cell>
          <cell r="C570" t="str">
            <v>Стол учителя, 1300х700х750мм; подкатная тумба с выдвижными ящиками, 400х530х600мм</v>
          </cell>
          <cell r="F570" t="str">
            <v>компл.</v>
          </cell>
          <cell r="G570">
            <v>-1</v>
          </cell>
        </row>
        <row r="571">
          <cell r="C571" t="str">
            <v>ПЗ=ПЗ/НДС/Ко*ТР*ЗСРо-ПЗ</v>
          </cell>
        </row>
        <row r="572">
          <cell r="A572" t="str">
            <v>363
О</v>
          </cell>
          <cell r="B572" t="str">
            <v>РЦ п.308</v>
          </cell>
          <cell r="C572" t="str">
            <v>Стол учителя приставной, 800х500х750мм;</v>
          </cell>
          <cell r="F572" t="str">
            <v>шт.</v>
          </cell>
          <cell r="G572">
            <v>-1</v>
          </cell>
        </row>
        <row r="573">
          <cell r="C573" t="str">
            <v>ПЗ=ПЗ/НДС/Ко*ТР*ЗСРо-ПЗ</v>
          </cell>
        </row>
        <row r="574">
          <cell r="A574" t="str">
            <v>368
О</v>
          </cell>
          <cell r="B574" t="str">
            <v>РЦ п.311</v>
          </cell>
          <cell r="C574" t="str">
            <v>Шкаф для хранения с выдвигающимися демонстрационными  'полками, 1200х541х2084мм;</v>
          </cell>
          <cell r="F574" t="str">
            <v>шт.</v>
          </cell>
          <cell r="G574">
            <v>-2</v>
          </cell>
        </row>
        <row r="575">
          <cell r="C575" t="str">
            <v>ПЗ=ПЗ/НДС/Ко*ТР*ЗСРо-ПЗ</v>
          </cell>
        </row>
        <row r="576">
          <cell r="A576" t="str">
            <v>371</v>
          </cell>
          <cell r="B576" t="str">
            <v>ФЕР10-01-059-01
Приказ Минстроя России от 30.12.2016 №1039/пр</v>
          </cell>
          <cell r="C576" t="str">
            <v>Установка столов, шкафов под мойки, холодильных шкафов и др.</v>
          </cell>
          <cell r="F576" t="str">
            <v>100 шт</v>
          </cell>
          <cell r="G576">
            <v>-0.05</v>
          </cell>
        </row>
        <row r="577">
          <cell r="C577" t="str">
            <v>МАТ=0 к расх.</v>
          </cell>
        </row>
        <row r="578">
          <cell r="E578" t="str">
            <v>Накладные расходы 124% ФОТ (от -33)</v>
          </cell>
        </row>
        <row r="579">
          <cell r="E579" t="str">
            <v>Сметная прибыль 63% ФОТ (от -33)</v>
          </cell>
        </row>
        <row r="580">
          <cell r="A580" t="str">
            <v>372
О</v>
          </cell>
          <cell r="B580" t="str">
            <v>РЦ п.313</v>
          </cell>
          <cell r="C580" t="str">
            <v>Интерактивный комплекс</v>
          </cell>
          <cell r="F580" t="str">
            <v>компл.</v>
          </cell>
          <cell r="G580">
            <v>-1</v>
          </cell>
        </row>
        <row r="581">
          <cell r="C581" t="str">
            <v>ПЗ=ПЗ/НДС/Ко*ТР*ЗСРо-ПЗ</v>
          </cell>
        </row>
        <row r="582">
          <cell r="A582" t="str">
            <v>373
О</v>
          </cell>
          <cell r="B582" t="str">
            <v>РЦ п.316</v>
          </cell>
          <cell r="C582" t="str">
            <v>Шкаф для хранения учебных пособий, 1200х540х2200 мм.</v>
          </cell>
          <cell r="F582" t="str">
            <v>шт.</v>
          </cell>
          <cell r="G582">
            <v>-2</v>
          </cell>
        </row>
        <row r="583">
          <cell r="C583" t="str">
            <v>ПЗ=ПЗ/НДС/Ко*ТР*ЗСРо-ПЗ</v>
          </cell>
        </row>
        <row r="584">
          <cell r="A584" t="str">
            <v>374
О</v>
          </cell>
          <cell r="B584" t="str">
            <v>РЦ п.317</v>
          </cell>
          <cell r="C584" t="str">
            <v>Стол ученический двухместный регулируемый по высоте, '1200х500х640/700/760/820(h)мм;</v>
          </cell>
          <cell r="F584" t="str">
            <v>шт.</v>
          </cell>
          <cell r="G584">
            <v>-13</v>
          </cell>
        </row>
        <row r="585">
          <cell r="C585" t="str">
            <v>ПЗ=ПЗ/НДС/Ко*ТР*ЗСРо-ПЗ</v>
          </cell>
        </row>
        <row r="586">
          <cell r="A586" t="str">
            <v>375
О</v>
          </cell>
          <cell r="B586" t="str">
            <v>РЦ п.318</v>
          </cell>
          <cell r="C586" t="str">
            <v>Стол ученический двухместный регулируемый по высоте, '1200х500х640/700/760/820(h)мм;</v>
          </cell>
          <cell r="F586" t="str">
            <v>шт.</v>
          </cell>
          <cell r="G586">
            <v>-2</v>
          </cell>
        </row>
        <row r="587">
          <cell r="C587" t="str">
            <v>ПЗ=ПЗ/НДС/Ко*ТР*ЗСРо-ПЗ</v>
          </cell>
        </row>
        <row r="588">
          <cell r="A588" t="str">
            <v>376
О</v>
          </cell>
          <cell r="B588" t="str">
            <v>РЦ п.319</v>
          </cell>
          <cell r="C588" t="str">
            <v>Стул ученический поворотный с регулируемой высотой, 430х430х380/420/500мм</v>
          </cell>
          <cell r="F588" t="str">
            <v>шт.</v>
          </cell>
          <cell r="G588">
            <v>-25</v>
          </cell>
        </row>
        <row r="589">
          <cell r="C589" t="str">
            <v>ПЗ=ПЗ/НДС/Ко*ТР*ЗСРо-ПЗ</v>
          </cell>
        </row>
        <row r="590">
          <cell r="A590" t="str">
            <v>377
О</v>
          </cell>
          <cell r="B590" t="str">
            <v>РЦ п.320</v>
          </cell>
          <cell r="C590" t="str">
            <v>Стул ученический поворотный с регулируемой высотой, 430х430х380/420/500мм</v>
          </cell>
          <cell r="F590" t="str">
            <v>шт.</v>
          </cell>
          <cell r="G590">
            <v>-5</v>
          </cell>
        </row>
        <row r="591">
          <cell r="C591" t="str">
            <v>ПЗ=ПЗ/НДС/Ко*ТР*ЗСРо-ПЗ</v>
          </cell>
        </row>
        <row r="592">
          <cell r="A592" t="str">
            <v>378
О</v>
          </cell>
          <cell r="B592" t="str">
            <v>РЦ п.321</v>
          </cell>
          <cell r="C592" t="str">
            <v>Парта для инвалидов с вырезом, регулировкой угла наклона столешницы  и высоты, 900х600х500/800мм; угол наклона столешницы: 15 градусов</v>
          </cell>
          <cell r="F592" t="str">
            <v>шт.</v>
          </cell>
          <cell r="G592">
            <v>-1</v>
          </cell>
        </row>
        <row r="593">
          <cell r="C593" t="str">
            <v>ПЗ=ПЗ/НДС/Ко*ТР*ЗСРо-ПЗ</v>
          </cell>
        </row>
        <row r="594">
          <cell r="A594" t="str">
            <v>379
О</v>
          </cell>
          <cell r="B594" t="str">
            <v>РЦ п.322</v>
          </cell>
          <cell r="C594" t="str">
            <v>Мольберт двухсторонний, 750х500мм;</v>
          </cell>
          <cell r="F594" t="str">
            <v>шт.</v>
          </cell>
          <cell r="G594">
            <v>-15</v>
          </cell>
        </row>
        <row r="595">
          <cell r="C595" t="str">
            <v>ПЗ=ПЗ/НДС/Ко*ТР*ЗСРо-ПЗ</v>
          </cell>
        </row>
        <row r="596">
          <cell r="A596" t="str">
            <v>380
О</v>
          </cell>
          <cell r="B596" t="str">
            <v>РЦ п.323</v>
          </cell>
          <cell r="C596" t="str">
            <v>Натюрмортный стол, 500х500х800(1300)мм;</v>
          </cell>
          <cell r="F596" t="str">
            <v>шт.</v>
          </cell>
          <cell r="G596">
            <v>-1</v>
          </cell>
        </row>
        <row r="597">
          <cell r="C597" t="str">
            <v>ПЗ=ПЗ/НДС/Ко*ТР*ЗСРо-ПЗ</v>
          </cell>
        </row>
        <row r="598">
          <cell r="A598" t="str">
            <v>Кабинеты, лаборатории и лаборантская физики (пом. 2.227÷2.231)</v>
          </cell>
        </row>
        <row r="599">
          <cell r="A599" t="str">
            <v>381</v>
          </cell>
          <cell r="B599" t="str">
            <v>ФЕР34-02-008-04
Приказ Минстроя России от 30.12.2016 №1039/пр</v>
          </cell>
          <cell r="C599" t="str">
            <v>Прим. 'Доска классная настенная //Установка указателя на стене</v>
          </cell>
          <cell r="F599" t="str">
            <v>шт</v>
          </cell>
          <cell r="G599">
            <v>-2</v>
          </cell>
        </row>
        <row r="600">
          <cell r="E600" t="str">
            <v>Накладные расходы 105% ФОТ (от -10)</v>
          </cell>
        </row>
        <row r="601">
          <cell r="E601" t="str">
            <v>Сметная прибыль 65% ФОТ (от -10)</v>
          </cell>
        </row>
        <row r="602">
          <cell r="A602" t="str">
            <v>382
О</v>
          </cell>
          <cell r="B602" t="str">
            <v>РЦ п.325</v>
          </cell>
          <cell r="C602" t="str">
            <v>Доска классная настенная с 5-тью рабочими поверхностями для 'письма 'мелом, фломастером  и маркером, 3000х1000мм;</v>
          </cell>
          <cell r="F602" t="str">
            <v>шт.</v>
          </cell>
          <cell r="G602">
            <v>-2</v>
          </cell>
        </row>
        <row r="603">
          <cell r="C603" t="str">
            <v>ПЗ=ПЗ/НДС/Ко*ТР*ЗСРо-ПЗ</v>
          </cell>
        </row>
        <row r="604">
          <cell r="A604" t="str">
            <v>384
О</v>
          </cell>
          <cell r="B604" t="str">
            <v>РЦ п.326</v>
          </cell>
          <cell r="C604" t="str">
            <v>Стол учителя, 1300х700х750мм; подкатная тумба с выдвижными ящиками, 400х530х600мм</v>
          </cell>
          <cell r="F604" t="str">
            <v>компл.</v>
          </cell>
          <cell r="G604">
            <v>-4</v>
          </cell>
        </row>
        <row r="605">
          <cell r="C605" t="str">
            <v>ПЗ=ПЗ/НДС/Ко*ТР*ЗСРо-ПЗ</v>
          </cell>
        </row>
        <row r="606">
          <cell r="A606" t="str">
            <v>385
О</v>
          </cell>
          <cell r="B606" t="str">
            <v>РЦ п.327</v>
          </cell>
          <cell r="C606" t="str">
            <v>Стол учителя, 1300х700х750мм; подкатная тумба с выдвижными ящиками, 400х530х600мм</v>
          </cell>
          <cell r="F606" t="str">
            <v>компл.</v>
          </cell>
          <cell r="G606">
            <v>-1</v>
          </cell>
        </row>
        <row r="607">
          <cell r="C607" t="str">
            <v>ПЗ=ПЗ/НДС/Ко*ТР*ЗСРо-ПЗ</v>
          </cell>
        </row>
        <row r="608">
          <cell r="A608" t="str">
            <v>386
О</v>
          </cell>
          <cell r="B608" t="str">
            <v>РЦ п.328</v>
          </cell>
          <cell r="C608" t="str">
            <v>Стол учителя приставной, 800х500х750мм;</v>
          </cell>
          <cell r="F608" t="str">
            <v>шт.</v>
          </cell>
          <cell r="G608">
            <v>-2</v>
          </cell>
        </row>
        <row r="609">
          <cell r="C609" t="str">
            <v>ПЗ=ПЗ/НДС/Ко*ТР*ЗСРо-ПЗ</v>
          </cell>
        </row>
        <row r="610">
          <cell r="A610" t="str">
            <v>387
О</v>
          </cell>
          <cell r="B610" t="str">
            <v>РЦ п.329</v>
          </cell>
          <cell r="C610" t="str">
            <v>Кресло учителя</v>
          </cell>
          <cell r="F610" t="str">
            <v>шт.</v>
          </cell>
          <cell r="G610">
            <v>-3</v>
          </cell>
        </row>
        <row r="611">
          <cell r="C611" t="str">
            <v>ПЗ=ПЗ/НДС/Ко*ТР*ЗСРо-ПЗ</v>
          </cell>
        </row>
        <row r="612">
          <cell r="A612" t="str">
            <v>391</v>
          </cell>
          <cell r="B612" t="str">
            <v>ФЕР10-01-059-01
Приказ Минстроя России от 30.12.2016 №1039/пр</v>
          </cell>
          <cell r="C612" t="str">
            <v>Установка столов, шкафов под мойки, холодильных шкафов и др.</v>
          </cell>
          <cell r="F612" t="str">
            <v>100 шт</v>
          </cell>
          <cell r="G612">
            <v>-1.19</v>
          </cell>
        </row>
        <row r="613">
          <cell r="C613" t="str">
            <v>МАТ=0 к расх.</v>
          </cell>
        </row>
        <row r="614">
          <cell r="E614" t="str">
            <v>Накладные расходы 124% ФОТ (от -780)</v>
          </cell>
        </row>
        <row r="615">
          <cell r="E615" t="str">
            <v>Сметная прибыль 63% ФОТ (от -780)</v>
          </cell>
        </row>
        <row r="616">
          <cell r="A616" t="str">
            <v>392
О</v>
          </cell>
          <cell r="B616" t="str">
            <v>РЦ п.332</v>
          </cell>
          <cell r="C616" t="str">
            <v>Система хранения таблиц и плакатов над доской, длина 2м;</v>
          </cell>
          <cell r="F616" t="str">
            <v>шт.</v>
          </cell>
          <cell r="G616">
            <v>-4</v>
          </cell>
        </row>
        <row r="617">
          <cell r="C617" t="str">
            <v>ПЗ=ПЗ/НДС/Ко*ТР*ЗСРо-ПЗ</v>
          </cell>
        </row>
        <row r="618">
          <cell r="A618" t="str">
            <v>393
О</v>
          </cell>
          <cell r="B618" t="str">
            <v>РЦ п.333</v>
          </cell>
          <cell r="C618" t="str">
            <v>Шкаф для хранения с выдвигающимися демонстрационными  'полками, 1200х541х2084мм;</v>
          </cell>
          <cell r="F618" t="str">
            <v>шт.</v>
          </cell>
          <cell r="G618">
            <v>-6</v>
          </cell>
        </row>
        <row r="619">
          <cell r="C619" t="str">
            <v>ПЗ=ПЗ/НДС/Ко*ТР*ЗСРо-ПЗ</v>
          </cell>
        </row>
        <row r="620">
          <cell r="A620" t="str">
            <v>394
О</v>
          </cell>
          <cell r="B620" t="str">
            <v>РЦ п.334</v>
          </cell>
          <cell r="C620" t="str">
            <v>Шкаф для хранения с выдвигающимися демонстрационными  'полками, 1200х541х2084мм;</v>
          </cell>
          <cell r="F620" t="str">
            <v>шт.</v>
          </cell>
          <cell r="G620">
            <v>-1</v>
          </cell>
        </row>
        <row r="621">
          <cell r="C621" t="str">
            <v>ПЗ=ПЗ/НДС/Ко*ТР*ЗСРо-ПЗ</v>
          </cell>
        </row>
        <row r="622">
          <cell r="A622" t="str">
            <v>395
О</v>
          </cell>
          <cell r="B622" t="str">
            <v>РЦ п.335</v>
          </cell>
          <cell r="C622" t="str">
            <v>Интерактивный комплекс</v>
          </cell>
          <cell r="F622" t="str">
            <v>компл.</v>
          </cell>
          <cell r="G622">
            <v>-2</v>
          </cell>
        </row>
        <row r="623">
          <cell r="C623" t="str">
            <v>ПЗ=ПЗ/НДС/Ко*ТР*ЗСРо-ПЗ</v>
          </cell>
        </row>
        <row r="624">
          <cell r="A624" t="str">
            <v>396
О</v>
          </cell>
          <cell r="B624" t="str">
            <v>РЦ п.338</v>
          </cell>
          <cell r="C624" t="str">
            <v>Шкаф для хранения учебных пособий, 1200х540х2200 мм.</v>
          </cell>
          <cell r="F624" t="str">
            <v>шт.</v>
          </cell>
          <cell r="G624">
            <v>-6</v>
          </cell>
        </row>
        <row r="625">
          <cell r="C625" t="str">
            <v>ПЗ=ПЗ/НДС/Ко*ТР*ЗСРо-ПЗ</v>
          </cell>
        </row>
        <row r="626">
          <cell r="A626" t="str">
            <v>397
О</v>
          </cell>
          <cell r="B626" t="str">
            <v>РЦ п.339</v>
          </cell>
          <cell r="C626" t="str">
            <v>Шкаф для хранения с выдвигающимися демонстрационными  'полками, 1200х541х2084мм;</v>
          </cell>
          <cell r="F626" t="str">
            <v>шт.</v>
          </cell>
          <cell r="G626">
            <v>-1</v>
          </cell>
        </row>
        <row r="627">
          <cell r="C627" t="str">
            <v>ПЗ=ПЗ/НДС/Ко*ТР*ЗСРо-ПЗ</v>
          </cell>
        </row>
        <row r="628">
          <cell r="A628" t="str">
            <v>398
О</v>
          </cell>
          <cell r="B628" t="str">
            <v>РЦ п.340</v>
          </cell>
          <cell r="C628" t="str">
            <v>Стол ученический двухместный регулируемый по высоте, '1200х500х640/700/760/820(h)мм;</v>
          </cell>
          <cell r="F628" t="str">
            <v>шт.</v>
          </cell>
          <cell r="G628">
            <v>-26</v>
          </cell>
        </row>
        <row r="629">
          <cell r="C629" t="str">
            <v>ПЗ=ПЗ/НДС/Ко*ТР*ЗСРо-ПЗ</v>
          </cell>
        </row>
        <row r="630">
          <cell r="A630" t="str">
            <v>399
О</v>
          </cell>
          <cell r="B630" t="str">
            <v>РЦ п.341</v>
          </cell>
          <cell r="C630" t="str">
            <v>Стол ученический двухместный регулируемый по высоте, '1200х500х640/700/760/820(h)мм;</v>
          </cell>
          <cell r="F630" t="str">
            <v>шт.</v>
          </cell>
          <cell r="G630">
            <v>-4</v>
          </cell>
        </row>
        <row r="631">
          <cell r="C631" t="str">
            <v>ПЗ=ПЗ/НДС/Ко*ТР*ЗСРо-ПЗ</v>
          </cell>
        </row>
        <row r="632">
          <cell r="A632" t="str">
            <v>400
О</v>
          </cell>
          <cell r="B632" t="str">
            <v>РЦ п.342</v>
          </cell>
          <cell r="C632" t="str">
            <v>Стул ученический  регулируемый по высоте, высота до сидения: 380/420/500(h)мм;</v>
          </cell>
          <cell r="F632" t="str">
            <v>шт.</v>
          </cell>
          <cell r="G632">
            <v>-50</v>
          </cell>
        </row>
        <row r="633">
          <cell r="C633" t="str">
            <v>ПЗ=ПЗ/НДС/Ко*ТР*ЗСРо-ПЗ</v>
          </cell>
        </row>
        <row r="634">
          <cell r="A634" t="str">
            <v>401
О</v>
          </cell>
          <cell r="B634" t="str">
            <v>РЦ п.343</v>
          </cell>
          <cell r="C634" t="str">
            <v>Стул ученический  регулируемый по высоте, высота до сидения: 380/420/500(h)мм;</v>
          </cell>
          <cell r="F634" t="str">
            <v>шт.</v>
          </cell>
          <cell r="G634">
            <v>-10</v>
          </cell>
        </row>
        <row r="635">
          <cell r="C635" t="str">
            <v>ПЗ=ПЗ/НДС/Ко*ТР*ЗСРо-ПЗ</v>
          </cell>
        </row>
        <row r="636">
          <cell r="A636" t="str">
            <v>402
О</v>
          </cell>
          <cell r="B636" t="str">
            <v>РЦ п.344</v>
          </cell>
          <cell r="C636" t="str">
            <v>Парта для инвалидов с вырезом, регулировкой угла наклона столешницы  и высоты, 900х600х500/800мм; угол наклона столешницы: 15 градусов</v>
          </cell>
          <cell r="F636" t="str">
            <v>шт.</v>
          </cell>
          <cell r="G636">
            <v>-2</v>
          </cell>
        </row>
        <row r="637">
          <cell r="C637" t="str">
            <v>ПЗ=ПЗ/НДС/Ко*ТР*ЗСРо-ПЗ</v>
          </cell>
        </row>
        <row r="638">
          <cell r="A638" t="str">
            <v>405
О</v>
          </cell>
          <cell r="B638" t="str">
            <v>РЦ п.347</v>
          </cell>
          <cell r="C638" t="str">
            <v>Стол ученический лабораторный физический, 1200х600х760мм; 42в 2ШР; в комплекте с надстольем, размерами 1200х300х800 мм;</v>
          </cell>
          <cell r="F638" t="str">
            <v>шт.</v>
          </cell>
          <cell r="G638">
            <v>-26</v>
          </cell>
        </row>
        <row r="639">
          <cell r="C639" t="str">
            <v>ПЗ=ПЗ/НДС/Ко*ТР*ЗСРо-ПЗ</v>
          </cell>
        </row>
        <row r="640">
          <cell r="A640" t="str">
            <v>406
О</v>
          </cell>
          <cell r="B640" t="str">
            <v>РЦ п.348</v>
          </cell>
          <cell r="C640" t="str">
            <v>Стол ученический лабораторный физический, 1200х600х760мм; 42в 2ШР; в комплекте с надстольем, размерами 1200х300х800 мм;</v>
          </cell>
          <cell r="F640" t="str">
            <v>шт.</v>
          </cell>
          <cell r="G640">
            <v>-4</v>
          </cell>
        </row>
        <row r="641">
          <cell r="C641" t="str">
            <v>ПЗ=ПЗ/НДС/Ко*ТР*ЗСРо-ПЗ</v>
          </cell>
        </row>
        <row r="642">
          <cell r="A642" t="str">
            <v>407
О</v>
          </cell>
          <cell r="B642" t="str">
            <v>РЦ п.349</v>
          </cell>
          <cell r="C642" t="str">
            <v>Стул ученический лабораторный с регулируемой высотой</v>
          </cell>
          <cell r="F642" t="str">
            <v>шт.</v>
          </cell>
          <cell r="G642">
            <v>-50</v>
          </cell>
        </row>
        <row r="643">
          <cell r="C643" t="str">
            <v>ПЗ=ПЗ/НДС/Ко*ТР*ЗСРо-ПЗ</v>
          </cell>
        </row>
        <row r="644">
          <cell r="A644" t="str">
            <v>408
О</v>
          </cell>
          <cell r="B644" t="str">
            <v>РЦ п.350</v>
          </cell>
          <cell r="C644" t="str">
            <v>Стул ученический лабораторный с регулируемой высотой</v>
          </cell>
          <cell r="F644" t="str">
            <v>шт.</v>
          </cell>
          <cell r="G644">
            <v>-10</v>
          </cell>
        </row>
        <row r="645">
          <cell r="C645" t="str">
            <v>ПЗ=ПЗ/НДС/Ко*ТР*ЗСРо-ПЗ</v>
          </cell>
        </row>
        <row r="646">
          <cell r="A646" t="str">
            <v>409
О</v>
          </cell>
          <cell r="B646" t="str">
            <v>РЦ п.351</v>
          </cell>
          <cell r="C646" t="str">
            <v>Шкаф для лабораторной посуды, 600х400х1960мм;</v>
          </cell>
          <cell r="F646" t="str">
            <v>шт.</v>
          </cell>
          <cell r="G646">
            <v>-2</v>
          </cell>
        </row>
        <row r="647">
          <cell r="C647" t="str">
            <v>ПЗ=ПЗ/НДС/Ко*ТР*ЗСРо-ПЗ</v>
          </cell>
        </row>
        <row r="648">
          <cell r="A648" t="str">
            <v>410
О</v>
          </cell>
          <cell r="B648" t="str">
            <v>РЦ п.352</v>
          </cell>
          <cell r="C648" t="str">
            <v>Шкаф для лабораторной посуды, 600х400х1960мм;</v>
          </cell>
          <cell r="F648" t="str">
            <v>шт.</v>
          </cell>
          <cell r="G648">
            <v>-2</v>
          </cell>
        </row>
        <row r="649">
          <cell r="C649" t="str">
            <v>ПЗ=ПЗ/НДС/Ко*ТР*ЗСРо-ПЗ</v>
          </cell>
        </row>
        <row r="650">
          <cell r="A650" t="str">
            <v>411
О</v>
          </cell>
          <cell r="B650" t="str">
            <v>РЦ п.353</v>
          </cell>
          <cell r="C650" t="str">
            <v>Стол лабораторный моечный, 1200х600х900мм;</v>
          </cell>
          <cell r="F650" t="str">
            <v>шт.</v>
          </cell>
          <cell r="G650">
            <v>-1</v>
          </cell>
        </row>
        <row r="651">
          <cell r="C651" t="str">
            <v>ПЗ=ПЗ/НДС/Ко*ТР*ЗСРо-ПЗ</v>
          </cell>
        </row>
        <row r="652">
          <cell r="A652" t="str">
            <v>412
О</v>
          </cell>
          <cell r="B652" t="str">
            <v>РЦ п.354</v>
          </cell>
          <cell r="C652" t="str">
            <v>Стол лабораторный моечный, 1200х600х900мм;</v>
          </cell>
          <cell r="F652" t="str">
            <v>шт.</v>
          </cell>
          <cell r="G652">
            <v>-1</v>
          </cell>
        </row>
        <row r="653">
          <cell r="C653" t="str">
            <v>ПЗ=ПЗ/НДС/Ко*ТР*ЗСРо-ПЗ</v>
          </cell>
        </row>
        <row r="654">
          <cell r="A654" t="str">
            <v>Кабинеты географии, истории и обществознания (пом.2.302÷2.305)</v>
          </cell>
        </row>
        <row r="655">
          <cell r="A655" t="str">
            <v>413</v>
          </cell>
          <cell r="B655" t="str">
            <v>ФЕР34-02-008-04
Приказ Минстроя России от 30.12.2016 №1039/пр</v>
          </cell>
          <cell r="C655" t="str">
            <v>Прим. 'Доска классная настенная //Установка указателя на стене</v>
          </cell>
          <cell r="F655" t="str">
            <v>шт</v>
          </cell>
          <cell r="G655">
            <v>-4</v>
          </cell>
        </row>
        <row r="656">
          <cell r="E656" t="str">
            <v>Накладные расходы 105% ФОТ (от -20)</v>
          </cell>
        </row>
        <row r="657">
          <cell r="E657" t="str">
            <v>Сметная прибыль 65% ФОТ (от -20)</v>
          </cell>
        </row>
        <row r="658">
          <cell r="A658" t="str">
            <v>414
О</v>
          </cell>
          <cell r="B658" t="str">
            <v>РЦ п.356</v>
          </cell>
          <cell r="C658" t="str">
            <v>Доска классная настенная с 5-тью рабочими поверхностями для 'письма 'мелом, фломастером  и маркером, 3000х1000мм;</v>
          </cell>
          <cell r="F658" t="str">
            <v>шт.</v>
          </cell>
          <cell r="G658">
            <v>-4</v>
          </cell>
        </row>
        <row r="659">
          <cell r="C659" t="str">
            <v>ПЗ=ПЗ/НДС/Ко*ТР*ЗСРо-ПЗ</v>
          </cell>
        </row>
        <row r="660">
          <cell r="A660" t="str">
            <v>415</v>
          </cell>
          <cell r="B660" t="str">
            <v>ФЕР10-01-059-01
Приказ Минстроя России от 30.12.2016 №1039/пр</v>
          </cell>
          <cell r="C660" t="str">
            <v>Установка столов, шкафов под мойки, холодильных шкафов и др.</v>
          </cell>
          <cell r="F660" t="str">
            <v>100 шт</v>
          </cell>
          <cell r="G660">
            <v>-0.04</v>
          </cell>
        </row>
        <row r="661">
          <cell r="C661" t="str">
            <v>МАТ=0 к расх.</v>
          </cell>
        </row>
        <row r="662">
          <cell r="E662" t="str">
            <v>Накладные расходы 124% ФОТ (от -26)</v>
          </cell>
        </row>
        <row r="663">
          <cell r="E663" t="str">
            <v>Сметная прибыль 63% ФОТ (от -26)</v>
          </cell>
        </row>
        <row r="664">
          <cell r="A664" t="str">
            <v>416
О</v>
          </cell>
          <cell r="B664" t="str">
            <v>РЦ п.357</v>
          </cell>
          <cell r="C664" t="str">
            <v>Стол учителя, 1300х700х750мм; подкатная тумба с выдвижными ящиками, 400х530х600мм</v>
          </cell>
          <cell r="F664" t="str">
            <v>компл.</v>
          </cell>
          <cell r="G664">
            <v>-4</v>
          </cell>
        </row>
        <row r="665">
          <cell r="C665" t="str">
            <v>ПЗ=ПЗ/НДС/Ко*ТР*ЗСРо-ПЗ</v>
          </cell>
        </row>
        <row r="666">
          <cell r="A666" t="str">
            <v>417
О</v>
          </cell>
          <cell r="B666" t="str">
            <v>РЦ п.358</v>
          </cell>
          <cell r="C666" t="str">
            <v>Стол учителя приставной, 800х500х750мм;</v>
          </cell>
          <cell r="F666" t="str">
            <v>шт.</v>
          </cell>
          <cell r="G666">
            <v>-4</v>
          </cell>
        </row>
        <row r="667">
          <cell r="C667" t="str">
            <v>ПЗ=ПЗ/НДС/Ко*ТР*ЗСРо-ПЗ</v>
          </cell>
        </row>
        <row r="668">
          <cell r="A668" t="str">
            <v>421</v>
          </cell>
          <cell r="B668" t="str">
            <v>ФЕР10-01-059-01
Приказ Минстроя России от 30.12.2016 №1039/пр</v>
          </cell>
          <cell r="C668" t="str">
            <v>Установка столов, шкафов под мойки, холодильных шкафов и др.</v>
          </cell>
          <cell r="F668" t="str">
            <v>100 шт</v>
          </cell>
          <cell r="G668">
            <v>-0.2</v>
          </cell>
        </row>
        <row r="669">
          <cell r="E669" t="str">
            <v>Накладные расходы 124% ФОТ (от -131)</v>
          </cell>
        </row>
        <row r="670">
          <cell r="E670" t="str">
            <v>Сметная прибыль 63% ФОТ (от -131)</v>
          </cell>
        </row>
        <row r="671">
          <cell r="A671" t="str">
            <v>422
О</v>
          </cell>
          <cell r="B671" t="str">
            <v>РЦ п.361</v>
          </cell>
          <cell r="C671" t="str">
            <v>Тумба под доску, 1270х260х760мм;</v>
          </cell>
          <cell r="F671" t="str">
            <v>шт.</v>
          </cell>
          <cell r="G671">
            <v>-4</v>
          </cell>
        </row>
        <row r="672">
          <cell r="C672" t="str">
            <v>ПЗ=ПЗ/НДС/Ко*ТР*ЗСРо-ПЗ</v>
          </cell>
        </row>
        <row r="673">
          <cell r="A673" t="str">
            <v>423
О</v>
          </cell>
          <cell r="B673" t="str">
            <v>РЦ п.362</v>
          </cell>
          <cell r="C673" t="str">
            <v>Система хранения таблиц и плакатов над доской, длина 2м;</v>
          </cell>
          <cell r="F673" t="str">
            <v>шт.</v>
          </cell>
          <cell r="G673">
            <v>-4</v>
          </cell>
        </row>
        <row r="674">
          <cell r="C674" t="str">
            <v>ПЗ=ПЗ/НДС/Ко*ТР*ЗСРо-ПЗ</v>
          </cell>
        </row>
        <row r="675">
          <cell r="A675" t="str">
            <v>424
О</v>
          </cell>
          <cell r="B675" t="str">
            <v>РЦ п.363</v>
          </cell>
          <cell r="C675" t="str">
            <v>Система хранения таблиц и плакатов над доской, длина 2м;</v>
          </cell>
          <cell r="F675" t="str">
            <v>шт.</v>
          </cell>
          <cell r="G675">
            <v>-2</v>
          </cell>
        </row>
        <row r="676">
          <cell r="C676" t="str">
            <v>ПЗ=ПЗ/НДС/Ко*ТР*ЗСРо-ПЗ</v>
          </cell>
        </row>
        <row r="677">
          <cell r="A677" t="str">
            <v>425
О</v>
          </cell>
          <cell r="B677" t="str">
            <v>РЦ п.364</v>
          </cell>
          <cell r="C677" t="str">
            <v>Шкаф для хранения с выдвигающимися демонстрационными   'полками, 1200х541х2084мм;</v>
          </cell>
          <cell r="F677" t="str">
            <v>шт.</v>
          </cell>
          <cell r="G677">
            <v>-8</v>
          </cell>
        </row>
        <row r="678">
          <cell r="C678" t="str">
            <v>ПЗ=ПЗ/НДС/Ко*ТР*ЗСРо-ПЗ</v>
          </cell>
        </row>
        <row r="679">
          <cell r="A679" t="str">
            <v>428</v>
          </cell>
          <cell r="B679" t="str">
            <v>ФЕР10-01-059-01
Приказ Минстроя России от 30.12.2016 №1039/пр</v>
          </cell>
          <cell r="C679" t="str">
            <v>Установка столов, шкафов под мойки, холодильных шкафов и др.</v>
          </cell>
          <cell r="F679" t="str">
            <v>100 шт</v>
          </cell>
          <cell r="G679">
            <v>-0.16</v>
          </cell>
        </row>
        <row r="680">
          <cell r="C680" t="str">
            <v>МАТ=0 к расх.</v>
          </cell>
        </row>
        <row r="681">
          <cell r="E681" t="str">
            <v>Накладные расходы 124% ФОТ (от -104)</v>
          </cell>
        </row>
        <row r="682">
          <cell r="E682" t="str">
            <v>Сметная прибыль 63% ФОТ (от -104)</v>
          </cell>
        </row>
        <row r="683">
          <cell r="A683" t="str">
            <v>429
О</v>
          </cell>
          <cell r="B683" t="str">
            <v>РЦ п.366</v>
          </cell>
          <cell r="C683" t="str">
            <v>Интерактивный комплекс</v>
          </cell>
          <cell r="F683" t="str">
            <v>компл.</v>
          </cell>
          <cell r="G683">
            <v>-4</v>
          </cell>
        </row>
        <row r="684">
          <cell r="C684" t="str">
            <v>ПЗ=ПЗ/НДС/Ко*ТР*ЗСРо-ПЗ</v>
          </cell>
        </row>
        <row r="685">
          <cell r="A685" t="str">
            <v>430
О</v>
          </cell>
          <cell r="B685" t="str">
            <v>РЦ п.369</v>
          </cell>
          <cell r="C685" t="str">
            <v>Шкаф для хранения учебных пособий, 1200х540х2200 мм.</v>
          </cell>
          <cell r="F685" t="str">
            <v>шт.</v>
          </cell>
          <cell r="G685">
            <v>-8</v>
          </cell>
        </row>
        <row r="686">
          <cell r="C686" t="str">
            <v>ПЗ=ПЗ/НДС/Ко*ТР*ЗСРо-ПЗ</v>
          </cell>
        </row>
        <row r="687">
          <cell r="A687" t="str">
            <v>431
О</v>
          </cell>
          <cell r="B687" t="str">
            <v>РЦ п.370</v>
          </cell>
          <cell r="C687" t="str">
            <v>Стол ученический двухместный регулируемый по высоте, '1200х500х640/700/760/820(h)мм;</v>
          </cell>
          <cell r="F687" t="str">
            <v>шт.</v>
          </cell>
          <cell r="G687">
            <v>-52</v>
          </cell>
        </row>
        <row r="688">
          <cell r="C688" t="str">
            <v>ПЗ=ПЗ/НДС/Ко*ТР*ЗСРо-ПЗ</v>
          </cell>
        </row>
        <row r="689">
          <cell r="A689" t="str">
            <v>432
О</v>
          </cell>
          <cell r="B689" t="str">
            <v>РЦ п.371</v>
          </cell>
          <cell r="C689" t="str">
            <v>Стол ученический двухместный регулируемый по высоте, '1200х500х640/700/760/820(h)мм;</v>
          </cell>
          <cell r="F689" t="str">
            <v>шт.</v>
          </cell>
          <cell r="G689">
            <v>-8</v>
          </cell>
        </row>
        <row r="690">
          <cell r="C690" t="str">
            <v>ПЗ=ПЗ/НДС/Ко*ТР*ЗСРо-ПЗ</v>
          </cell>
        </row>
        <row r="691">
          <cell r="A691" t="str">
            <v>433
О</v>
          </cell>
          <cell r="B691" t="str">
            <v>РЦ п.372</v>
          </cell>
          <cell r="C691" t="str">
            <v>Стул ученический  регулируемый по высоте, высота до сидения: 380/420/500(h)мм;</v>
          </cell>
          <cell r="F691" t="str">
            <v>шт.</v>
          </cell>
          <cell r="G691">
            <v>-100</v>
          </cell>
        </row>
        <row r="692">
          <cell r="C692" t="str">
            <v>ПЗ=ПЗ/НДС/Ко*ТР*ЗСРо-ПЗ</v>
          </cell>
        </row>
        <row r="693">
          <cell r="A693" t="str">
            <v>434
О</v>
          </cell>
          <cell r="B693" t="str">
            <v>РЦ п.373</v>
          </cell>
          <cell r="C693" t="str">
            <v>Стул ученический  регулируемый по высоте, высота до сидения: 380/420/500(h)мм;</v>
          </cell>
          <cell r="F693" t="str">
            <v>шт.</v>
          </cell>
          <cell r="G693">
            <v>-20</v>
          </cell>
        </row>
        <row r="694">
          <cell r="C694" t="str">
            <v>ПЗ=ПЗ/НДС/Ко*ТР*ЗСРо-ПЗ</v>
          </cell>
        </row>
        <row r="695">
          <cell r="A695" t="str">
            <v>435
О</v>
          </cell>
          <cell r="B695" t="str">
            <v>РЦ п.374</v>
          </cell>
          <cell r="C695" t="str">
            <v>Парта для инвалидов с вырезом, регулировкой угла наклона столешницы  и высоты, 900х600х500/800мм; угол наклона столешницы: 15 градусов</v>
          </cell>
          <cell r="F695" t="str">
            <v>шт.</v>
          </cell>
          <cell r="G695">
            <v>-4</v>
          </cell>
        </row>
        <row r="696">
          <cell r="C696" t="str">
            <v>ПЗ=ПЗ/НДС/Ко*ТР*ЗСРо-ПЗ</v>
          </cell>
        </row>
        <row r="697">
          <cell r="A697" t="str">
            <v>Кабинет для коррекционной педагогики с детьми с ОВЗ (Пом. 2.308)</v>
          </cell>
        </row>
        <row r="698">
          <cell r="A698" t="str">
            <v>436</v>
          </cell>
          <cell r="B698" t="str">
            <v>ФЕР34-02-008-04
Приказ Минстроя России от 30.12.2016 №1039/пр</v>
          </cell>
          <cell r="C698" t="str">
            <v>Прим. 'Доска классная настенная //Установка указателя на стене</v>
          </cell>
          <cell r="F698" t="str">
            <v>шт</v>
          </cell>
          <cell r="G698">
            <v>-1</v>
          </cell>
        </row>
        <row r="699">
          <cell r="E699" t="str">
            <v>Накладные расходы 105% ФОТ (от -5)</v>
          </cell>
        </row>
        <row r="700">
          <cell r="E700" t="str">
            <v>Сметная прибыль 65% ФОТ (от -5)</v>
          </cell>
        </row>
        <row r="701">
          <cell r="A701" t="str">
            <v>437
О</v>
          </cell>
          <cell r="B701" t="str">
            <v>РЦ п.376</v>
          </cell>
          <cell r="C701" t="str">
            <v>Доска классная настенная с 5-тью рабочими поверхностями для 'письма 'мелом, фломастером  и маркером, 3000х1000мм;</v>
          </cell>
          <cell r="F701" t="str">
            <v>шт.</v>
          </cell>
          <cell r="G701">
            <v>-1</v>
          </cell>
        </row>
        <row r="702">
          <cell r="C702" t="str">
            <v>ПЗ=ПЗ/НДС/Ко*ТР*ЗСРо-ПЗ</v>
          </cell>
        </row>
        <row r="703">
          <cell r="A703" t="str">
            <v>440
О</v>
          </cell>
          <cell r="B703" t="str">
            <v>РЦ п.379</v>
          </cell>
          <cell r="C703" t="str">
            <v>Тумба под доску, 1270х260х760мм;</v>
          </cell>
          <cell r="F703" t="str">
            <v>шт.</v>
          </cell>
          <cell r="G703">
            <v>-1</v>
          </cell>
        </row>
        <row r="704">
          <cell r="C704" t="str">
            <v>ПЗ=ПЗ/НДС/Ко*ТР*ЗСРо-ПЗ</v>
          </cell>
        </row>
        <row r="705">
          <cell r="A705" t="str">
            <v>445</v>
          </cell>
          <cell r="B705" t="str">
            <v>ФЕР10-01-059-01
Приказ Минстроя России от 30.12.2016 №1039/пр</v>
          </cell>
          <cell r="C705" t="str">
            <v>Установка столов, шкафов под мойки, холодильных шкафов и др.</v>
          </cell>
          <cell r="F705" t="str">
            <v>100 шт</v>
          </cell>
          <cell r="G705">
            <v>-0.03</v>
          </cell>
        </row>
        <row r="706">
          <cell r="C706" t="str">
            <v>МАТ=0 к расх.</v>
          </cell>
        </row>
        <row r="707">
          <cell r="E707" t="str">
            <v>Накладные расходы 124% ФОТ (от -21)</v>
          </cell>
        </row>
        <row r="708">
          <cell r="E708" t="str">
            <v>Сметная прибыль 63% ФОТ (от -21)</v>
          </cell>
        </row>
        <row r="709">
          <cell r="A709" t="str">
            <v>446
О</v>
          </cell>
          <cell r="B709" t="str">
            <v>РЦ п.381</v>
          </cell>
          <cell r="C709" t="str">
            <v>Интерактивный комплекс</v>
          </cell>
          <cell r="F709" t="str">
            <v>компл.</v>
          </cell>
          <cell r="G709">
            <v>-1</v>
          </cell>
        </row>
        <row r="710">
          <cell r="C710" t="str">
            <v>ПЗ=ПЗ/НДС/Ко*ТР*ЗСРо-ПЗ</v>
          </cell>
        </row>
        <row r="711">
          <cell r="A711" t="str">
            <v>447
О</v>
          </cell>
          <cell r="B711" t="str">
            <v>РЦ п.384</v>
          </cell>
          <cell r="C711" t="str">
            <v>Шкаф для документов, 740х390х2000мм;;</v>
          </cell>
          <cell r="F711" t="str">
            <v>шт.</v>
          </cell>
          <cell r="G711">
            <v>-1</v>
          </cell>
        </row>
        <row r="712">
          <cell r="C712" t="str">
            <v>ПЗ=ПЗ/НДС/Ко*ТР*ЗСРо-ПЗ</v>
          </cell>
        </row>
        <row r="713">
          <cell r="A713" t="str">
            <v>448
О</v>
          </cell>
          <cell r="B713" t="str">
            <v>РЦ п.385</v>
          </cell>
          <cell r="C713" t="str">
            <v>Шкаф комбинированный со стеклом, 740х390х2000мм;;</v>
          </cell>
          <cell r="F713" t="str">
            <v>шт.</v>
          </cell>
          <cell r="G713">
            <v>-1</v>
          </cell>
        </row>
        <row r="714">
          <cell r="C714" t="str">
            <v>ПЗ=ПЗ/НДС/Ко*ТР*ЗСРо-ПЗ</v>
          </cell>
        </row>
        <row r="715">
          <cell r="A715" t="str">
            <v>449
О</v>
          </cell>
          <cell r="B715" t="str">
            <v>РЦ п.386</v>
          </cell>
          <cell r="C715" t="str">
            <v>Шкаф для одежды, 740х390х2000мм;</v>
          </cell>
          <cell r="F715" t="str">
            <v>шт.</v>
          </cell>
          <cell r="G715">
            <v>-1</v>
          </cell>
        </row>
        <row r="716">
          <cell r="C716" t="str">
            <v>ПЗ=ПЗ/НДС/Ко*ТР*ЗСРо-ПЗ</v>
          </cell>
        </row>
        <row r="717">
          <cell r="A717" t="str">
            <v>450
О</v>
          </cell>
          <cell r="B717" t="str">
            <v>РЦ п.387</v>
          </cell>
          <cell r="C717" t="str">
            <v>Стол компьютерный эргономичный, 1400х1000(680)х750мм;</v>
          </cell>
          <cell r="F717" t="str">
            <v>шт.</v>
          </cell>
          <cell r="G717">
            <v>-1</v>
          </cell>
        </row>
        <row r="718">
          <cell r="C718" t="str">
            <v>ПЗ=ПЗ/НДС/Ко*ТР*ЗСРо-ПЗ</v>
          </cell>
        </row>
        <row r="719">
          <cell r="A719" t="str">
            <v>451
О</v>
          </cell>
          <cell r="B719" t="str">
            <v>РЦ п.388</v>
          </cell>
          <cell r="C719" t="str">
            <v>Школьный стол регулируемый по высоте и наклону от 0 до 30  ' градусов, одноместный, 750х550х530-815мм.</v>
          </cell>
          <cell r="F719" t="str">
            <v>шт.</v>
          </cell>
          <cell r="G719">
            <v>-5</v>
          </cell>
        </row>
        <row r="720">
          <cell r="C720" t="str">
            <v>ПЗ=ПЗ/НДС/Ко*ТР*ЗСРо-ПЗ</v>
          </cell>
        </row>
        <row r="721">
          <cell r="A721" t="str">
            <v>452
О</v>
          </cell>
          <cell r="B721" t="str">
            <v>РЦ п.389</v>
          </cell>
          <cell r="C721" t="str">
            <v>Стул ученический  регулируемый по высоте, высота до сидения: 380/420/500(h)мм;</v>
          </cell>
          <cell r="F721" t="str">
            <v>шт.</v>
          </cell>
          <cell r="G721">
            <v>-5</v>
          </cell>
        </row>
        <row r="722">
          <cell r="C722" t="str">
            <v>ПЗ=ПЗ/НДС/Ко*ТР*ЗСРо-ПЗ</v>
          </cell>
        </row>
        <row r="723">
          <cell r="A723" t="str">
            <v>Кабинет психолога (пом. 2.309)</v>
          </cell>
        </row>
        <row r="724">
          <cell r="A724" t="str">
            <v>455
О</v>
          </cell>
          <cell r="B724" t="str">
            <v>РЦ п.392</v>
          </cell>
          <cell r="C724" t="str">
            <v>Стол учителя приставной, 800х500х750мм;</v>
          </cell>
          <cell r="F724" t="str">
            <v>шт.</v>
          </cell>
          <cell r="G724">
            <v>-1</v>
          </cell>
        </row>
        <row r="725">
          <cell r="C725" t="str">
            <v>ПЗ=ПЗ/НДС/Ко*ТР*ЗСРо-ПЗ</v>
          </cell>
        </row>
        <row r="726">
          <cell r="A726" t="str">
            <v>462
О</v>
          </cell>
          <cell r="B726" t="str">
            <v>РЦ п.396</v>
          </cell>
          <cell r="C726" t="str">
            <v>Интерактивный комплекс</v>
          </cell>
          <cell r="F726" t="str">
            <v>компл.</v>
          </cell>
          <cell r="G726">
            <v>-1</v>
          </cell>
        </row>
        <row r="727">
          <cell r="C727" t="str">
            <v>ПЗ=ПЗ/НДС/Ко*ТР*ЗСРо-ПЗ</v>
          </cell>
        </row>
        <row r="728">
          <cell r="A728" t="str">
            <v>463
О</v>
          </cell>
          <cell r="B728" t="str">
            <v>РЦ п.399</v>
          </cell>
          <cell r="C728" t="str">
            <v>Стул с подъемно-поворотным механизмом с мягким сиденьем</v>
          </cell>
          <cell r="F728" t="str">
            <v>шт.</v>
          </cell>
          <cell r="G728">
            <v>-1</v>
          </cell>
        </row>
        <row r="729">
          <cell r="C729" t="str">
            <v>ПЗ=ПЗ/НДС/Ко*ТР*ЗСРо-ПЗ</v>
          </cell>
        </row>
        <row r="730">
          <cell r="A730" t="str">
            <v>464
О</v>
          </cell>
          <cell r="B730" t="str">
            <v>РЦ п.400</v>
          </cell>
          <cell r="C730" t="str">
            <v>Стол письменный для специалаист, 1700х800х760мм; подкатная тумба с выдвижными ящиками, 400х530х760мм</v>
          </cell>
          <cell r="F730" t="str">
            <v>шт.</v>
          </cell>
          <cell r="G730">
            <v>-1</v>
          </cell>
        </row>
        <row r="731">
          <cell r="C731" t="str">
            <v>ПЗ=ПЗ/НДС/Ко*ТР*ЗСРо-ПЗ</v>
          </cell>
        </row>
        <row r="732">
          <cell r="A732" t="str">
            <v>465
О</v>
          </cell>
          <cell r="B732" t="str">
            <v>РЦ п.401</v>
          </cell>
          <cell r="C732" t="str">
            <v>Кресло детское,  530х380х970(1090) мм;</v>
          </cell>
          <cell r="F732" t="str">
            <v>шт.</v>
          </cell>
          <cell r="G732">
            <v>-3</v>
          </cell>
        </row>
        <row r="733">
          <cell r="C733" t="str">
            <v>ПЗ=ПЗ/НДС/Ко*ТР*ЗСРо-ПЗ</v>
          </cell>
        </row>
        <row r="734">
          <cell r="A734" t="str">
            <v>466
О</v>
          </cell>
          <cell r="B734" t="str">
            <v>РЦ п.402</v>
          </cell>
          <cell r="C734" t="str">
            <v>Шкаф комбинированный с 2 закрытыми полками и 4 ящиками,  800х400х2000мм.</v>
          </cell>
          <cell r="F734" t="str">
            <v>шт.</v>
          </cell>
          <cell r="G734">
            <v>-3</v>
          </cell>
        </row>
        <row r="735">
          <cell r="C735" t="str">
            <v>ПЗ=ПЗ/НДС/Ко*ТР*ЗСРо-ПЗ</v>
          </cell>
        </row>
        <row r="736">
          <cell r="A736" t="str">
            <v>467
О</v>
          </cell>
          <cell r="B736" t="str">
            <v>РЦ п.403</v>
          </cell>
          <cell r="C736" t="str">
            <v>Школьный стол регулируемый по высоте и наклону от 0 до 30  ' градусов, одноместный, 750х550х530-815мм.</v>
          </cell>
          <cell r="F736" t="str">
            <v>шт.</v>
          </cell>
          <cell r="G736">
            <v>-3</v>
          </cell>
        </row>
        <row r="737">
          <cell r="C737" t="str">
            <v>ПЗ=ПЗ/НДС/Ко*ТР*ЗСРо-ПЗ</v>
          </cell>
        </row>
        <row r="738">
          <cell r="A738" t="str">
            <v>468
О</v>
          </cell>
          <cell r="B738" t="str">
            <v>РЦ п.404</v>
          </cell>
          <cell r="C738" t="str">
            <v>Стул ученический  регулируемый по высоте, высота до сидения: 380/420/500(h)мм;</v>
          </cell>
          <cell r="F738" t="str">
            <v>шт.</v>
          </cell>
          <cell r="G738">
            <v>-3</v>
          </cell>
        </row>
        <row r="739">
          <cell r="C739" t="str">
            <v>ПЗ=ПЗ/НДС/Ко*ТР*ЗСРо-ПЗ</v>
          </cell>
        </row>
        <row r="740">
          <cell r="A740" t="str">
            <v>Кабинет педагога организатора (пом. 2.310; 2.311)</v>
          </cell>
        </row>
        <row r="741">
          <cell r="A741" t="str">
            <v>474
О</v>
          </cell>
          <cell r="B741" t="str">
            <v>РЦ п.408</v>
          </cell>
          <cell r="C741" t="str">
            <v>Шкаф открытый, закрытый с витринами, 1000х380х1612мм;</v>
          </cell>
          <cell r="F741" t="str">
            <v>шт.</v>
          </cell>
          <cell r="G741">
            <v>-2</v>
          </cell>
        </row>
        <row r="742">
          <cell r="C742" t="str">
            <v>ПЗ=ПЗ/НДС/Ко*ТР*ЗСРо-ПЗ</v>
          </cell>
        </row>
        <row r="743">
          <cell r="A743" t="str">
            <v>475
О</v>
          </cell>
          <cell r="B743" t="str">
            <v>РЦ п.409</v>
          </cell>
          <cell r="C743" t="str">
            <v>Шкаф для одежды, 1000х 554х2100мм;</v>
          </cell>
          <cell r="F743" t="str">
            <v>шт.</v>
          </cell>
          <cell r="G743">
            <v>-2</v>
          </cell>
        </row>
        <row r="744">
          <cell r="C744" t="str">
            <v>ПЗ=ПЗ/НДС/Ко*ТР*ЗСРо-ПЗ</v>
          </cell>
        </row>
        <row r="745">
          <cell r="A745" t="str">
            <v>476
О</v>
          </cell>
          <cell r="B745" t="str">
            <v>РЦ п.410</v>
          </cell>
          <cell r="C745" t="str">
            <v>Стол  угловой с выкатной тумбой , 1800х1400(680)х750 мм;</v>
          </cell>
          <cell r="F745" t="str">
            <v>шт.</v>
          </cell>
          <cell r="G745">
            <v>-2</v>
          </cell>
        </row>
        <row r="746">
          <cell r="C746" t="str">
            <v>ПЗ=ПЗ/НДС/Ко*ТР*ЗСРо-ПЗ</v>
          </cell>
        </row>
        <row r="747">
          <cell r="A747" t="str">
            <v>478
О</v>
          </cell>
          <cell r="B747" t="str">
            <v>РЦ п.412</v>
          </cell>
          <cell r="C747" t="str">
            <v>Стул с подъемно-поворотным механизмом с мягким сиденьем</v>
          </cell>
          <cell r="F747" t="str">
            <v>шт.</v>
          </cell>
          <cell r="G747">
            <v>-2</v>
          </cell>
        </row>
        <row r="748">
          <cell r="C748" t="str">
            <v>ПЗ=ПЗ/НДС/Ко*ТР*ЗСРо-ПЗ</v>
          </cell>
        </row>
        <row r="749">
          <cell r="A749" t="str">
            <v>Сенсорная комната (пом. 2.343)</v>
          </cell>
        </row>
        <row r="750">
          <cell r="A750" t="str">
            <v>480
О</v>
          </cell>
          <cell r="B750" t="str">
            <v>РЦ п.414</v>
          </cell>
          <cell r="C750" t="str">
            <v>Комплект оборудования сенсорной комнаты, площадью 65м²; Э1ф 220в N=1,0кВт;</v>
          </cell>
          <cell r="F750" t="str">
            <v>компл.</v>
          </cell>
          <cell r="G750">
            <v>-1</v>
          </cell>
        </row>
        <row r="751">
          <cell r="C751" t="str">
            <v>ПЗ=ПЗ/НДС/Ко*ТР*ЗСРо-ПЗ</v>
          </cell>
        </row>
        <row r="752">
          <cell r="A752" t="str">
            <v>Кабинеты и лаборантские информатики (пом. 2.330÷2.335)</v>
          </cell>
        </row>
        <row r="753">
          <cell r="A753" t="str">
            <v>481</v>
          </cell>
          <cell r="B753" t="str">
            <v>ФЕР34-02-008-04
Приказ Минстроя России от 30.12.2016 №1039/пр</v>
          </cell>
          <cell r="C753" t="str">
            <v>Прим. 'Доска классная настенная //Установка указателя на стене</v>
          </cell>
          <cell r="F753" t="str">
            <v>шт</v>
          </cell>
          <cell r="G753">
            <v>-4</v>
          </cell>
        </row>
        <row r="754">
          <cell r="E754" t="str">
            <v>Накладные расходы 105% ФОТ (от -20)</v>
          </cell>
        </row>
        <row r="755">
          <cell r="E755" t="str">
            <v>Сметная прибыль 65% ФОТ (от -20)</v>
          </cell>
        </row>
        <row r="756">
          <cell r="A756" t="str">
            <v>482
О</v>
          </cell>
          <cell r="B756" t="str">
            <v>РЦ п.416</v>
          </cell>
          <cell r="C756" t="str">
            <v>Доска классная настенная с 5-тью рабочими поверхностями для 'письма 'мелом, фломастером  и маркером, 3000х1000мм;</v>
          </cell>
          <cell r="F756" t="str">
            <v>шт.</v>
          </cell>
          <cell r="G756">
            <v>-4</v>
          </cell>
        </row>
        <row r="757">
          <cell r="C757" t="str">
            <v>ПЗ=ПЗ/НДС/Ко*ТР*ЗСРо-ПЗ</v>
          </cell>
        </row>
        <row r="758">
          <cell r="A758" t="str">
            <v>484
О</v>
          </cell>
          <cell r="B758" t="str">
            <v>РЦ п.417</v>
          </cell>
          <cell r="C758" t="str">
            <v>Стол учителя, 1300х700х750мм; подкатная тумба с выдвижными ящиками, 400х530х600мм</v>
          </cell>
          <cell r="F758" t="str">
            <v>шт.</v>
          </cell>
          <cell r="G758">
            <v>-8</v>
          </cell>
        </row>
        <row r="759">
          <cell r="C759" t="str">
            <v>ПЗ=ПЗ/НДС/Ко*ТР*ЗСРо-ПЗ</v>
          </cell>
        </row>
        <row r="760">
          <cell r="A760" t="str">
            <v>485
О</v>
          </cell>
          <cell r="B760" t="str">
            <v>РЦ п.418</v>
          </cell>
          <cell r="C760" t="str">
            <v>Стол учителя приставной, 800х500х750мм;</v>
          </cell>
          <cell r="F760" t="str">
            <v>шт.</v>
          </cell>
          <cell r="G760">
            <v>-4</v>
          </cell>
        </row>
        <row r="761">
          <cell r="C761" t="str">
            <v>ПЗ=ПЗ/НДС/Ко*ТР*ЗСРо-ПЗ</v>
          </cell>
        </row>
        <row r="762">
          <cell r="A762" t="str">
            <v>486
О</v>
          </cell>
          <cell r="B762" t="str">
            <v>РЦ п.419</v>
          </cell>
          <cell r="C762" t="str">
            <v>Кресло учителя</v>
          </cell>
          <cell r="F762" t="str">
            <v>шт.</v>
          </cell>
          <cell r="G762">
            <v>-4</v>
          </cell>
        </row>
        <row r="763">
          <cell r="C763" t="str">
            <v>ПЗ=ПЗ/НДС/Ко*ТР*ЗСРо-ПЗ</v>
          </cell>
        </row>
        <row r="764">
          <cell r="A764" t="str">
            <v>490
О</v>
          </cell>
          <cell r="B764" t="str">
            <v>РЦ п.421</v>
          </cell>
          <cell r="C764" t="str">
            <v>Система хранения таблиц и плакатов над доской, длина 2м;</v>
          </cell>
          <cell r="F764" t="str">
            <v>шт.</v>
          </cell>
          <cell r="G764">
            <v>-4</v>
          </cell>
        </row>
        <row r="765">
          <cell r="C765" t="str">
            <v>ПЗ=ПЗ/НДС/Ко*ТР*ЗСРо-ПЗ</v>
          </cell>
        </row>
        <row r="766">
          <cell r="A766" t="str">
            <v>491
О</v>
          </cell>
          <cell r="B766" t="str">
            <v>РЦ п.422</v>
          </cell>
          <cell r="C766" t="str">
            <v>Парта для инвалидов с вырезом, регулировкой угла наклона столешницы  и высоты, 900х600х500/800мм; угол наклона столешницы: 15 градусов</v>
          </cell>
          <cell r="F766" t="str">
            <v>шт.</v>
          </cell>
          <cell r="G766">
            <v>-4</v>
          </cell>
        </row>
        <row r="767">
          <cell r="C767" t="str">
            <v>ПЗ=ПЗ/НДС/Ко*ТР*ЗСРо-ПЗ</v>
          </cell>
        </row>
        <row r="768">
          <cell r="A768" t="str">
            <v>492
О</v>
          </cell>
          <cell r="B768" t="str">
            <v>РЦ п.423</v>
          </cell>
          <cell r="C768" t="str">
            <v>Шкаф для хранения с выдвигающимися демонстрационными 'полками, 1200х541х2084мм;</v>
          </cell>
          <cell r="F768" t="str">
            <v>шт.</v>
          </cell>
          <cell r="G768">
            <v>-8</v>
          </cell>
        </row>
        <row r="769">
          <cell r="C769" t="str">
            <v>ПЗ=ПЗ/НДС/Ко*ТР*ЗСРо-ПЗ</v>
          </cell>
        </row>
        <row r="770">
          <cell r="A770" t="str">
            <v>496
О</v>
          </cell>
          <cell r="B770" t="str">
            <v>РЦ п.426</v>
          </cell>
          <cell r="C770" t="str">
            <v>Ноутбук 15"</v>
          </cell>
          <cell r="F770" t="str">
            <v>шт.</v>
          </cell>
          <cell r="G770">
            <v>-1</v>
          </cell>
        </row>
        <row r="771">
          <cell r="C771" t="str">
            <v>ПЗ=ПЗ/НДС/Ко*ТР*ЗСРо-ПЗ</v>
          </cell>
        </row>
        <row r="772">
          <cell r="A772" t="str">
            <v>498
О</v>
          </cell>
          <cell r="B772" t="str">
            <v>РЦ п.427</v>
          </cell>
          <cell r="C772" t="str">
            <v>Интерактивный комплекс</v>
          </cell>
          <cell r="F772" t="str">
            <v>компл.</v>
          </cell>
          <cell r="G772">
            <v>-4</v>
          </cell>
        </row>
        <row r="773">
          <cell r="C773" t="str">
            <v>ПЗ=ПЗ/НДС/Ко*ТР*ЗСРо-ПЗ</v>
          </cell>
        </row>
        <row r="774">
          <cell r="A774" t="str">
            <v>499
О</v>
          </cell>
          <cell r="B774" t="str">
            <v>РЦ п.430</v>
          </cell>
          <cell r="C774" t="str">
            <v>Стол ученический двухместный регулируемый по высоте, '1200х500х640/700/760/820(h)мм;</v>
          </cell>
          <cell r="F774" t="str">
            <v>шт.</v>
          </cell>
          <cell r="G774">
            <v>-28</v>
          </cell>
        </row>
        <row r="775">
          <cell r="C775" t="str">
            <v>ПЗ=ПЗ/НДС/Ко*ТР*ЗСРо-ПЗ</v>
          </cell>
        </row>
        <row r="776">
          <cell r="A776" t="str">
            <v>500
О</v>
          </cell>
          <cell r="B776" t="str">
            <v>РЦ п.431</v>
          </cell>
          <cell r="C776" t="str">
            <v>Стол ученический двухместный регулируемый по высоте, '1200х500х640/700/760/820(h)мм;</v>
          </cell>
          <cell r="F776" t="str">
            <v>шт.</v>
          </cell>
          <cell r="G776">
            <v>-2</v>
          </cell>
        </row>
        <row r="777">
          <cell r="C777" t="str">
            <v>ПЗ=ПЗ/НДС/Ко*ТР*ЗСРо-ПЗ</v>
          </cell>
        </row>
        <row r="778">
          <cell r="A778" t="str">
            <v>501
О</v>
          </cell>
          <cell r="B778" t="str">
            <v>РЦ п.432</v>
          </cell>
          <cell r="C778" t="str">
            <v>Стул ученический  регулируемый по высоте, высота до сидения: 380/420/500(h)мм;</v>
          </cell>
          <cell r="F778" t="str">
            <v>шт.</v>
          </cell>
          <cell r="G778">
            <v>-52</v>
          </cell>
        </row>
        <row r="779">
          <cell r="C779" t="str">
            <v>ПЗ=ПЗ/НДС/Ко*ТР*ЗСРо-ПЗ</v>
          </cell>
        </row>
        <row r="780">
          <cell r="A780" t="str">
            <v>502
О</v>
          </cell>
          <cell r="B780" t="str">
            <v>РЦ п.433</v>
          </cell>
          <cell r="C780" t="str">
            <v>Стул ученический  регулируемый по высоте, высота до сидения: 380/420/500(h)мм;</v>
          </cell>
          <cell r="F780" t="str">
            <v>шт.</v>
          </cell>
          <cell r="G780">
            <v>-8</v>
          </cell>
        </row>
        <row r="781">
          <cell r="C781" t="str">
            <v>ПЗ=ПЗ/НДС/Ко*ТР*ЗСРо-ПЗ</v>
          </cell>
        </row>
        <row r="782">
          <cell r="A782" t="str">
            <v>503
О</v>
          </cell>
          <cell r="B782" t="str">
            <v>РЦ п.434</v>
          </cell>
          <cell r="C782" t="str">
            <v>Шкаф для хранения учебных пособий, 1200х540х2200 мм.</v>
          </cell>
          <cell r="F782" t="str">
            <v>шт.</v>
          </cell>
          <cell r="G782">
            <v>-16</v>
          </cell>
        </row>
        <row r="783">
          <cell r="C783" t="str">
            <v>ПЗ=ПЗ/НДС/Ко*ТР*ЗСРо-ПЗ</v>
          </cell>
        </row>
        <row r="784">
          <cell r="A784" t="str">
            <v>506
О</v>
          </cell>
          <cell r="B784" t="str">
            <v>РЦ п.436</v>
          </cell>
          <cell r="C784" t="str">
            <v>Стол компьютерный, 800х600х750мм;</v>
          </cell>
          <cell r="F784" t="str">
            <v>шт.</v>
          </cell>
          <cell r="G784">
            <v>-13</v>
          </cell>
        </row>
        <row r="785">
          <cell r="C785" t="str">
            <v>ПЗ=ПЗ/НДС/Ко*ТР*ЗСРо-ПЗ</v>
          </cell>
        </row>
        <row r="786">
          <cell r="A786" t="str">
            <v>507
О</v>
          </cell>
          <cell r="B786" t="str">
            <v>РЦ п.437</v>
          </cell>
          <cell r="C786" t="str">
            <v>Стул ученический поворотный с регулируемой высотой, 430х430х380/420/500мм</v>
          </cell>
          <cell r="F786" t="str">
            <v>шт.</v>
          </cell>
          <cell r="G786">
            <v>-13</v>
          </cell>
        </row>
        <row r="787">
          <cell r="C787" t="str">
            <v>ПЗ=ПЗ/НДС/Ко*ТР*ЗСРо-ПЗ</v>
          </cell>
        </row>
        <row r="788">
          <cell r="A788" t="str">
            <v>Лаборатория естественных наук - профильный медико- биологический класс  с лабораторной (пом. 2.137)</v>
          </cell>
        </row>
        <row r="789">
          <cell r="A789" t="str">
            <v>508</v>
          </cell>
          <cell r="B789" t="str">
            <v>ФЕР34-02-008-04
Приказ Минстроя России от 30.12.2016 №1039/пр</v>
          </cell>
          <cell r="C789" t="str">
            <v>Прим. 'Доска классная настенная //Установка указателя на стене</v>
          </cell>
          <cell r="F789" t="str">
            <v>шт</v>
          </cell>
          <cell r="G789">
            <v>-1</v>
          </cell>
        </row>
        <row r="790">
          <cell r="E790" t="str">
            <v>Накладные расходы 105% ФОТ (от -5)</v>
          </cell>
        </row>
        <row r="791">
          <cell r="E791" t="str">
            <v>Сметная прибыль 65% ФОТ (от -5)</v>
          </cell>
        </row>
        <row r="792">
          <cell r="A792" t="str">
            <v>509
О</v>
          </cell>
          <cell r="B792" t="str">
            <v>РЦ п.439</v>
          </cell>
          <cell r="C792" t="str">
            <v>Доска классная настенная с 5-тью рабочими поверхностями для 'письма 'мелом, фломастером  и маркером, 3000х1000мм;</v>
          </cell>
          <cell r="F792" t="str">
            <v>шт.</v>
          </cell>
          <cell r="G792">
            <v>-1</v>
          </cell>
        </row>
        <row r="793">
          <cell r="C793" t="str">
            <v>ПЗ=ПЗ/НДС/Ко*ТР*ЗСРо-ПЗ</v>
          </cell>
        </row>
        <row r="794">
          <cell r="A794" t="str">
            <v>511
О</v>
          </cell>
          <cell r="B794" t="str">
            <v>РЦ п.440</v>
          </cell>
          <cell r="C794" t="str">
            <v>Стол учителя, 1300х700х750мм; подкатная тумба с выдвижными ящиками, 400х530х600мм</v>
          </cell>
          <cell r="F794" t="str">
            <v>шт.</v>
          </cell>
          <cell r="G794">
            <v>-1</v>
          </cell>
        </row>
        <row r="795">
          <cell r="C795" t="str">
            <v>ПЗ=ПЗ/НДС/Ко*ТР*ЗСРо-ПЗ</v>
          </cell>
        </row>
        <row r="796">
          <cell r="A796" t="str">
            <v>512
О</v>
          </cell>
          <cell r="B796" t="str">
            <v>РЦ п.441</v>
          </cell>
          <cell r="C796" t="str">
            <v>Стол учителя, 1300х700х750мм; подкатная тумба с выдвижными ящиками, 400х530х600мм</v>
          </cell>
          <cell r="F796" t="str">
            <v>шт.</v>
          </cell>
          <cell r="G796">
            <v>-1</v>
          </cell>
        </row>
        <row r="797">
          <cell r="C797" t="str">
            <v>ПЗ=ПЗ/НДС/Ко*ТР*ЗСРо-ПЗ</v>
          </cell>
        </row>
        <row r="798">
          <cell r="A798" t="str">
            <v>513
О</v>
          </cell>
          <cell r="B798" t="str">
            <v>РЦ п.442</v>
          </cell>
          <cell r="C798" t="str">
            <v>Стол учителя приставной, 800х500х750мм;</v>
          </cell>
          <cell r="F798" t="str">
            <v>шт.</v>
          </cell>
          <cell r="G798">
            <v>-1</v>
          </cell>
        </row>
        <row r="799">
          <cell r="C799" t="str">
            <v>ПЗ=ПЗ/НДС/Ко*ТР*ЗСРо-ПЗ</v>
          </cell>
        </row>
        <row r="800">
          <cell r="A800" t="str">
            <v>514
О</v>
          </cell>
          <cell r="B800" t="str">
            <v>РЦ п.443</v>
          </cell>
          <cell r="C800" t="str">
            <v>Кресло учителя</v>
          </cell>
          <cell r="F800" t="str">
            <v>шт.</v>
          </cell>
          <cell r="G800">
            <v>-1</v>
          </cell>
        </row>
        <row r="801">
          <cell r="C801" t="str">
            <v>ПЗ=ПЗ/НДС/Ко*ТР*ЗСРо-ПЗ</v>
          </cell>
        </row>
        <row r="802">
          <cell r="A802" t="str">
            <v>519
О</v>
          </cell>
          <cell r="B802" t="str">
            <v>РЦ п.446</v>
          </cell>
          <cell r="C802" t="str">
            <v>Система хранения таблиц и плакатов над доской, длина 2м;</v>
          </cell>
          <cell r="F802" t="str">
            <v>шт.</v>
          </cell>
          <cell r="G802">
            <v>-1</v>
          </cell>
        </row>
        <row r="803">
          <cell r="C803" t="str">
            <v>ПЗ=ПЗ/НДС/Ко*ТР*ЗСРо-ПЗ</v>
          </cell>
        </row>
        <row r="804">
          <cell r="A804" t="str">
            <v>520
О</v>
          </cell>
          <cell r="B804" t="str">
            <v>РЦ п.447</v>
          </cell>
          <cell r="C804" t="str">
            <v>Система хранения таблиц и плакатов над доской, длина 2м;</v>
          </cell>
          <cell r="F804" t="str">
            <v>шт.</v>
          </cell>
          <cell r="G804">
            <v>-1</v>
          </cell>
        </row>
        <row r="805">
          <cell r="C805" t="str">
            <v>ПЗ=ПЗ/НДС/Ко*ТР*ЗСРо-ПЗ</v>
          </cell>
        </row>
        <row r="806">
          <cell r="A806" t="str">
            <v>521
О</v>
          </cell>
          <cell r="B806" t="str">
            <v>РЦ п.448</v>
          </cell>
          <cell r="C806" t="str">
            <v>Шкаф для хранения с выдвигающимися демонстрационными 'полками, 1200х541х2084мм;</v>
          </cell>
          <cell r="F806" t="str">
            <v>шт.</v>
          </cell>
          <cell r="G806">
            <v>-2</v>
          </cell>
        </row>
        <row r="807">
          <cell r="C807" t="str">
            <v>ПЗ=ПЗ/НДС/Ко*ТР*ЗСРо-ПЗ</v>
          </cell>
        </row>
        <row r="808">
          <cell r="A808" t="str">
            <v>525
О</v>
          </cell>
          <cell r="B808" t="str">
            <v>РЦ п.450</v>
          </cell>
          <cell r="C808" t="str">
            <v>Интерактивный комплекс</v>
          </cell>
          <cell r="F808" t="str">
            <v>компл.</v>
          </cell>
          <cell r="G808">
            <v>-1</v>
          </cell>
        </row>
        <row r="809">
          <cell r="C809" t="str">
            <v>ПЗ=ПЗ/НДС/Ко*ТР*ЗСРо-ПЗ</v>
          </cell>
        </row>
        <row r="810">
          <cell r="A810" t="str">
            <v>526
О</v>
          </cell>
          <cell r="B810" t="str">
            <v>РЦ п.453</v>
          </cell>
          <cell r="C810" t="str">
            <v>Шкаф для хранения учебных пособий, 1200х540х2200 мм.</v>
          </cell>
          <cell r="F810" t="str">
            <v>шт.</v>
          </cell>
          <cell r="G810">
            <v>-4</v>
          </cell>
        </row>
        <row r="811">
          <cell r="C811" t="str">
            <v>ПЗ=ПЗ/НДС/Ко*ТР*ЗСРо-ПЗ</v>
          </cell>
        </row>
        <row r="812">
          <cell r="A812" t="str">
            <v>527
О</v>
          </cell>
          <cell r="B812" t="str">
            <v>РЦ п.454</v>
          </cell>
          <cell r="C812" t="str">
            <v>Стол ученический двухместный регулируемый по высоте, '1200х500х640/700/760/820(h)мм;</v>
          </cell>
          <cell r="F812" t="str">
            <v>шт.</v>
          </cell>
          <cell r="G812">
            <v>-13</v>
          </cell>
        </row>
        <row r="813">
          <cell r="C813" t="str">
            <v>ПЗ=ПЗ/НДС/Ко*ТР*ЗСРо-ПЗ</v>
          </cell>
        </row>
        <row r="814">
          <cell r="A814" t="str">
            <v>529
О</v>
          </cell>
          <cell r="B814" t="str">
            <v>РЦ п.456</v>
          </cell>
          <cell r="C814" t="str">
            <v>Островной стол двухсторонний с подсветкой, электроснабжением и сантехникой, 1500х675х900(1500)мм;42в 4ШР;</v>
          </cell>
          <cell r="F814" t="str">
            <v>шт.</v>
          </cell>
          <cell r="G814">
            <v>-4</v>
          </cell>
        </row>
        <row r="815">
          <cell r="C815" t="str">
            <v>ПЗ=ПЗ/НДС/Ко*ТР*ЗСРо-ПЗ</v>
          </cell>
        </row>
        <row r="816">
          <cell r="A816" t="str">
            <v>530
О</v>
          </cell>
          <cell r="B816" t="str">
            <v>РЦ п.457</v>
          </cell>
          <cell r="C816" t="str">
            <v>Стул ученический лабораторный с регулируемой высотой</v>
          </cell>
          <cell r="F816" t="str">
            <v>шт.</v>
          </cell>
          <cell r="G816">
            <v>-13</v>
          </cell>
        </row>
        <row r="817">
          <cell r="C817" t="str">
            <v>ПЗ=ПЗ/НДС/Ко*ТР*ЗСРо-ПЗ</v>
          </cell>
        </row>
        <row r="818">
          <cell r="A818" t="str">
            <v>531
О</v>
          </cell>
          <cell r="B818" t="str">
            <v>РЦ п.458</v>
          </cell>
          <cell r="C818" t="str">
            <v>Стул ученический лабораторный с регулируемой высотой</v>
          </cell>
          <cell r="F818" t="str">
            <v>шт.</v>
          </cell>
          <cell r="G818">
            <v>-2</v>
          </cell>
        </row>
        <row r="819">
          <cell r="C819" t="str">
            <v>ПЗ=ПЗ/НДС/Ко*ТР*ЗСРо-ПЗ</v>
          </cell>
        </row>
        <row r="820">
          <cell r="A820" t="str">
            <v>532
О</v>
          </cell>
          <cell r="B820" t="str">
            <v>РЦ п.459</v>
          </cell>
          <cell r="C820" t="str">
            <v>Стол лабораторный с мойкой, 600х600х900мм;</v>
          </cell>
          <cell r="F820" t="str">
            <v>шт.</v>
          </cell>
          <cell r="G820">
            <v>-1</v>
          </cell>
        </row>
        <row r="821">
          <cell r="C821" t="str">
            <v>ПЗ=ПЗ/НДС/Ко*ТР*ЗСРо-ПЗ</v>
          </cell>
        </row>
        <row r="822">
          <cell r="A822" t="str">
            <v>533
О</v>
          </cell>
          <cell r="B822" t="str">
            <v>РЦ п.460</v>
          </cell>
          <cell r="C822" t="str">
            <v>Стол лабораторный с 2-мя тумбами, 1200х600х900(1600)мм; Э1ф 2ШР + осв.;</v>
          </cell>
          <cell r="F822" t="str">
            <v>шт.</v>
          </cell>
          <cell r="G822">
            <v>-1</v>
          </cell>
        </row>
        <row r="823">
          <cell r="C823" t="str">
            <v>ПЗ=ПЗ/НДС/Ко*ТР*ЗСРо-ПЗ</v>
          </cell>
        </row>
        <row r="824">
          <cell r="A824" t="str">
            <v>535</v>
          </cell>
          <cell r="B824" t="str">
            <v>ФЕР10-01-059-01
Приказ Минстроя России от 30.12.2016 №1039/пр</v>
          </cell>
          <cell r="C824" t="str">
            <v>Установка столов, шкафов под мойки, холодильных шкафов и др.</v>
          </cell>
          <cell r="F824" t="str">
            <v>100 шт</v>
          </cell>
          <cell r="G824">
            <v>-0.18</v>
          </cell>
        </row>
        <row r="825">
          <cell r="C825" t="str">
            <v>МАТ=0 к расх.</v>
          </cell>
        </row>
        <row r="826">
          <cell r="E826" t="str">
            <v>Накладные расходы 124% ФОТ (от -117)</v>
          </cell>
        </row>
        <row r="827">
          <cell r="E827" t="str">
            <v>Сметная прибыль 63% ФОТ (от -117)</v>
          </cell>
        </row>
        <row r="828">
          <cell r="A828" t="str">
            <v>536
О</v>
          </cell>
          <cell r="B828" t="str">
            <v>РЦ п.461</v>
          </cell>
          <cell r="C828" t="str">
            <v>Стул лабораторный поворотный</v>
          </cell>
          <cell r="F828" t="str">
            <v>шт.</v>
          </cell>
          <cell r="G828">
            <v>-1</v>
          </cell>
        </row>
        <row r="829">
          <cell r="C829" t="str">
            <v>ПЗ=ПЗ/НДС/Ко*ТР*ЗСРо-ПЗ</v>
          </cell>
        </row>
        <row r="830">
          <cell r="A830" t="str">
            <v>537
О</v>
          </cell>
          <cell r="B830" t="str">
            <v>РЦ п.462</v>
          </cell>
          <cell r="C830" t="str">
            <v>Шкаф для лабораторной посуды, 600х400х1960мм;</v>
          </cell>
          <cell r="F830" t="str">
            <v>шт.</v>
          </cell>
          <cell r="G830">
            <v>-1</v>
          </cell>
        </row>
        <row r="831">
          <cell r="C831" t="str">
            <v>ПЗ=ПЗ/НДС/Ко*ТР*ЗСРо-ПЗ</v>
          </cell>
        </row>
        <row r="832">
          <cell r="A832" t="str">
            <v>538
О</v>
          </cell>
          <cell r="B832" t="str">
            <v>РЦ п.463</v>
          </cell>
          <cell r="C832" t="str">
            <v>Стул ученический  регулируемый по высоте, высота до сидения: 380/420/500(h)мм;</v>
          </cell>
          <cell r="F832" t="str">
            <v>шт.</v>
          </cell>
          <cell r="G832">
            <v>-15</v>
          </cell>
        </row>
        <row r="833">
          <cell r="C833" t="str">
            <v>ПЗ=ПЗ/НДС/Ко*ТР*ЗСРо-ПЗ</v>
          </cell>
        </row>
        <row r="834">
          <cell r="A834" t="str">
            <v>539
О</v>
          </cell>
          <cell r="B834" t="str">
            <v>РЦ п.464</v>
          </cell>
          <cell r="C834" t="str">
            <v>Стул ученический  регулируемый по высоте, высота до сидения: 380/420/500(h)мм;</v>
          </cell>
          <cell r="F834" t="str">
            <v>шт.</v>
          </cell>
          <cell r="G834">
            <v>-10</v>
          </cell>
        </row>
        <row r="835">
          <cell r="C835" t="str">
            <v>ПЗ=ПЗ/НДС/Ко*ТР*ЗСРо-ПЗ</v>
          </cell>
        </row>
        <row r="836">
          <cell r="A836" t="str">
            <v>541
О</v>
          </cell>
          <cell r="B836" t="str">
            <v>РЦ п.466</v>
          </cell>
          <cell r="C836" t="str">
            <v>Шкаф вытяжной панорамный с водой, 1280х750х2400мм; Э1ф 220в 2ШР;</v>
          </cell>
          <cell r="F836" t="str">
            <v>шт.</v>
          </cell>
          <cell r="G836">
            <v>-1</v>
          </cell>
        </row>
        <row r="837">
          <cell r="C837" t="str">
            <v>ПЗ=ПЗ/НДС/Ко*ТР*ЗСРо-ПЗ</v>
          </cell>
        </row>
        <row r="838">
          <cell r="A838" t="str">
            <v>543
О</v>
          </cell>
          <cell r="B838" t="str">
            <v>РЦ п.468</v>
          </cell>
          <cell r="C838" t="str">
            <v>Шкаф для хранения химических реактивов, 600х450х2010мм;</v>
          </cell>
          <cell r="F838" t="str">
            <v>шт.</v>
          </cell>
          <cell r="G838">
            <v>-2</v>
          </cell>
        </row>
        <row r="839">
          <cell r="C839" t="str">
            <v>ПЗ=ПЗ/НДС/Ко*ТР*ЗСРо-ПЗ</v>
          </cell>
        </row>
        <row r="840">
          <cell r="A840" t="str">
            <v>544
О</v>
          </cell>
          <cell r="B840" t="str">
            <v>РЦ п.469</v>
          </cell>
          <cell r="C840" t="str">
            <v>Холодильник</v>
          </cell>
          <cell r="F840" t="str">
            <v>шт.</v>
          </cell>
          <cell r="G840">
            <v>-1</v>
          </cell>
        </row>
        <row r="841">
          <cell r="C841" t="str">
            <v>ПЗ=ПЗ/НДС/Ко*ТР*ЗСРо-ПЗ</v>
          </cell>
        </row>
        <row r="842">
          <cell r="A842" t="str">
            <v>546
О</v>
          </cell>
          <cell r="B842" t="str">
            <v>РЦ п.470</v>
          </cell>
          <cell r="C842" t="str">
            <v>Электрический аквадистиллятор</v>
          </cell>
          <cell r="F842" t="str">
            <v>шт.</v>
          </cell>
          <cell r="G842">
            <v>-1</v>
          </cell>
        </row>
        <row r="843">
          <cell r="C843" t="str">
            <v>ПЗ=ПЗ/НДС/Ко*ТР*ЗСРо-ПЗ</v>
          </cell>
        </row>
        <row r="844">
          <cell r="A844" t="str">
            <v>Лаборатория науки и технологии (пом. 2.225; 2.306; 2.327)</v>
          </cell>
        </row>
        <row r="845">
          <cell r="A845" t="str">
            <v>551</v>
          </cell>
          <cell r="B845" t="str">
            <v>ФЕР34-02-008-04
Приказ Минстроя России от 30.12.2016 №1039/пр</v>
          </cell>
          <cell r="C845" t="str">
            <v>Прим. 'Доска классная настенная //Установка указателя на стене</v>
          </cell>
          <cell r="F845" t="str">
            <v>шт</v>
          </cell>
          <cell r="G845">
            <v>-3</v>
          </cell>
        </row>
        <row r="846">
          <cell r="E846" t="str">
            <v>Накладные расходы 105% ФОТ (от -15)</v>
          </cell>
        </row>
        <row r="847">
          <cell r="E847" t="str">
            <v>Сметная прибыль 65% ФОТ (от -15)</v>
          </cell>
        </row>
        <row r="848">
          <cell r="A848" t="str">
            <v>552
О</v>
          </cell>
          <cell r="B848" t="str">
            <v>РЦ п.476</v>
          </cell>
          <cell r="C848" t="str">
            <v>Доска классная настенная с 5-тью рабочими поверхностями для 'письма 'мелом, фломастером  и маркером, 3000х1000мм;</v>
          </cell>
          <cell r="F848" t="str">
            <v>шт.</v>
          </cell>
          <cell r="G848">
            <v>-3</v>
          </cell>
        </row>
        <row r="849">
          <cell r="C849" t="str">
            <v>ПЗ=ПЗ/НДС/Ко*ТР*ЗСРо-ПЗ</v>
          </cell>
        </row>
        <row r="850">
          <cell r="A850" t="str">
            <v>553</v>
          </cell>
          <cell r="B850" t="str">
            <v>ФЕР10-01-059-01
Приказ Минстроя России от 30.12.2016 №1039/пр</v>
          </cell>
          <cell r="C850" t="str">
            <v>Установка столов, шкафов под мойки, холодильных шкафов и др.</v>
          </cell>
          <cell r="F850" t="str">
            <v>100 шт</v>
          </cell>
          <cell r="G850">
            <v>-0.06</v>
          </cell>
        </row>
        <row r="851">
          <cell r="C851" t="str">
            <v>МАТ=0 к расх.</v>
          </cell>
        </row>
        <row r="852">
          <cell r="E852" t="str">
            <v>Накладные расходы 124% ФОТ (от -39)</v>
          </cell>
        </row>
        <row r="853">
          <cell r="E853" t="str">
            <v>Сметная прибыль 63% ФОТ (от -39)</v>
          </cell>
        </row>
        <row r="854">
          <cell r="A854" t="str">
            <v>554
О</v>
          </cell>
          <cell r="B854" t="str">
            <v>РЦ п.477</v>
          </cell>
          <cell r="C854" t="str">
            <v>Стол учителя, 1300х700х750мм; подкатная тумба с выдвижными ящиками, 400х530х600мм</v>
          </cell>
          <cell r="F854" t="str">
            <v>компл.</v>
          </cell>
          <cell r="G854">
            <v>-3</v>
          </cell>
        </row>
        <row r="855">
          <cell r="C855" t="str">
            <v>ПЗ=ПЗ/НДС/Ко*ТР*ЗСРо-ПЗ</v>
          </cell>
        </row>
        <row r="856">
          <cell r="A856" t="str">
            <v>555
О</v>
          </cell>
          <cell r="B856" t="str">
            <v>РЦ п.478</v>
          </cell>
          <cell r="C856" t="str">
            <v>Стол учителя приставной, 800х500х750мм;</v>
          </cell>
          <cell r="F856" t="str">
            <v>шт.</v>
          </cell>
          <cell r="G856">
            <v>-3</v>
          </cell>
        </row>
        <row r="857">
          <cell r="C857" t="str">
            <v>ПЗ=ПЗ/НДС/Ко*ТР*ЗСРо-ПЗ</v>
          </cell>
        </row>
        <row r="858">
          <cell r="A858" t="str">
            <v>559</v>
          </cell>
          <cell r="B858" t="str">
            <v>ФЕР10-01-059-01
Приказ Минстроя России от 30.12.2016 №1039/пр</v>
          </cell>
          <cell r="C858" t="str">
            <v>Установка столов, шкафов под мойки, холодильных шкафов и др.</v>
          </cell>
          <cell r="F858" t="str">
            <v>100 шт</v>
          </cell>
          <cell r="G858">
            <v>-0.09</v>
          </cell>
        </row>
        <row r="859">
          <cell r="C859" t="str">
            <v>МАТ=0 к расх.</v>
          </cell>
        </row>
        <row r="860">
          <cell r="E860" t="str">
            <v>Накладные расходы 124% ФОТ (от -60)</v>
          </cell>
        </row>
        <row r="861">
          <cell r="E861" t="str">
            <v>Сметная прибыль 63% ФОТ (от -60)</v>
          </cell>
        </row>
        <row r="862">
          <cell r="A862" t="str">
            <v>560
О</v>
          </cell>
          <cell r="B862" t="str">
            <v>РЦ п.481</v>
          </cell>
          <cell r="C862" t="str">
            <v>Система хранения таблиц и плакатов над доской, длина 2м;</v>
          </cell>
          <cell r="F862" t="str">
            <v>шт.</v>
          </cell>
          <cell r="G862">
            <v>-3</v>
          </cell>
        </row>
        <row r="863">
          <cell r="C863" t="str">
            <v>ПЗ=ПЗ/НДС/Ко*ТР*ЗСРо-ПЗ</v>
          </cell>
        </row>
        <row r="864">
          <cell r="A864" t="str">
            <v>561
О</v>
          </cell>
          <cell r="B864" t="str">
            <v>РЦ п.482</v>
          </cell>
          <cell r="C864" t="str">
            <v>Шкаф для хранения с выдвигающимися демонстрационными 'полками, 1200х541х2084мм;</v>
          </cell>
          <cell r="F864" t="str">
            <v>шт.</v>
          </cell>
          <cell r="G864">
            <v>-6</v>
          </cell>
        </row>
        <row r="865">
          <cell r="C865" t="str">
            <v>ПЗ=ПЗ/НДС/Ко*ТР*ЗСРо-ПЗ</v>
          </cell>
        </row>
        <row r="866">
          <cell r="A866" t="str">
            <v>564</v>
          </cell>
          <cell r="B866" t="str">
            <v>ФЕР10-01-059-01
Приказ Минстроя России от 30.12.2016 №1039/пр</v>
          </cell>
          <cell r="C866" t="str">
            <v>Установка столов, шкафов под мойки, холодильных шкафов и др.</v>
          </cell>
          <cell r="F866" t="str">
            <v>100 шт</v>
          </cell>
          <cell r="G866">
            <v>-0.96</v>
          </cell>
        </row>
        <row r="867">
          <cell r="C867" t="str">
            <v>МАТ=0 к расх.</v>
          </cell>
        </row>
        <row r="868">
          <cell r="E868" t="str">
            <v>Накладные расходы 124% ФОТ (от -629)</v>
          </cell>
        </row>
        <row r="869">
          <cell r="E869" t="str">
            <v>Сметная прибыль 63% ФОТ (от -629)</v>
          </cell>
        </row>
        <row r="870">
          <cell r="A870" t="str">
            <v>565
О</v>
          </cell>
          <cell r="B870" t="str">
            <v>РЦ п.484</v>
          </cell>
          <cell r="C870" t="str">
            <v>Интерактивный комплекс</v>
          </cell>
          <cell r="F870" t="str">
            <v>компл.</v>
          </cell>
          <cell r="G870">
            <v>-3</v>
          </cell>
        </row>
        <row r="871">
          <cell r="C871" t="str">
            <v>ПЗ=ПЗ/НДС/Ко*ТР*ЗСРо-ПЗ</v>
          </cell>
        </row>
        <row r="872">
          <cell r="A872" t="str">
            <v>566
О</v>
          </cell>
          <cell r="B872" t="str">
            <v>РЦ п.487</v>
          </cell>
          <cell r="C872" t="str">
            <v>Шкаф для хранения учебных пособий, 1200х540х2200 мм.</v>
          </cell>
          <cell r="F872" t="str">
            <v>шт.</v>
          </cell>
          <cell r="G872">
            <v>-9</v>
          </cell>
        </row>
        <row r="873">
          <cell r="C873" t="str">
            <v>ПЗ=ПЗ/НДС/Ко*ТР*ЗСРо-ПЗ</v>
          </cell>
        </row>
        <row r="874">
          <cell r="A874" t="str">
            <v>567
О</v>
          </cell>
          <cell r="B874" t="str">
            <v>РЦ п.488</v>
          </cell>
          <cell r="C874" t="str">
            <v>Стол ученический двухместный регулируемый по высоте, '1200х500х640/700/760/820(h)мм;</v>
          </cell>
          <cell r="F874" t="str">
            <v>шт.</v>
          </cell>
          <cell r="G874">
            <v>-39</v>
          </cell>
        </row>
        <row r="875">
          <cell r="C875" t="str">
            <v>ПЗ=ПЗ/НДС/Ко*ТР*ЗСРо-ПЗ</v>
          </cell>
        </row>
        <row r="876">
          <cell r="A876" t="str">
            <v>568
О</v>
          </cell>
          <cell r="B876" t="str">
            <v>РЦ п.489</v>
          </cell>
          <cell r="C876" t="str">
            <v>Стул ученический поворотный с регулируемой высотой, 430х430х380/420/500мм</v>
          </cell>
          <cell r="F876" t="str">
            <v>шт.</v>
          </cell>
          <cell r="G876">
            <v>-75</v>
          </cell>
        </row>
        <row r="877">
          <cell r="C877" t="str">
            <v>ПЗ=ПЗ/НДС/Ко*ТР*ЗСРо-ПЗ</v>
          </cell>
        </row>
        <row r="878">
          <cell r="A878" t="str">
            <v>569
О</v>
          </cell>
          <cell r="B878" t="str">
            <v>РЦ п.490</v>
          </cell>
          <cell r="C878" t="str">
            <v>Парта для инвалидов с вырезом, регулировкой угла наклона столешницы  и высоты, 900х600х500/800мм; угол наклона столешницы: 15 градусов</v>
          </cell>
          <cell r="F878" t="str">
            <v>шт.</v>
          </cell>
          <cell r="G878">
            <v>-3</v>
          </cell>
        </row>
        <row r="879">
          <cell r="C879" t="str">
            <v>ПЗ=ПЗ/НДС/Ко*ТР*ЗСРо-ПЗ</v>
          </cell>
        </row>
        <row r="880">
          <cell r="A880" t="str">
            <v>570
О</v>
          </cell>
          <cell r="B880" t="str">
            <v>РЦ п.491</v>
          </cell>
          <cell r="C880" t="str">
            <v>Стул ученический  регулируемый по высоте, высота до сидения: 380/420/500(h)мм;</v>
          </cell>
          <cell r="F880" t="str">
            <v>шт.</v>
          </cell>
          <cell r="G880">
            <v>-75</v>
          </cell>
        </row>
        <row r="881">
          <cell r="C881" t="str">
            <v>ПЗ=ПЗ/НДС/Ко*ТР*ЗСРо-ПЗ</v>
          </cell>
        </row>
        <row r="882">
          <cell r="A882" t="str">
            <v>571
О</v>
          </cell>
          <cell r="B882" t="str">
            <v>РЦ п.492</v>
          </cell>
          <cell r="C882" t="str">
            <v>Стол ученический лабораторный, 1200х600х750мм</v>
          </cell>
          <cell r="F882" t="str">
            <v>шт.</v>
          </cell>
          <cell r="G882">
            <v>-39</v>
          </cell>
        </row>
        <row r="883">
          <cell r="C883" t="str">
            <v>ПЗ=ПЗ/НДС/Ко*ТР*ЗСРо-ПЗ</v>
          </cell>
        </row>
        <row r="884">
          <cell r="A884" t="str">
            <v>572
О</v>
          </cell>
          <cell r="B884" t="str">
            <v>РЦ п.493</v>
          </cell>
          <cell r="C884" t="str">
            <v>Стол робототехнический, 2460х1240х750мм;</v>
          </cell>
          <cell r="F884" t="str">
            <v>шт.</v>
          </cell>
          <cell r="G884">
            <v>-3</v>
          </cell>
        </row>
        <row r="885">
          <cell r="C885" t="str">
            <v>ПЗ=ПЗ/НДС/Ко*ТР*ЗСРо-ПЗ</v>
          </cell>
        </row>
        <row r="886">
          <cell r="A886" t="str">
            <v>Образовательный модуль для изучения основ робототехники. Творческое проектирование и соревновательная деятельность.</v>
          </cell>
        </row>
        <row r="887">
          <cell r="A887" t="str">
            <v>574
О</v>
          </cell>
          <cell r="B887" t="str">
            <v>РЦ п.496</v>
          </cell>
          <cell r="C887" t="str">
            <v>Программное обеспечение</v>
          </cell>
          <cell r="F887" t="str">
            <v>шт.</v>
          </cell>
          <cell r="G887">
            <v>-1</v>
          </cell>
        </row>
        <row r="888">
          <cell r="C888" t="str">
            <v>ПЗ=ПЗ/НДС/Ко*ТР*ЗСРо-ПЗ</v>
          </cell>
        </row>
        <row r="889">
          <cell r="A889" t="str">
            <v>Образовательный модуль для изучения основ робототехники. Конструирование. Электроника и микропроцессоры. Информационные системы и устройства</v>
          </cell>
        </row>
        <row r="890">
          <cell r="A890" t="str">
            <v>575
О</v>
          </cell>
          <cell r="B890" t="str">
            <v>РЦ п.498</v>
          </cell>
          <cell r="C890" t="str">
            <v>_Базовый робототехнический набор</v>
          </cell>
          <cell r="F890" t="str">
            <v>шт.</v>
          </cell>
          <cell r="G890">
            <v>-2</v>
          </cell>
        </row>
        <row r="891">
          <cell r="C891" t="str">
            <v>ПЗ=ПЗ/НДС/Ко*ТР*ЗСРо-ПЗ</v>
          </cell>
        </row>
        <row r="892">
          <cell r="A892" t="str">
            <v>576
О</v>
          </cell>
          <cell r="B892" t="str">
            <v>РЦ п.499</v>
          </cell>
          <cell r="C892" t="str">
            <v>Программируемый контроллер</v>
          </cell>
          <cell r="F892" t="str">
            <v>шт.</v>
          </cell>
          <cell r="G892">
            <v>-3</v>
          </cell>
        </row>
        <row r="893">
          <cell r="C893" t="str">
            <v>ПЗ=ПЗ/НДС/Ко*ТР*ЗСРо-ПЗ</v>
          </cell>
        </row>
        <row r="894">
          <cell r="A894" t="str">
            <v>578
О</v>
          </cell>
          <cell r="B894" t="str">
            <v>РЦ п.501</v>
          </cell>
          <cell r="C894" t="str">
            <v>_Программное обеспечение</v>
          </cell>
          <cell r="F894" t="str">
            <v>шт.</v>
          </cell>
          <cell r="G894">
            <v>-1</v>
          </cell>
        </row>
        <row r="895">
          <cell r="C895" t="str">
            <v>ПЗ=ПЗ/НДС/Ко*ТР*ЗСРо-ПЗ</v>
          </cell>
        </row>
        <row r="896">
          <cell r="A896" t="str">
            <v>Образовательный модуль для углубленного изучения робототехники. Системы управления робототехническими комплексами. Андроидные роботы</v>
          </cell>
        </row>
        <row r="897">
          <cell r="A897" t="str">
            <v>579
О</v>
          </cell>
          <cell r="B897" t="str">
            <v>РЦ п.503</v>
          </cell>
          <cell r="C897" t="str">
            <v>_Базовый робототехнический набор</v>
          </cell>
          <cell r="F897" t="str">
            <v>шт.</v>
          </cell>
          <cell r="G897">
            <v>-1</v>
          </cell>
        </row>
        <row r="898">
          <cell r="C898" t="str">
            <v>ПЗ=ПЗ/НДС/Ко*ТР*ЗСРо-ПЗ</v>
          </cell>
        </row>
        <row r="899">
          <cell r="A899" t="str">
            <v>580
О</v>
          </cell>
          <cell r="B899" t="str">
            <v>РЦ п.504</v>
          </cell>
          <cell r="C899" t="str">
            <v>_Программное обеспечение</v>
          </cell>
          <cell r="F899" t="str">
            <v>шт.</v>
          </cell>
          <cell r="G899">
            <v>-3</v>
          </cell>
        </row>
        <row r="900">
          <cell r="C900" t="str">
            <v>ПЗ=ПЗ/НДС/Ко*ТР*ЗСРо-ПЗ</v>
          </cell>
        </row>
        <row r="901">
          <cell r="A901" t="str">
            <v>Образовательный модуль для углубленного изучения робототехники и подготовки к соревнованиям</v>
          </cell>
        </row>
        <row r="902">
          <cell r="A902" t="str">
            <v>581
О</v>
          </cell>
          <cell r="B902" t="str">
            <v>РЦ п.506</v>
          </cell>
          <cell r="C902" t="str">
            <v>_Расширенный робототехнический набор</v>
          </cell>
          <cell r="F902" t="str">
            <v>шт.</v>
          </cell>
          <cell r="G902">
            <v>-2</v>
          </cell>
        </row>
        <row r="903">
          <cell r="C903" t="str">
            <v>ПЗ=ПЗ/НДС/Ко*ТР*ЗСРо-ПЗ</v>
          </cell>
        </row>
        <row r="904">
          <cell r="A904" t="str">
            <v>582
О</v>
          </cell>
          <cell r="B904" t="str">
            <v>РЦ п.507</v>
          </cell>
          <cell r="C904" t="str">
            <v>_Программное обеспечение</v>
          </cell>
          <cell r="F904" t="str">
            <v>шт.</v>
          </cell>
          <cell r="G904">
            <v>-1</v>
          </cell>
        </row>
        <row r="905">
          <cell r="C905" t="str">
            <v>ПЗ=ПЗ/НДС/Ко*ТР*ЗСРо-ПЗ</v>
          </cell>
        </row>
        <row r="906">
          <cell r="A906" t="str">
            <v>Образовательный модуль для углубленного изучения механики, мехатроники, систем автоматизированного управления и подготовки к участию в соревнованиях WorldSkills.</v>
          </cell>
        </row>
        <row r="907">
          <cell r="A907" t="str">
            <v>583
О</v>
          </cell>
          <cell r="B907" t="str">
            <v>РЦ п.509</v>
          </cell>
          <cell r="C907" t="str">
            <v>Программируемый контроллер</v>
          </cell>
          <cell r="F907" t="str">
            <v>шт.</v>
          </cell>
          <cell r="G907">
            <v>-1</v>
          </cell>
        </row>
        <row r="908">
          <cell r="C908" t="str">
            <v>ПЗ=ПЗ/НДС/Ко*ТР*ЗСРо-ПЗ</v>
          </cell>
        </row>
        <row r="909">
          <cell r="A909" t="str">
            <v>584
О</v>
          </cell>
          <cell r="B909" t="str">
            <v>РЦ п.510</v>
          </cell>
          <cell r="C909" t="str">
            <v>_Программное обеспечение</v>
          </cell>
          <cell r="F909" t="str">
            <v>шт.</v>
          </cell>
          <cell r="G909">
            <v>-1</v>
          </cell>
        </row>
        <row r="910">
          <cell r="C910" t="str">
            <v>ПЗ=ПЗ/НДС/Ко*ТР*ЗСРо-ПЗ</v>
          </cell>
        </row>
        <row r="911">
          <cell r="A911" t="str">
            <v>Актовый зал на 500 мест, эстрада (пом. 2.242; 2.244)Заголовок</v>
          </cell>
        </row>
        <row r="912">
          <cell r="A912" t="str">
            <v>Оборудование сцены</v>
          </cell>
        </row>
        <row r="913">
          <cell r="A913" t="str">
            <v>587</v>
          </cell>
          <cell r="B913" t="str">
            <v>ФЕРм11-04-007-01
Приказ Минстроя России от 30.12.2016 №1039/пр</v>
          </cell>
          <cell r="C913" t="str">
            <v>Экран проекционный с алюминированным полотном, размер: 4х4 м</v>
          </cell>
          <cell r="F913" t="str">
            <v>шт</v>
          </cell>
          <cell r="G913">
            <v>-1</v>
          </cell>
        </row>
        <row r="914">
          <cell r="E914" t="str">
            <v>Накладные расходы 97% ФОТ (от -1 694)</v>
          </cell>
        </row>
        <row r="915">
          <cell r="E915" t="str">
            <v>Сметная прибыль 65% ФОТ (от -1 694)</v>
          </cell>
        </row>
        <row r="916">
          <cell r="A916" t="str">
            <v>588
О</v>
          </cell>
          <cell r="B916" t="str">
            <v>РЦ п.514</v>
          </cell>
          <cell r="C916" t="str">
            <v>Настенный проекционный экран Standart</v>
          </cell>
          <cell r="F916" t="str">
            <v>шт.</v>
          </cell>
          <cell r="G916">
            <v>-1</v>
          </cell>
        </row>
        <row r="917">
          <cell r="C917" t="str">
            <v>ПЗ=ПЗ/НДС/Ко*ТР*ЗСРо-ПЗ</v>
          </cell>
        </row>
        <row r="918">
          <cell r="A918" t="str">
            <v>589</v>
          </cell>
          <cell r="B918" t="str">
            <v>ФЕРм31-01-021-12
Приказ Минстроя России от 30.12.2016 №1039/пр</v>
          </cell>
          <cell r="C918" t="str">
            <v>Приставка кинопроекционная, унифицированная 16 мм, тип А221В</v>
          </cell>
          <cell r="F918" t="str">
            <v>шт</v>
          </cell>
          <cell r="G918">
            <v>-1</v>
          </cell>
        </row>
        <row r="919">
          <cell r="E919" t="str">
            <v>Накладные расходы 84% ФОТ (от -68)</v>
          </cell>
        </row>
        <row r="920">
          <cell r="E920" t="str">
            <v>Сметная прибыль 60% ФОТ (от -68)</v>
          </cell>
        </row>
        <row r="921">
          <cell r="A921" t="str">
            <v>590
О</v>
          </cell>
          <cell r="B921" t="str">
            <v>РЦ п.515</v>
          </cell>
          <cell r="C921" t="str">
            <v>Проектор для актового зала с потолочным креплением, 406х113х330м;  Э1ф 220в ШР N=0,372кВт;</v>
          </cell>
          <cell r="F921" t="str">
            <v>шт.</v>
          </cell>
          <cell r="G921">
            <v>-1</v>
          </cell>
        </row>
        <row r="922">
          <cell r="C922" t="str">
            <v>ПЗ=ПЗ/НДС/Ко*ТР*ЗСРо-ПЗ</v>
          </cell>
        </row>
        <row r="923">
          <cell r="A923" t="str">
            <v>591</v>
          </cell>
          <cell r="B923" t="str">
            <v>ФЕРм10-04-077-19
Приказ Минстроя России от 30.12.2016 №1039/пр</v>
          </cell>
          <cell r="C923" t="str">
            <v>Блок: настольного исполнения</v>
          </cell>
          <cell r="F923" t="str">
            <v>компл.</v>
          </cell>
          <cell r="G923">
            <v>-1</v>
          </cell>
        </row>
        <row r="924">
          <cell r="E924" t="str">
            <v>Накладные расходы 97% ФОТ (от -722)</v>
          </cell>
        </row>
        <row r="925">
          <cell r="E925" t="str">
            <v>Сметная прибыль 65% ФОТ (от -722)</v>
          </cell>
        </row>
        <row r="926">
          <cell r="A926" t="str">
            <v>592
О</v>
          </cell>
          <cell r="B926" t="str">
            <v>РЦ п.516</v>
          </cell>
          <cell r="C926" t="str">
            <v>Радиосистема вокальная двух антенная</v>
          </cell>
          <cell r="F926" t="str">
            <v>компл.</v>
          </cell>
          <cell r="G926">
            <v>-1</v>
          </cell>
        </row>
        <row r="927">
          <cell r="C927" t="str">
            <v>ПЗ=ПЗ/НДС/Ко*ТР*ЗСРо-ПЗ</v>
          </cell>
        </row>
        <row r="928">
          <cell r="A928" t="str">
            <v>593
О</v>
          </cell>
          <cell r="B928" t="str">
            <v>РЦ п.517</v>
          </cell>
          <cell r="C928" t="str">
            <v>Микрофон вокальный</v>
          </cell>
          <cell r="F928" t="str">
            <v>шт.</v>
          </cell>
          <cell r="G928">
            <v>-2</v>
          </cell>
        </row>
        <row r="929">
          <cell r="C929" t="str">
            <v>ПЗ=ПЗ/НДС/Ко*ТР*ЗСРо-ПЗ</v>
          </cell>
        </row>
        <row r="930">
          <cell r="A930" t="str">
            <v>594</v>
          </cell>
          <cell r="B930" t="str">
            <v>ФЕРм10-04-100-01
Приказ Минстроя России от 30.12.2016 №1039/пр</v>
          </cell>
          <cell r="C930" t="str">
            <v>Оборудование радиотрансляционных узлов: шкаф или статив (стойка), масса до 100 кг</v>
          </cell>
          <cell r="F930" t="str">
            <v>шт</v>
          </cell>
          <cell r="G930">
            <v>-2</v>
          </cell>
        </row>
        <row r="931">
          <cell r="E931" t="str">
            <v>Накладные расходы 97% ФОТ (от -250)</v>
          </cell>
        </row>
        <row r="932">
          <cell r="E932" t="str">
            <v>Сметная прибыль 65% ФОТ (от -250)</v>
          </cell>
        </row>
        <row r="933">
          <cell r="A933" t="str">
            <v>596</v>
          </cell>
          <cell r="B933" t="str">
            <v>ФЕРм11-04-002-01
Приказ Минстроя России от 30.12.2016 №1039/пр</v>
          </cell>
          <cell r="C933" t="str">
            <v>Аппарат настольный, масса: до 0,015 т</v>
          </cell>
          <cell r="F933" t="str">
            <v>шт</v>
          </cell>
          <cell r="G933">
            <v>-4</v>
          </cell>
        </row>
        <row r="934">
          <cell r="E934" t="str">
            <v>Накладные расходы 97% ФОТ (от -42)</v>
          </cell>
        </row>
        <row r="935">
          <cell r="E935" t="str">
            <v>Сметная прибыль 65% ФОТ (от -42)</v>
          </cell>
        </row>
        <row r="936">
          <cell r="A936" t="str">
            <v>597
О</v>
          </cell>
          <cell r="B936" t="str">
            <v>РЦ п.519</v>
          </cell>
          <cell r="C936" t="str">
            <v>Цифровой микшер</v>
          </cell>
          <cell r="F936" t="str">
            <v>шт.</v>
          </cell>
          <cell r="G936">
            <v>-1</v>
          </cell>
        </row>
        <row r="937">
          <cell r="C937" t="str">
            <v>ПЗ=ПЗ/НДС/Ко*ТР*ЗСРо-ПЗ</v>
          </cell>
        </row>
        <row r="938">
          <cell r="A938" t="str">
            <v>598
О</v>
          </cell>
          <cell r="B938" t="str">
            <v>РЦ п.521</v>
          </cell>
          <cell r="C938" t="str">
            <v>Активная трехполосная акустическая система</v>
          </cell>
          <cell r="F938" t="str">
            <v>шт.</v>
          </cell>
          <cell r="G938">
            <v>-2</v>
          </cell>
        </row>
        <row r="939">
          <cell r="C939" t="str">
            <v>ПЗ=ПЗ/НДС/Ко*ТР*ЗСРо-ПЗ</v>
          </cell>
        </row>
        <row r="940">
          <cell r="A940" t="str">
            <v>599
О</v>
          </cell>
          <cell r="B940" t="str">
            <v>РЦ п.522</v>
          </cell>
          <cell r="C940" t="str">
            <v>Средство организации беспроводной сети</v>
          </cell>
          <cell r="F940" t="str">
            <v>шт.</v>
          </cell>
          <cell r="G940">
            <v>-1</v>
          </cell>
        </row>
        <row r="941">
          <cell r="C941" t="str">
            <v>ПЗ=ПЗ/НДС/Ко*ТР*ЗСРо-ПЗ</v>
          </cell>
        </row>
        <row r="942">
          <cell r="A942" t="str">
            <v>602</v>
          </cell>
          <cell r="B942" t="str">
            <v>ФЕРм10-04-100-01
Приказ Минстроя России от 30.12.2016 №1039/пр</v>
          </cell>
          <cell r="C942" t="str">
            <v>Оборудование радиотрансляционных узлов: шкаф или статив (стойка), масса до 100 кг</v>
          </cell>
          <cell r="F942" t="str">
            <v>шт</v>
          </cell>
          <cell r="G942">
            <v>-1</v>
          </cell>
        </row>
        <row r="943">
          <cell r="E943" t="str">
            <v>Накладные расходы 97% ФОТ (от -125)</v>
          </cell>
        </row>
        <row r="944">
          <cell r="E944" t="str">
            <v>Сметная прибыль 65% ФОТ (от -125)</v>
          </cell>
        </row>
        <row r="945">
          <cell r="A945" t="str">
            <v>603
О</v>
          </cell>
          <cell r="B945" t="str">
            <v>РЦ п.523</v>
          </cell>
          <cell r="C945" t="str">
            <v>Стойка рэковая прямая P</v>
          </cell>
          <cell r="F945" t="str">
            <v>шт.</v>
          </cell>
          <cell r="G945">
            <v>-1</v>
          </cell>
        </row>
        <row r="946">
          <cell r="C946" t="str">
            <v>ПЗ=ПЗ/НДС/Ко*ТР*ЗСРо-ПЗ</v>
          </cell>
        </row>
        <row r="947">
          <cell r="A947" t="str">
            <v>Световое оборудование в составе:</v>
          </cell>
        </row>
        <row r="948">
          <cell r="A948" t="str">
            <v>604</v>
          </cell>
          <cell r="B948" t="str">
            <v>ФЕРм08-03-637-02
Приказ Минстроя России от 30.12.2016 №1039/пр</v>
          </cell>
          <cell r="C948" t="str">
            <v>Приставки и приспособления для осветительной арматуры</v>
          </cell>
          <cell r="F948" t="str">
            <v>шт</v>
          </cell>
          <cell r="G948">
            <v>-4</v>
          </cell>
        </row>
        <row r="949">
          <cell r="E949" t="str">
            <v>Накладные расходы 100% ФОТ (от -235)</v>
          </cell>
        </row>
        <row r="950">
          <cell r="E950" t="str">
            <v>Сметная прибыль 65% ФОТ (от -235)</v>
          </cell>
        </row>
        <row r="951">
          <cell r="A951" t="str">
            <v>605
О</v>
          </cell>
          <cell r="B951" t="str">
            <v>РЦ п.525</v>
          </cell>
          <cell r="C951" t="str">
            <v>Диммер 4х10 А, XLR-3, DMX-512 Libe Puter DX-401 или аналог</v>
          </cell>
          <cell r="F951" t="str">
            <v>шт.</v>
          </cell>
          <cell r="G951">
            <v>-3</v>
          </cell>
        </row>
        <row r="952">
          <cell r="C952" t="str">
            <v>ПЗ=ПЗ/НДС/Ко*ТР*ЗСРо-ПЗ</v>
          </cell>
        </row>
        <row r="953">
          <cell r="A953" t="str">
            <v>606
О</v>
          </cell>
          <cell r="B953" t="str">
            <v>РЦ п.526</v>
          </cell>
          <cell r="C953" t="str">
            <v>Пульт управления заливным светом, 48 каналов Euro DJ Scene Programmer 48 (SRC) или аналог</v>
          </cell>
          <cell r="F953" t="str">
            <v>шт.</v>
          </cell>
          <cell r="G953">
            <v>-1</v>
          </cell>
        </row>
        <row r="954">
          <cell r="C954" t="str">
            <v>ПЗ=ПЗ/НДС/Ко*ТР*ЗСРо-ПЗ</v>
          </cell>
        </row>
        <row r="955">
          <cell r="A955" t="str">
            <v>607</v>
          </cell>
          <cell r="B955" t="str">
            <v>ФЕРм08-03-636-06
Приказ Минстроя России от 30.12.2016 №1039/пр</v>
          </cell>
          <cell r="C955" t="str">
            <v>Светильник и прожектор театральный мощностью до 1 кВ</v>
          </cell>
          <cell r="F955" t="str">
            <v>шт</v>
          </cell>
          <cell r="G955">
            <v>-16</v>
          </cell>
        </row>
        <row r="956">
          <cell r="E956" t="str">
            <v>Накладные расходы 100% ФОТ (от -1 221)</v>
          </cell>
        </row>
        <row r="957">
          <cell r="E957" t="str">
            <v>Сметная прибыль 65% ФОТ (от -1 221)</v>
          </cell>
        </row>
        <row r="958">
          <cell r="A958" t="str">
            <v>608
О</v>
          </cell>
          <cell r="B958" t="str">
            <v>РЦ п.527</v>
          </cell>
          <cell r="C958" t="str">
            <v>Прожектор 575 Вт, 4 линзы Kupo MP-575B или аналог</v>
          </cell>
          <cell r="F958" t="str">
            <v>шт.</v>
          </cell>
          <cell r="G958">
            <v>-16</v>
          </cell>
        </row>
        <row r="959">
          <cell r="C959" t="str">
            <v>ПЗ=ПЗ/НДС/Ко*ТР*ЗСРо-ПЗ</v>
          </cell>
        </row>
        <row r="960">
          <cell r="A960" t="str">
            <v>609</v>
          </cell>
          <cell r="B960" t="str">
            <v>ФЕРм08-03-637-02
Приказ Минстроя России от 30.12.2016 №1039/пр</v>
          </cell>
          <cell r="C960" t="str">
            <v>Приставки и приспособления для осветительной арматуры</v>
          </cell>
          <cell r="F960" t="str">
            <v>шт</v>
          </cell>
          <cell r="G960">
            <v>-12</v>
          </cell>
        </row>
        <row r="961">
          <cell r="E961" t="str">
            <v>Накладные расходы 100% ФОТ (от -704)</v>
          </cell>
        </row>
        <row r="962">
          <cell r="E962" t="str">
            <v>Сметная прибыль 65% ФОТ (от -704)</v>
          </cell>
        </row>
        <row r="963">
          <cell r="A963" t="str">
            <v>610
О</v>
          </cell>
          <cell r="B963" t="str">
            <v>РЦ п.528</v>
          </cell>
          <cell r="C963" t="str">
            <v>Светильник заливной 300 Вт, шторки, объединяется в группы Kupo PCL-HJ001 или аналог</v>
          </cell>
          <cell r="F963" t="str">
            <v>шт.</v>
          </cell>
          <cell r="G963">
            <v>-12</v>
          </cell>
        </row>
        <row r="964">
          <cell r="C964" t="str">
            <v>ПЗ=ПЗ/НДС/Ко*ТР*ЗСРо-ПЗ</v>
          </cell>
        </row>
        <row r="965">
          <cell r="A965" t="str">
            <v>611
О</v>
          </cell>
          <cell r="B965" t="str">
            <v>РЦ п.529</v>
          </cell>
          <cell r="C965" t="str">
            <v>Дихроичный светофильтр 100х144 (мм) Kupo KP- DF100/144 или аналог</v>
          </cell>
          <cell r="F965" t="str">
            <v>шт.</v>
          </cell>
          <cell r="G965">
            <v>-12</v>
          </cell>
        </row>
        <row r="966">
          <cell r="C966" t="str">
            <v>ПЗ=ПЗ/НДС/Ко*ТР*ЗСРо-ПЗ</v>
          </cell>
        </row>
        <row r="967">
          <cell r="A967" t="str">
            <v>612
О</v>
          </cell>
          <cell r="B967" t="str">
            <v>РЦ п.530</v>
          </cell>
          <cell r="C967" t="str">
            <v>Фильтр листовой</v>
          </cell>
          <cell r="F967" t="str">
            <v>шт.</v>
          </cell>
          <cell r="G967">
            <v>-1</v>
          </cell>
        </row>
        <row r="968">
          <cell r="C968" t="str">
            <v>ПЗ=ПЗ/НДС/Ко*ТР*ЗСРо-ПЗ</v>
          </cell>
        </row>
        <row r="969">
          <cell r="A969" t="str">
            <v>613
О</v>
          </cell>
          <cell r="B969" t="str">
            <v>РЦ п.531</v>
          </cell>
          <cell r="C969" t="str">
            <v>Фильтр листовой</v>
          </cell>
          <cell r="F969" t="str">
            <v>шт.</v>
          </cell>
          <cell r="G969">
            <v>-1</v>
          </cell>
        </row>
        <row r="970">
          <cell r="C970" t="str">
            <v>ПЗ=ПЗ/НДС/Ко*ТР*ЗСРо-ПЗ</v>
          </cell>
        </row>
        <row r="971">
          <cell r="A971" t="str">
            <v>614
О</v>
          </cell>
          <cell r="B971" t="str">
            <v>РЦ п.532</v>
          </cell>
          <cell r="C971" t="str">
            <v>Фильтр листовой</v>
          </cell>
          <cell r="F971" t="str">
            <v>шт.</v>
          </cell>
          <cell r="G971">
            <v>-1</v>
          </cell>
        </row>
        <row r="972">
          <cell r="C972" t="str">
            <v>ПЗ=ПЗ/НДС/Ко*ТР*ЗСРо-ПЗ</v>
          </cell>
        </row>
        <row r="973">
          <cell r="A973" t="str">
            <v>615
О</v>
          </cell>
          <cell r="B973" t="str">
            <v>РЦ п.533</v>
          </cell>
          <cell r="C973" t="str">
            <v>Лампа</v>
          </cell>
          <cell r="F973" t="str">
            <v>шт.</v>
          </cell>
          <cell r="G973">
            <v>-12</v>
          </cell>
        </row>
        <row r="974">
          <cell r="C974" t="str">
            <v>ПЗ=ПЗ/НДС/Ко*ТР*ЗСРо-ПЗ</v>
          </cell>
        </row>
        <row r="975">
          <cell r="A975" t="str">
            <v>616
О</v>
          </cell>
          <cell r="B975" t="str">
            <v>РЦ п.534</v>
          </cell>
          <cell r="C975" t="str">
            <v>Лампа</v>
          </cell>
          <cell r="F975" t="str">
            <v>шт.</v>
          </cell>
          <cell r="G975">
            <v>-16</v>
          </cell>
        </row>
        <row r="976">
          <cell r="C976" t="str">
            <v>ПЗ=ПЗ/НДС/Ко*ТР*ЗСРо-ПЗ</v>
          </cell>
        </row>
        <row r="977">
          <cell r="A977" t="str">
            <v>617
О</v>
          </cell>
          <cell r="B977" t="str">
            <v>РЦ п.535</v>
          </cell>
          <cell r="C977" t="str">
            <v>Световое оборудование</v>
          </cell>
          <cell r="F977" t="str">
            <v>шт.</v>
          </cell>
          <cell r="G977">
            <v>-30</v>
          </cell>
        </row>
        <row r="978">
          <cell r="C978" t="str">
            <v>ПЗ=ПЗ/НДС/Ко*ТР*ЗСРо-ПЗ</v>
          </cell>
        </row>
        <row r="979">
          <cell r="A979" t="str">
            <v>618
О</v>
          </cell>
          <cell r="B979" t="str">
            <v>РЦ п.536</v>
          </cell>
          <cell r="C979" t="str">
            <v>Вращающаяся голова</v>
          </cell>
          <cell r="F979" t="str">
            <v>шт.</v>
          </cell>
          <cell r="G979">
            <v>-2</v>
          </cell>
        </row>
        <row r="980">
          <cell r="C980" t="str">
            <v>ПЗ=ПЗ/НДС/Ко*ТР*ЗСРо-ПЗ</v>
          </cell>
        </row>
        <row r="981">
          <cell r="A981" t="str">
            <v>619
О</v>
          </cell>
          <cell r="B981" t="str">
            <v>РЦ п.537</v>
          </cell>
          <cell r="C981" t="str">
            <v>Лампа разрядная 150 Вт Osram HTT150 или аналог</v>
          </cell>
          <cell r="F981" t="str">
            <v>шт.</v>
          </cell>
          <cell r="G981">
            <v>-4</v>
          </cell>
        </row>
        <row r="982">
          <cell r="C982" t="str">
            <v>ПЗ=ПЗ/НДС/Ко*ТР*ЗСРо-ПЗ</v>
          </cell>
        </row>
        <row r="983">
          <cell r="A983" t="str">
            <v>620</v>
          </cell>
          <cell r="B983" t="str">
            <v>ФЕРм08-03-637-01
Приказ Минстроя России от 30.12.2016 №1039/пр</v>
          </cell>
          <cell r="C983" t="str">
            <v>Устройство для дистанционной смены диапозитивов к диапроектору</v>
          </cell>
          <cell r="F983" t="str">
            <v>шт</v>
          </cell>
          <cell r="G983">
            <v>-2</v>
          </cell>
        </row>
        <row r="984">
          <cell r="E984" t="str">
            <v>Накладные расходы 100% ФОТ (от -292)</v>
          </cell>
        </row>
        <row r="985">
          <cell r="E985" t="str">
            <v>Сметная прибыль 65% ФОТ (от -292)</v>
          </cell>
        </row>
        <row r="986">
          <cell r="A986" t="str">
            <v>621
О</v>
          </cell>
          <cell r="B986" t="str">
            <v>РЦ п.538</v>
          </cell>
          <cell r="C986" t="str">
            <v>Колорченчжер, 8 цветов, для лампы ELC 24B 250 Вт, DMX-512 Osram ELC(64653) или аналог</v>
          </cell>
          <cell r="F986" t="str">
            <v>шт.</v>
          </cell>
          <cell r="G986">
            <v>-2</v>
          </cell>
        </row>
        <row r="987">
          <cell r="C987" t="str">
            <v>ПЗ=ПЗ/НДС/Ко*ТР*ЗСРо-ПЗ</v>
          </cell>
        </row>
        <row r="988">
          <cell r="A988" t="str">
            <v>622
О</v>
          </cell>
          <cell r="B988" t="str">
            <v>РЦ п.539</v>
          </cell>
          <cell r="C988" t="str">
            <v>Лампа 24В 250 Вт с отражателем</v>
          </cell>
          <cell r="F988" t="str">
            <v>шт.</v>
          </cell>
          <cell r="G988">
            <v>-2</v>
          </cell>
        </row>
        <row r="989">
          <cell r="C989" t="str">
            <v>ПЗ=ПЗ/НДС/Ко*ТР*ЗСРо-ПЗ</v>
          </cell>
        </row>
        <row r="990">
          <cell r="A990" t="str">
            <v>623</v>
          </cell>
          <cell r="B990" t="str">
            <v>ФЕРм10-02-016-01
Приказ Минстроя России от 30.12.2016 №1039/пр</v>
          </cell>
          <cell r="C990" t="str">
            <v>Коммутатор диспетчерской или директорской связи с усилительным устройством, емкость 5 номеров</v>
          </cell>
          <cell r="F990" t="str">
            <v>шт</v>
          </cell>
          <cell r="G990">
            <v>-1</v>
          </cell>
        </row>
        <row r="991">
          <cell r="E991" t="str">
            <v>Накладные расходы 84% ФОТ (от -26)</v>
          </cell>
        </row>
        <row r="992">
          <cell r="E992" t="str">
            <v>Сметная прибыль 60% ФОТ (от -26)</v>
          </cell>
        </row>
        <row r="993">
          <cell r="A993" t="str">
            <v>624
О</v>
          </cell>
          <cell r="B993" t="str">
            <v>РЦ п.540</v>
          </cell>
          <cell r="C993" t="str">
            <v>Комплект коммутационного оборудования</v>
          </cell>
          <cell r="F993" t="str">
            <v>шт.</v>
          </cell>
          <cell r="G993">
            <v>-1</v>
          </cell>
        </row>
        <row r="994">
          <cell r="C994" t="str">
            <v>ПЗ=ПЗ/НДС/Ко*ТР*ЗСРо-ПЗ</v>
          </cell>
        </row>
        <row r="995">
          <cell r="A995" t="str">
            <v>625
О</v>
          </cell>
          <cell r="B995" t="str">
            <v>РЦ п.541</v>
          </cell>
          <cell r="C995" t="str">
            <v>Механизм открытия и закрытия занавеса</v>
          </cell>
          <cell r="F995" t="str">
            <v>шт.</v>
          </cell>
          <cell r="G995">
            <v>-1</v>
          </cell>
        </row>
        <row r="996">
          <cell r="C996" t="str">
            <v>ПЗ=ПЗ/НДС/Ко*ТР*ЗСРо-ПЗ</v>
          </cell>
        </row>
        <row r="997">
          <cell r="A997" t="str">
            <v>Одежда сцены:</v>
          </cell>
        </row>
        <row r="998">
          <cell r="A998" t="str">
            <v>626
О</v>
          </cell>
          <cell r="B998" t="str">
            <v>РЦ п.543</v>
          </cell>
          <cell r="C998" t="str">
            <v>Арлекин и антрактно-раздвижной занавес из бархата с текстильным бордюром и элементами декора</v>
          </cell>
          <cell r="F998" t="str">
            <v>компл.</v>
          </cell>
          <cell r="G998">
            <v>-1</v>
          </cell>
        </row>
        <row r="999">
          <cell r="C999" t="str">
            <v>ПЗ=ПЗ/НДС/Ко*ТР*ЗСРо-ПЗ</v>
          </cell>
        </row>
        <row r="1000">
          <cell r="A1000" t="str">
            <v>627
О</v>
          </cell>
          <cell r="B1000" t="str">
            <v>РЦ п.544</v>
          </cell>
          <cell r="C1000" t="str">
            <v>Задник торжественный с элементами драпировки и ручной росписи</v>
          </cell>
          <cell r="F1000" t="str">
            <v>компл.</v>
          </cell>
          <cell r="G1000">
            <v>-1</v>
          </cell>
        </row>
        <row r="1001">
          <cell r="C1001" t="str">
            <v>ПЗ=ПЗ/НДС/Ко*ТР*ЗСРо-ПЗ</v>
          </cell>
        </row>
        <row r="1002">
          <cell r="A1002" t="str">
            <v>628
О</v>
          </cell>
          <cell r="B1002" t="str">
            <v>РЦ п.545</v>
          </cell>
          <cell r="C1002" t="str">
            <v>Задник из бархата (складка 2:1)</v>
          </cell>
          <cell r="F1002" t="str">
            <v>компл.</v>
          </cell>
          <cell r="G1002">
            <v>-1</v>
          </cell>
        </row>
        <row r="1003">
          <cell r="C1003" t="str">
            <v>ПЗ=ПЗ/НДС/Ко*ТР*ЗСРо-ПЗ</v>
          </cell>
        </row>
        <row r="1004">
          <cell r="A1004" t="str">
            <v>629
О</v>
          </cell>
          <cell r="B1004" t="str">
            <v>РЦ п.546</v>
          </cell>
          <cell r="C1004" t="str">
            <v>Одежда сцены - 4 плана (из бархата). Четыре падуги и восемь кулис (складка 2:1)</v>
          </cell>
          <cell r="F1004" t="str">
            <v>компл.</v>
          </cell>
          <cell r="G1004">
            <v>-1</v>
          </cell>
        </row>
        <row r="1005">
          <cell r="C1005" t="str">
            <v>ПЗ=ПЗ/НДС/Ко*ТР*ЗСРо-ПЗ</v>
          </cell>
        </row>
        <row r="1006">
          <cell r="A1006" t="str">
            <v>630
О</v>
          </cell>
          <cell r="B1006" t="str">
            <v>РЦ п.547</v>
          </cell>
          <cell r="C1006" t="str">
            <v>Одежда для сцены выполнена из специальных тканей со спецобработкой.</v>
          </cell>
          <cell r="F1006" t="str">
            <v>компл.</v>
          </cell>
          <cell r="G1006">
            <v>-1</v>
          </cell>
        </row>
        <row r="1007">
          <cell r="C1007" t="str">
            <v>ПЗ=ПЗ/НДС/Ко*ТР*ЗСРо-ПЗ</v>
          </cell>
        </row>
        <row r="1008">
          <cell r="A1008" t="str">
            <v>Операторная, артистические костюмерные, склады (пом. 2.238;</v>
          </cell>
        </row>
        <row r="1009">
          <cell r="A1009" t="str">
            <v>633
О</v>
          </cell>
          <cell r="B1009" t="str">
            <v>РЦ п.550</v>
          </cell>
          <cell r="C1009" t="str">
            <v>Шкаф для одежды, 740х390х2000мм;</v>
          </cell>
          <cell r="F1009" t="str">
            <v>шт.</v>
          </cell>
          <cell r="G1009">
            <v>-6</v>
          </cell>
        </row>
        <row r="1010">
          <cell r="C1010" t="str">
            <v>ПЗ=ПЗ/НДС/Ко*ТР*ЗСРо-ПЗ</v>
          </cell>
        </row>
        <row r="1011">
          <cell r="A1011" t="str">
            <v>634
О</v>
          </cell>
          <cell r="B1011" t="str">
            <v>РЦ п.551</v>
          </cell>
          <cell r="C1011" t="str">
            <v>Стул преподавателя подкатной с подлокотниками</v>
          </cell>
          <cell r="F1011" t="str">
            <v>шт.</v>
          </cell>
          <cell r="G1011">
            <v>-5</v>
          </cell>
        </row>
        <row r="1012">
          <cell r="C1012" t="str">
            <v>ПЗ=ПЗ/НДС/Ко*ТР*ЗСРо-ПЗ</v>
          </cell>
        </row>
        <row r="1013">
          <cell r="A1013" t="str">
            <v>635
О</v>
          </cell>
          <cell r="B1013" t="str">
            <v>РЦ п.552</v>
          </cell>
          <cell r="C1013" t="str">
            <v>Стул посетителей, 530х460х460(860)мм;</v>
          </cell>
          <cell r="F1013" t="str">
            <v>шт.</v>
          </cell>
          <cell r="G1013">
            <v>-8</v>
          </cell>
        </row>
        <row r="1014">
          <cell r="C1014" t="str">
            <v>ПЗ=ПЗ/НДС/Ко*ТР*ЗСРо-ПЗ</v>
          </cell>
        </row>
        <row r="1015">
          <cell r="A1015" t="str">
            <v>636
О</v>
          </cell>
          <cell r="B1015" t="str">
            <v>РЦ п.553</v>
          </cell>
          <cell r="C1015" t="str">
            <v>Стеллаж полочный (дерево), 1500х600х1800мм;</v>
          </cell>
          <cell r="F1015" t="str">
            <v>шт.</v>
          </cell>
          <cell r="G1015">
            <v>-6</v>
          </cell>
        </row>
        <row r="1016">
          <cell r="C1016" t="str">
            <v>ПЗ=ПЗ/НДС/Ко*ТР*ЗСРо-ПЗ</v>
          </cell>
        </row>
        <row r="1017">
          <cell r="A1017" t="str">
            <v>Рабочее место звукооператора:</v>
          </cell>
        </row>
        <row r="1018">
          <cell r="A1018" t="str">
            <v>639
О</v>
          </cell>
          <cell r="B1018" t="str">
            <v>РЦ п.555</v>
          </cell>
          <cell r="C1018" t="str">
            <v>Шкаф для хранения  компакт-дисков, 498х470х711мм</v>
          </cell>
          <cell r="F1018" t="str">
            <v>шт.</v>
          </cell>
          <cell r="G1018">
            <v>-1</v>
          </cell>
        </row>
        <row r="1019">
          <cell r="C1019" t="str">
            <v>ПЗ=ПЗ/НДС/Ко*ТР*ЗСРо-ПЗ</v>
          </cell>
        </row>
        <row r="1020">
          <cell r="A1020" t="str">
            <v>Пищеблок</v>
          </cell>
        </row>
        <row r="1021">
          <cell r="A1021" t="str">
            <v>Обеденный зал 5-11 классов 369 чел / смену (пом.
2.142)</v>
          </cell>
        </row>
        <row r="1022">
          <cell r="A1022" t="str">
            <v>643
О</v>
          </cell>
          <cell r="B1022" t="str">
            <v>РЦ п.559</v>
          </cell>
          <cell r="C1022" t="str">
            <v>Стол обеденный 6-местный, 1500х600х640мм;</v>
          </cell>
          <cell r="F1022" t="str">
            <v>шт.</v>
          </cell>
          <cell r="G1022">
            <v>-62</v>
          </cell>
        </row>
        <row r="1023">
          <cell r="C1023" t="str">
            <v>ПЗ=ПЗ/НДС/Ко*ТР*ЗСРо-ПЗ</v>
          </cell>
        </row>
        <row r="1024">
          <cell r="A1024" t="str">
            <v>644
О</v>
          </cell>
          <cell r="B1024" t="str">
            <v>РЦ п.560</v>
          </cell>
          <cell r="C1024" t="str">
            <v>Стул складной с мягким сиденьем</v>
          </cell>
          <cell r="F1024" t="str">
            <v>шт.</v>
          </cell>
          <cell r="G1024">
            <v>-372</v>
          </cell>
        </row>
        <row r="1025">
          <cell r="C1025" t="str">
            <v>ПЗ=ПЗ/НДС/Ко*ТР*ЗСРо-ПЗ</v>
          </cell>
        </row>
        <row r="1026">
          <cell r="A1026" t="str">
            <v>645
О</v>
          </cell>
          <cell r="B1026" t="str">
            <v>РЦ п.561</v>
          </cell>
          <cell r="C1026" t="str">
            <v>Стол обеденный 4-местный, 1200х600х640мм;</v>
          </cell>
          <cell r="F1026" t="str">
            <v>шт.</v>
          </cell>
          <cell r="G1026">
            <v>-1</v>
          </cell>
        </row>
        <row r="1027">
          <cell r="C1027" t="str">
            <v>ПЗ=ПЗ/НДС/Ко*ТР*ЗСРо-ПЗ</v>
          </cell>
        </row>
        <row r="1028">
          <cell r="A1028" t="str">
            <v>648
О</v>
          </cell>
          <cell r="B1028" t="str">
            <v>РЦ п.563</v>
          </cell>
          <cell r="C1028" t="str">
            <v>Тележка для сбора грязной посуды, 740х550х870мм;</v>
          </cell>
          <cell r="F1028" t="str">
            <v>шт.</v>
          </cell>
          <cell r="G1028">
            <v>-3</v>
          </cell>
        </row>
        <row r="1029">
          <cell r="C1029" t="str">
            <v>ПЗ=ПЗ/НДС/Ко*ТР*ЗСРо-ПЗ</v>
          </cell>
        </row>
        <row r="1030">
          <cell r="A1030" t="str">
            <v>Зона раздачи</v>
          </cell>
        </row>
        <row r="1031">
          <cell r="A1031" t="str">
            <v>Линия раздачи питания:</v>
          </cell>
        </row>
        <row r="1032">
          <cell r="A1032" t="str">
            <v>650
О</v>
          </cell>
          <cell r="B1032" t="str">
            <v>РЦ п.566</v>
          </cell>
          <cell r="C1032" t="str">
            <v>Стол для столовых приборов, чистых подносов и хлеба, 630х675х1220мм</v>
          </cell>
          <cell r="F1032" t="str">
            <v>шт.</v>
          </cell>
          <cell r="G1032">
            <v>-1</v>
          </cell>
        </row>
        <row r="1033">
          <cell r="C1033" t="str">
            <v>ПЗ=ПЗ/НДС/Ко*ТР*ЗСРо-ПЗ</v>
          </cell>
        </row>
        <row r="1034">
          <cell r="A1034" t="str">
            <v>651
О</v>
          </cell>
          <cell r="B1034" t="str">
            <v>РЦ п.567</v>
          </cell>
          <cell r="C1034" t="str">
            <v>Мармит первых блюд, 1120х700(1040)х870(1250)мм; t=50-350гр; Э1ф 220в N=4,0кВт;</v>
          </cell>
          <cell r="F1034" t="str">
            <v>шт.</v>
          </cell>
          <cell r="G1034">
            <v>-1</v>
          </cell>
        </row>
        <row r="1035">
          <cell r="C1035" t="str">
            <v>ПЗ=ПЗ/НДС/Ко*ТР*ЗСРо-ПЗ</v>
          </cell>
        </row>
        <row r="1036">
          <cell r="A1036" t="str">
            <v>652
О</v>
          </cell>
          <cell r="B1036" t="str">
            <v>РЦ п.568</v>
          </cell>
          <cell r="C1036" t="str">
            <v>Мармит вторых блюд, 1120х700(1040)х870(1250)мм; t=0...85гр; Э1ф 220в N=3,0кВт;</v>
          </cell>
          <cell r="F1036" t="str">
            <v>шт.</v>
          </cell>
          <cell r="G1036">
            <v>-1</v>
          </cell>
        </row>
        <row r="1037">
          <cell r="C1037" t="str">
            <v>ПЗ=ПЗ/НДС/Ко*ТР*ЗСРо-ПЗ</v>
          </cell>
        </row>
        <row r="1038">
          <cell r="A1038" t="str">
            <v>653
О</v>
          </cell>
          <cell r="B1038" t="str">
            <v>РЦ п.569</v>
          </cell>
          <cell r="C1038" t="str">
            <v>Прилавок горячих напитков, 1120х700(1040)х870(1250)мм; Э1ф 220в N=0,3кВт;</v>
          </cell>
          <cell r="F1038" t="str">
            <v>шт.</v>
          </cell>
          <cell r="G1038">
            <v>-1</v>
          </cell>
        </row>
        <row r="1039">
          <cell r="C1039" t="str">
            <v>ПЗ=ПЗ/НДС/Ко*ТР*ЗСРо-ПЗ</v>
          </cell>
        </row>
        <row r="1040">
          <cell r="A1040" t="str">
            <v>654
О</v>
          </cell>
          <cell r="B1040" t="str">
            <v>РЦ п.570</v>
          </cell>
          <cell r="C1040" t="str">
            <v>Прилавок холодильный, 1500х700(1040)х870(1720)мм; Э1ф 220в N=0,8кВт;</v>
          </cell>
          <cell r="F1040" t="str">
            <v>шт.</v>
          </cell>
          <cell r="G1040">
            <v>-1</v>
          </cell>
        </row>
        <row r="1041">
          <cell r="C1041" t="str">
            <v>ПЗ=ПЗ/НДС/Ко*ТР*ЗСРо-ПЗ</v>
          </cell>
        </row>
        <row r="1042">
          <cell r="A1042" t="str">
            <v>655
О</v>
          </cell>
          <cell r="B1042" t="str">
            <v>РЦ п.571</v>
          </cell>
          <cell r="C1042" t="str">
            <v>Кассовый прилавок, 1120х700(1040)х870мм;Э1ф 220в ШР</v>
          </cell>
          <cell r="F1042" t="str">
            <v>шт.</v>
          </cell>
          <cell r="G1042">
            <v>-1</v>
          </cell>
        </row>
        <row r="1043">
          <cell r="C1043" t="str">
            <v>ПЗ=ПЗ/НДС/Ко*ТР*ЗСРо-ПЗ</v>
          </cell>
        </row>
        <row r="1044">
          <cell r="A1044" t="str">
            <v>656
О</v>
          </cell>
          <cell r="B1044" t="str">
            <v>РЦ п.572</v>
          </cell>
          <cell r="C1044" t="str">
            <v>Терминал оплаты за питание, Э1ф 220в ШР N=0,2кВт;</v>
          </cell>
          <cell r="F1044" t="str">
            <v>шт.</v>
          </cell>
          <cell r="G1044">
            <v>-1</v>
          </cell>
        </row>
        <row r="1045">
          <cell r="C1045" t="str">
            <v>ПЗ=ПЗ/НДС/Ко*ТР*ЗСРо-ПЗ</v>
          </cell>
        </row>
        <row r="1046">
          <cell r="A1046" t="str">
            <v>657
О</v>
          </cell>
          <cell r="B1046" t="str">
            <v>РЦ п.573</v>
          </cell>
          <cell r="C1046" t="str">
            <v>Тележка подогреваемая для сервировки столов, 1150х500х1265мм; Э1ф 220в ШР N=2,1кВт;</v>
          </cell>
          <cell r="F1046" t="str">
            <v>шт.</v>
          </cell>
          <cell r="G1046">
            <v>-2</v>
          </cell>
        </row>
        <row r="1047">
          <cell r="C1047" t="str">
            <v>ПЗ=ПЗ/НДС/Ко*ТР*ЗСРо-ПЗ</v>
          </cell>
        </row>
        <row r="1048">
          <cell r="A1048" t="str">
            <v>Санузлы, умывальные, кладовые уборочного инвентаря и рекриации</v>
          </cell>
        </row>
        <row r="1049">
          <cell r="A1049" t="str">
            <v>659
О</v>
          </cell>
          <cell r="B1049" t="str">
            <v>РЦ п.575</v>
          </cell>
          <cell r="C1049" t="str">
            <v>Электросушитель для рук, 275х265х255мм; Э1ф 220в N=1,8кВт;</v>
          </cell>
          <cell r="F1049" t="str">
            <v>шт.</v>
          </cell>
          <cell r="G1049">
            <v>-46</v>
          </cell>
        </row>
        <row r="1050">
          <cell r="C1050" t="str">
            <v>ПЗ=ПЗ/НДС/Ко*ТР*ЗСРо-ПЗ</v>
          </cell>
        </row>
        <row r="1051">
          <cell r="A1051" t="str">
            <v>661
О</v>
          </cell>
          <cell r="B1051" t="str">
            <v>РЦ п.576</v>
          </cell>
          <cell r="C1051" t="str">
            <v>Шкаф хозяйственный, 600х500х1750мм;</v>
          </cell>
          <cell r="F1051" t="str">
            <v>шт.</v>
          </cell>
          <cell r="G1051">
            <v>-3</v>
          </cell>
        </row>
        <row r="1052">
          <cell r="C1052" t="str">
            <v>ПЗ=ПЗ/НДС/Ко*ТР*ЗСРо-ПЗ</v>
          </cell>
        </row>
        <row r="1053">
          <cell r="A1053" t="str">
            <v>662</v>
          </cell>
          <cell r="B1053" t="str">
            <v>ФЕРм34-01-136-01
Приказ Минстроя России от 30.12.2016 №1039/пр</v>
          </cell>
          <cell r="C1053" t="str">
            <v>Облучатель бактерицидный: настенный</v>
          </cell>
          <cell r="F1053" t="str">
            <v>шт</v>
          </cell>
          <cell r="G1053">
            <v>-3</v>
          </cell>
        </row>
        <row r="1054">
          <cell r="E1054" t="str">
            <v>Накладные расходы 84% ФОТ (от -280)</v>
          </cell>
        </row>
        <row r="1055">
          <cell r="E1055" t="str">
            <v>Сметная прибыль 60% ФОТ (от -280)</v>
          </cell>
        </row>
        <row r="1056">
          <cell r="A1056" t="str">
            <v>663
О</v>
          </cell>
          <cell r="B1056" t="str">
            <v>РЦ п.577</v>
          </cell>
          <cell r="C1056" t="str">
            <v>Облучатель-рециркулятор бактерицидный, Э1ф 220в N=0,15квт;</v>
          </cell>
          <cell r="F1056" t="str">
            <v>шт.</v>
          </cell>
          <cell r="G1056">
            <v>-3</v>
          </cell>
        </row>
        <row r="1057">
          <cell r="C1057" t="str">
            <v>ПЗ=ПЗ/НДС/Ко*ТР*ЗСРо-ПЗ</v>
          </cell>
        </row>
        <row r="1058">
          <cell r="A1058" t="str">
            <v>664</v>
          </cell>
          <cell r="B1058" t="str">
            <v>ФЕР17-01-006-01
Приказ Минстроя России от 30.12.2016 №1039/пр</v>
          </cell>
          <cell r="C1058" t="str">
            <v>Прим. Установка фонтанчиков питьевых  //Установка фонтанчиков питьевых напольных с педальным пуском</v>
          </cell>
          <cell r="F1058" t="str">
            <v>10 компл.</v>
          </cell>
          <cell r="G1058">
            <v>-0.7</v>
          </cell>
        </row>
        <row r="1059">
          <cell r="C1059" t="str">
            <v>273,37 = 17 133,37 - 10 x 1 686,00</v>
          </cell>
        </row>
        <row r="1060">
          <cell r="E1060" t="str">
            <v>Накладные расходы 134% ФОТ (от -150)</v>
          </cell>
        </row>
        <row r="1061">
          <cell r="E1061" t="str">
            <v>Сметная прибыль 83% ФОТ (от -150)</v>
          </cell>
        </row>
        <row r="1062">
          <cell r="A1062" t="str">
            <v>665</v>
          </cell>
          <cell r="B1062" t="str">
            <v>ФССЦ-01.7.15.07-0008
Приказ Минстроя России от 30.12.2016 №1039/пр</v>
          </cell>
          <cell r="C1062" t="str">
            <v>Дюбели пластмассовые с шурупами 8х40 мм</v>
          </cell>
          <cell r="F1062" t="str">
            <v>100 шт</v>
          </cell>
          <cell r="G1062">
            <v>-0.28000000000000003</v>
          </cell>
        </row>
        <row r="1063">
          <cell r="A1063" t="str">
            <v>666</v>
          </cell>
          <cell r="B1063" t="str">
            <v>ФССЦ-14.5.02.02-0105
Приказ Минстроя России от 30.12.2016 №1039/пр</v>
          </cell>
          <cell r="C1063" t="str">
            <v>Замазка суриковая</v>
          </cell>
          <cell r="F1063" t="str">
            <v>кг</v>
          </cell>
          <cell r="G1063">
            <v>-1.4</v>
          </cell>
        </row>
        <row r="1064">
          <cell r="A1064" t="str">
            <v>667
О</v>
          </cell>
          <cell r="B1064" t="str">
            <v>РЦ п.578</v>
          </cell>
          <cell r="C1064" t="str">
            <v>Питьевой фонтанчик</v>
          </cell>
          <cell r="F1064" t="str">
            <v>шт.</v>
          </cell>
          <cell r="G1064">
            <v>-7</v>
          </cell>
        </row>
        <row r="1065">
          <cell r="C1065" t="str">
            <v>ПЗ=ПЗ/НДС/Ко*ТР*ЗСРо-ПЗ</v>
          </cell>
        </row>
        <row r="1066">
          <cell r="A1066" t="str">
            <v>Кабинет естествознания (нет в задании)</v>
          </cell>
        </row>
        <row r="1067">
          <cell r="A1067" t="str">
            <v>668</v>
          </cell>
          <cell r="B1067" t="str">
            <v>ФЕР34-02-008-04
Приказ Минстроя России от 30.12.2016 №1039/пр</v>
          </cell>
          <cell r="C1067" t="str">
            <v>Прим. 'Доска классная настенная //Установка указателя на стене</v>
          </cell>
          <cell r="F1067" t="str">
            <v>шт</v>
          </cell>
          <cell r="G1067">
            <v>-1</v>
          </cell>
        </row>
        <row r="1068">
          <cell r="E1068" t="str">
            <v>Накладные расходы 105% ФОТ (от -5)</v>
          </cell>
        </row>
        <row r="1069">
          <cell r="E1069" t="str">
            <v>Сметная прибыль 65% ФОТ (от -5)</v>
          </cell>
        </row>
        <row r="1070">
          <cell r="A1070" t="str">
            <v>669
О</v>
          </cell>
          <cell r="B1070" t="str">
            <v>РЦ п.580</v>
          </cell>
          <cell r="C1070" t="str">
            <v>Школьная доска пятиэлементная</v>
          </cell>
          <cell r="F1070" t="str">
            <v>шт.</v>
          </cell>
          <cell r="G1070">
            <v>-1</v>
          </cell>
        </row>
        <row r="1071">
          <cell r="C1071" t="str">
            <v>ПЗ=ПЗ/НДС/Ко*ТР*ЗСРо-ПЗ</v>
          </cell>
        </row>
        <row r="1072">
          <cell r="A1072" t="str">
            <v>670</v>
          </cell>
          <cell r="B1072" t="str">
            <v>ФЕР10-01-059-01
Приказ Минстроя России от 30.12.2016 №1039/пр</v>
          </cell>
          <cell r="C1072" t="str">
            <v>Установка столов, шкафов под мойки, холодильных шкафов и др.</v>
          </cell>
          <cell r="F1072" t="str">
            <v>100 шт</v>
          </cell>
          <cell r="G1072">
            <v>-0.55000000000000004</v>
          </cell>
        </row>
        <row r="1073">
          <cell r="C1073" t="str">
            <v>МАТ=0 к расх.</v>
          </cell>
        </row>
        <row r="1074">
          <cell r="E1074" t="str">
            <v>Накладные расходы 124% ФОТ (от -360)</v>
          </cell>
        </row>
        <row r="1075">
          <cell r="E1075" t="str">
            <v>Сметная прибыль 63% ФОТ (от -360)</v>
          </cell>
        </row>
        <row r="1076">
          <cell r="A1076" t="str">
            <v>671
О</v>
          </cell>
          <cell r="B1076" t="str">
            <v>РЦ п.581</v>
          </cell>
          <cell r="C1076" t="str">
            <v>Кресло учителя</v>
          </cell>
          <cell r="F1076" t="str">
            <v>шт.</v>
          </cell>
          <cell r="G1076">
            <v>-1</v>
          </cell>
        </row>
        <row r="1077">
          <cell r="C1077" t="str">
            <v>ПЗ=ПЗ/НДС/Ко*ТР*ЗСРо-ПЗ</v>
          </cell>
        </row>
        <row r="1078">
          <cell r="A1078" t="str">
            <v>672
О</v>
          </cell>
          <cell r="B1078" t="str">
            <v>РЦ п.582</v>
          </cell>
          <cell r="C1078" t="str">
            <v>Стол демонстрационный</v>
          </cell>
          <cell r="F1078" t="str">
            <v>шт.</v>
          </cell>
          <cell r="G1078">
            <v>-2</v>
          </cell>
        </row>
        <row r="1079">
          <cell r="C1079" t="str">
            <v>ПЗ=ПЗ/НДС/Ко*ТР*ЗСРо-ПЗ</v>
          </cell>
        </row>
        <row r="1080">
          <cell r="A1080" t="str">
            <v>673
О</v>
          </cell>
          <cell r="B1080" t="str">
            <v>РЦ п.583</v>
          </cell>
          <cell r="C1080" t="str">
            <v>Шкаф для хранения учебных пособий</v>
          </cell>
          <cell r="F1080" t="str">
            <v>шт.</v>
          </cell>
          <cell r="G1080">
            <v>-2</v>
          </cell>
        </row>
        <row r="1081">
          <cell r="C1081" t="str">
            <v>ПЗ=ПЗ/НДС/Ко*ТР*ЗСРо-ПЗ</v>
          </cell>
        </row>
        <row r="1082">
          <cell r="A1082" t="str">
            <v>674
О</v>
          </cell>
          <cell r="B1082" t="str">
            <v>РЦ п.584</v>
          </cell>
          <cell r="C1082" t="str">
            <v>Шкаф для хранения с выдвигающимися полками</v>
          </cell>
          <cell r="F1082" t="str">
            <v>шт.</v>
          </cell>
          <cell r="G1082">
            <v>-15</v>
          </cell>
        </row>
        <row r="1083">
          <cell r="C1083" t="str">
            <v>ПЗ=ПЗ/НДС/Ко*ТР*ЗСРо-ПЗ</v>
          </cell>
        </row>
        <row r="1084">
          <cell r="A1084" t="str">
            <v>675
О</v>
          </cell>
          <cell r="B1084" t="str">
            <v>РЦ п.585</v>
          </cell>
          <cell r="C1084" t="str">
            <v>Стол ученический двухместный регулируемый по высоте, '1200х500х640/700/760/820(h)мм;</v>
          </cell>
          <cell r="F1084" t="str">
            <v>шт.</v>
          </cell>
          <cell r="G1084">
            <v>-30</v>
          </cell>
        </row>
        <row r="1085">
          <cell r="C1085" t="str">
            <v>ПЗ=ПЗ/НДС/Ко*ТР*ЗСРо-ПЗ</v>
          </cell>
        </row>
        <row r="1086">
          <cell r="A1086" t="str">
            <v>676
О</v>
          </cell>
          <cell r="B1086" t="str">
            <v>РЦ п.586</v>
          </cell>
          <cell r="C1086" t="str">
            <v>Стул ученический поворотный с регулируемой высотой, 430х430х380/420/500мм</v>
          </cell>
          <cell r="F1086" t="str">
            <v>шт.</v>
          </cell>
          <cell r="G1086">
            <v>-1</v>
          </cell>
        </row>
        <row r="1087">
          <cell r="C1087" t="str">
            <v>ПЗ=ПЗ/НДС/Ко*ТР*ЗСРо-ПЗ</v>
          </cell>
        </row>
        <row r="1088">
          <cell r="A1088" t="str">
            <v>677
О</v>
          </cell>
          <cell r="B1088" t="str">
            <v>РЦ п.587</v>
          </cell>
          <cell r="C1088" t="str">
            <v>Парта для инвалидов с вырезом, регулировкой угла наклона столешницы  и высоты, 900х600х500/800мм; угол наклона столешницы: 15 градусов</v>
          </cell>
          <cell r="F1088" t="str">
            <v>шт.</v>
          </cell>
          <cell r="G1088">
            <v>-1</v>
          </cell>
        </row>
        <row r="1089">
          <cell r="C1089" t="str">
            <v>ПЗ=ПЗ/НДС/Ко*ТР*ЗСРо-ПЗ</v>
          </cell>
        </row>
        <row r="1090">
          <cell r="A1090" t="str">
            <v>678
О</v>
          </cell>
          <cell r="B1090" t="str">
            <v>РЦ п.588</v>
          </cell>
          <cell r="C1090" t="str">
            <v>Шкаф вытяжной панорамный</v>
          </cell>
          <cell r="F1090" t="str">
            <v>шт.</v>
          </cell>
          <cell r="G1090">
            <v>-1</v>
          </cell>
        </row>
        <row r="1091">
          <cell r="C1091" t="str">
            <v>ПЗ=ПЗ/НДС/Ко*ТР*ЗСРо-ПЗ</v>
          </cell>
        </row>
        <row r="1092">
          <cell r="A1092" t="str">
            <v>679
О</v>
          </cell>
          <cell r="B1092" t="str">
            <v>РЦ п.589</v>
          </cell>
          <cell r="C1092" t="str">
            <v>Лаборантский стол</v>
          </cell>
          <cell r="F1092" t="str">
            <v>шт.</v>
          </cell>
          <cell r="G1092">
            <v>-1</v>
          </cell>
        </row>
        <row r="1093">
          <cell r="C1093" t="str">
            <v>ПЗ=ПЗ/НДС/Ко*ТР*ЗСРо-ПЗ</v>
          </cell>
        </row>
        <row r="1094">
          <cell r="A1094" t="str">
            <v>680
О</v>
          </cell>
          <cell r="B1094" t="str">
            <v>РЦ п.590</v>
          </cell>
          <cell r="C1094" t="str">
            <v>интерактивный комплекс</v>
          </cell>
          <cell r="F1094" t="str">
            <v>шт.</v>
          </cell>
          <cell r="G1094">
            <v>-1</v>
          </cell>
        </row>
        <row r="1095">
          <cell r="C1095" t="str">
            <v>ПЗ=ПЗ/НДС/Ко*ТР*ЗСРо-ПЗ</v>
          </cell>
        </row>
        <row r="1096">
          <cell r="A1096" t="str">
            <v>681</v>
          </cell>
          <cell r="B1096" t="str">
            <v>ФЕРм11-04-002-02
Приказ Минстроя России от 30.12.2016 №1039/пр</v>
          </cell>
          <cell r="C1096" t="str">
            <v>Аппарат настольный, масса: до 0,03 т</v>
          </cell>
          <cell r="F1096" t="str">
            <v>шт.</v>
          </cell>
          <cell r="G1096">
            <v>-1</v>
          </cell>
        </row>
        <row r="1097">
          <cell r="E1097" t="str">
            <v>Накладные расходы 97% ФОТ (от -30)</v>
          </cell>
        </row>
        <row r="1098">
          <cell r="E1098" t="str">
            <v>Сметная прибыль 65% ФОТ (от -30)</v>
          </cell>
        </row>
        <row r="1099">
          <cell r="A1099" t="str">
            <v>682
О</v>
          </cell>
          <cell r="B1099" t="str">
            <v>РЦ п.591</v>
          </cell>
          <cell r="C1099" t="str">
            <v>Компьютер учителя, лицензионное программное обеспечение</v>
          </cell>
          <cell r="F1099" t="str">
            <v>шт.</v>
          </cell>
          <cell r="G1099">
            <v>-1</v>
          </cell>
        </row>
        <row r="1100">
          <cell r="C1100" t="str">
            <v>ПЗ=ПЗ/НДС/Ко*ТР*ЗСРо-ПЗ</v>
          </cell>
        </row>
        <row r="1101">
          <cell r="A1101" t="str">
            <v>683</v>
          </cell>
          <cell r="B1101" t="str">
            <v>ФЕРм11-04-002-01
Приказ Минстроя России от 30.12.2016 №1039/пр</v>
          </cell>
          <cell r="C1101" t="str">
            <v>Аппарат настольный, масса: до 0,015 т</v>
          </cell>
          <cell r="F1101" t="str">
            <v>шт</v>
          </cell>
          <cell r="G1101">
            <v>-1</v>
          </cell>
        </row>
        <row r="1102">
          <cell r="E1102" t="str">
            <v>Накладные расходы 97% ФОТ (от -11)</v>
          </cell>
        </row>
        <row r="1103">
          <cell r="E1103" t="str">
            <v>Сметная прибыль 65% ФОТ (от -11)</v>
          </cell>
        </row>
        <row r="1104">
          <cell r="A1104" t="str">
            <v>684
О</v>
          </cell>
          <cell r="B1104" t="str">
            <v>РЦ п.592</v>
          </cell>
          <cell r="C1104" t="str">
            <v>МУФ, 410х389х299мм; Э1ф 220в ШР N=0,38кВт;</v>
          </cell>
          <cell r="F1104" t="str">
            <v>шт.</v>
          </cell>
          <cell r="G1104">
            <v>-1</v>
          </cell>
        </row>
      </sheetData>
      <sheetData sheetId="2"/>
      <sheetData sheetId="3">
        <row r="7">
          <cell r="A7" t="str">
            <v>1</v>
          </cell>
          <cell r="B7" t="str">
            <v>ФЕР10-01-059-01
Приказ Минстроя России от 30.12.2016 №1039/пр</v>
          </cell>
          <cell r="C7" t="str">
            <v>Установка столов, шкафов под мойки, холодильных шкафов и др.</v>
          </cell>
          <cell r="F7" t="str">
            <v>100 шт</v>
          </cell>
          <cell r="G7">
            <v>-0.7</v>
          </cell>
        </row>
        <row r="8">
          <cell r="C8" t="str">
            <v>МАТ=0 к расх.</v>
          </cell>
        </row>
        <row r="9">
          <cell r="E9" t="str">
            <v>Накладные расходы 124% ФОТ (от -458)</v>
          </cell>
        </row>
        <row r="10">
          <cell r="E10" t="str">
            <v>Сметная прибыль 63% ФОТ (от -458)</v>
          </cell>
        </row>
        <row r="11">
          <cell r="A11" t="str">
            <v>2
О</v>
          </cell>
          <cell r="B11" t="str">
            <v>РЦ п.2</v>
          </cell>
          <cell r="C11" t="str">
            <v>Стол письменный с приставкой, 2200х1750х750 мм;</v>
          </cell>
          <cell r="F11" t="str">
            <v>шт</v>
          </cell>
          <cell r="G11">
            <v>-1</v>
          </cell>
        </row>
        <row r="12">
          <cell r="C12" t="str">
            <v>ПЗ=ПЗ/НДС/Ко*ТР*ЗСРо-ПЗ</v>
          </cell>
        </row>
        <row r="13">
          <cell r="A13" t="str">
            <v>6
О</v>
          </cell>
          <cell r="B13" t="str">
            <v>РЦ п.3</v>
          </cell>
          <cell r="C13" t="str">
            <v>Стол приставной, 800х500х750мм;</v>
          </cell>
          <cell r="F13" t="str">
            <v>шт</v>
          </cell>
          <cell r="G13">
            <v>-1</v>
          </cell>
        </row>
        <row r="14">
          <cell r="C14" t="str">
            <v>ПЗ=ПЗ/НДС/Ко*ТР*ЗСРо-ПЗ</v>
          </cell>
        </row>
        <row r="15">
          <cell r="A15" t="str">
            <v>8
О</v>
          </cell>
          <cell r="B15" t="str">
            <v>РЦ п.5</v>
          </cell>
          <cell r="C15" t="str">
            <v>Конференц-стол, 2100х1000х750мм;</v>
          </cell>
          <cell r="F15" t="str">
            <v>шт</v>
          </cell>
          <cell r="G15">
            <v>-1</v>
          </cell>
        </row>
        <row r="16">
          <cell r="C16" t="str">
            <v>ПЗ=ПЗ/НДС/Ко*ТР*ЗСРо-ПЗ</v>
          </cell>
        </row>
        <row r="17">
          <cell r="A17" t="str">
            <v>9
О</v>
          </cell>
          <cell r="B17" t="str">
            <v>РЦ п.6</v>
          </cell>
          <cell r="C17" t="str">
            <v>Стул с деревянными подлокотниками</v>
          </cell>
          <cell r="F17" t="str">
            <v>шт</v>
          </cell>
          <cell r="G17">
            <v>-2</v>
          </cell>
        </row>
        <row r="18">
          <cell r="C18" t="str">
            <v>ПЗ=ПЗ/НДС/Ко*ТР*ЗСРо-ПЗ</v>
          </cell>
        </row>
        <row r="19">
          <cell r="A19" t="str">
            <v>10
О</v>
          </cell>
          <cell r="B19" t="str">
            <v>РЦ п.7</v>
          </cell>
          <cell r="C19" t="str">
            <v>Шкаф закрытый с витринами, 900х420х2130мм;</v>
          </cell>
          <cell r="F19" t="str">
            <v>шт</v>
          </cell>
          <cell r="G19">
            <v>-1</v>
          </cell>
        </row>
        <row r="20">
          <cell r="C20" t="str">
            <v>ПЗ=ПЗ/НДС/Ко*ТР*ЗСРо-ПЗ</v>
          </cell>
        </row>
        <row r="21">
          <cell r="A21" t="str">
            <v>11
О</v>
          </cell>
          <cell r="B21" t="str">
            <v>РЦ п.8</v>
          </cell>
          <cell r="C21" t="str">
            <v>Шкаф для одежды, 900х420х2130мм;</v>
          </cell>
          <cell r="F21" t="str">
            <v>шт</v>
          </cell>
          <cell r="G21">
            <v>-1</v>
          </cell>
        </row>
        <row r="22">
          <cell r="C22" t="str">
            <v>ПЗ=ПЗ/НДС/Ко*ТР*ЗСРо-ПЗ</v>
          </cell>
        </row>
        <row r="23">
          <cell r="A23" t="str">
            <v>13</v>
          </cell>
          <cell r="B23" t="str">
            <v>ФЕРм11-04-002-01
Приказ Минстроя России от 30.12.2016 №1039/пр</v>
          </cell>
          <cell r="C23" t="str">
            <v>Аппарат настольный, масса: до 0,015 т</v>
          </cell>
          <cell r="F23" t="str">
            <v>шт</v>
          </cell>
          <cell r="G23">
            <v>-5</v>
          </cell>
        </row>
        <row r="24">
          <cell r="E24" t="str">
            <v>Накладные расходы 97% ФОТ (от -53)</v>
          </cell>
        </row>
        <row r="25">
          <cell r="E25" t="str">
            <v>Сметная прибыль 65% ФОТ (от -53)</v>
          </cell>
        </row>
        <row r="26">
          <cell r="A26" t="str">
            <v>14
О</v>
          </cell>
          <cell r="B26" t="str">
            <v>РЦ п.10</v>
          </cell>
          <cell r="C26" t="str">
            <v>МФУ, 410х389х299мм; Э1ф 220в ШР N=0,38кВт;</v>
          </cell>
          <cell r="F26" t="str">
            <v>шт</v>
          </cell>
          <cell r="G26">
            <v>-4</v>
          </cell>
        </row>
        <row r="27">
          <cell r="C27" t="str">
            <v>ПЗ=ПЗ/НДС/Ко*ТР*ЗСРо-ПЗ</v>
          </cell>
        </row>
        <row r="28">
          <cell r="A28" t="str">
            <v>15
О</v>
          </cell>
          <cell r="B28" t="str">
            <v>РЦ п.11</v>
          </cell>
          <cell r="C28" t="str">
            <v>МФУ, 410х389х299мм; Э1ф 220в ШР N=0,38кВт;</v>
          </cell>
          <cell r="F28" t="str">
            <v>шт</v>
          </cell>
          <cell r="G28">
            <v>-9</v>
          </cell>
        </row>
        <row r="29">
          <cell r="C29" t="str">
            <v>ПЗ=ПЗ/НДС/Ко*ТР*ЗСРо-ПЗ</v>
          </cell>
        </row>
        <row r="30">
          <cell r="A30" t="str">
            <v>16</v>
          </cell>
          <cell r="B30" t="str">
            <v>ФЕРм11-04-002-02
Приказ Минстроя России от 30.12.2016 №1039/пр</v>
          </cell>
          <cell r="C30" t="str">
            <v>Аппарат настольный, масса: до 0,03 т</v>
          </cell>
          <cell r="F30" t="str">
            <v>шт</v>
          </cell>
          <cell r="G30">
            <v>-13</v>
          </cell>
        </row>
        <row r="31">
          <cell r="E31" t="str">
            <v>Накладные расходы 97% ФОТ (от -391)</v>
          </cell>
        </row>
        <row r="32">
          <cell r="E32" t="str">
            <v>Сметная прибыль 65% ФОТ (от -391)</v>
          </cell>
        </row>
        <row r="33">
          <cell r="A33" t="str">
            <v>17
О</v>
          </cell>
          <cell r="B33" t="str">
            <v>РЦ п.12</v>
          </cell>
          <cell r="C33" t="str">
            <v>Компьютер в сборе: системный блок, монитор не менее 22", 'клавиатура, мышь оптическая,  источник бесперебойного питания; ' Э1ф 220в ШР N=0,4кВт</v>
          </cell>
          <cell r="F33" t="str">
            <v>шт</v>
          </cell>
          <cell r="G33">
            <v>-13</v>
          </cell>
        </row>
        <row r="34">
          <cell r="C34" t="str">
            <v>ПЗ=ПЗ/НДС/Ко*ТР*ЗСРо-ПЗ</v>
          </cell>
        </row>
        <row r="35">
          <cell r="A35" t="str">
            <v>19
О</v>
          </cell>
          <cell r="B35" t="str">
            <v>РЦ п.14</v>
          </cell>
          <cell r="C35" t="str">
            <v>Шкаф открытый, закрытый с витринами, 1000х380х1612мм;</v>
          </cell>
          <cell r="F35" t="str">
            <v>шт</v>
          </cell>
          <cell r="G35">
            <v>-21</v>
          </cell>
        </row>
        <row r="36">
          <cell r="C36" t="str">
            <v>ПЗ=ПЗ/НДС/Ко*ТР*ЗСРо-ПЗ</v>
          </cell>
        </row>
        <row r="37">
          <cell r="A37" t="str">
            <v>20
О</v>
          </cell>
          <cell r="B37" t="str">
            <v>РЦ п.15</v>
          </cell>
          <cell r="C37" t="str">
            <v>Шкаф открытый, закрытый с витринами, 1000х380х1612мм;</v>
          </cell>
          <cell r="F37" t="str">
            <v>шт</v>
          </cell>
          <cell r="G37">
            <v>-9</v>
          </cell>
        </row>
        <row r="38">
          <cell r="C38" t="str">
            <v>ПЗ=ПЗ/НДС/Ко*ТР*ЗСРо-ПЗ</v>
          </cell>
        </row>
        <row r="39">
          <cell r="A39" t="str">
            <v>21
О</v>
          </cell>
          <cell r="B39" t="str">
            <v>РЦ п.16</v>
          </cell>
          <cell r="C39" t="str">
            <v>Шкаф для одежды, 1000х554х2100мм;</v>
          </cell>
          <cell r="F39" t="str">
            <v>шт</v>
          </cell>
          <cell r="G39">
            <v>-13</v>
          </cell>
        </row>
        <row r="40">
          <cell r="C40" t="str">
            <v>ПЗ=ПЗ/НДС/Ко*ТР*ЗСРо-ПЗ</v>
          </cell>
        </row>
        <row r="41">
          <cell r="A41" t="str">
            <v>22
О</v>
          </cell>
          <cell r="B41" t="str">
            <v>РЦ п.17</v>
          </cell>
          <cell r="C41" t="str">
            <v>Шкаф для одежды, 1000х554х2100мм;</v>
          </cell>
          <cell r="F41" t="str">
            <v>шт</v>
          </cell>
          <cell r="G41">
            <v>-17</v>
          </cell>
        </row>
        <row r="42">
          <cell r="C42" t="str">
            <v>ПЗ=ПЗ/НДС/Ко*ТР*ЗСРо-ПЗ</v>
          </cell>
        </row>
        <row r="43">
          <cell r="A43" t="str">
            <v>23
О</v>
          </cell>
          <cell r="B43" t="str">
            <v>РЦ п.18</v>
          </cell>
          <cell r="C43" t="str">
            <v>Стол  угловой с выкатной тумбой , 1800х1400(680)х750 мм;</v>
          </cell>
          <cell r="F43" t="str">
            <v>шт</v>
          </cell>
          <cell r="G43">
            <v>-21</v>
          </cell>
        </row>
        <row r="44">
          <cell r="C44" t="str">
            <v>ПЗ=ПЗ/НДС/Ко*ТР*ЗСРо-ПЗ</v>
          </cell>
        </row>
        <row r="45">
          <cell r="A45" t="str">
            <v>24
О</v>
          </cell>
          <cell r="B45" t="str">
            <v>РЦ п.19</v>
          </cell>
          <cell r="C45" t="str">
            <v>Стол  угловой с выкатной тумбой , 1800х1400(680)х750 мм;</v>
          </cell>
          <cell r="F45" t="str">
            <v>шт</v>
          </cell>
          <cell r="G45">
            <v>-9</v>
          </cell>
        </row>
        <row r="46">
          <cell r="C46" t="str">
            <v>ПЗ=ПЗ/НДС/Ко*ТР*ЗСРо-ПЗ</v>
          </cell>
        </row>
        <row r="47">
          <cell r="A47" t="str">
            <v>25
О</v>
          </cell>
          <cell r="B47" t="str">
            <v>РЦ п.20</v>
          </cell>
          <cell r="C47" t="str">
            <v>Кресло для административного работника</v>
          </cell>
          <cell r="F47" t="str">
            <v>шт</v>
          </cell>
          <cell r="G47">
            <v>-1</v>
          </cell>
        </row>
        <row r="48">
          <cell r="C48" t="str">
            <v>ПЗ=ПЗ/НДС/Ко*ТР*ЗСРо-ПЗ</v>
          </cell>
        </row>
        <row r="49">
          <cell r="A49" t="str">
            <v>27
О</v>
          </cell>
          <cell r="B49" t="str">
            <v>РЦ п.22</v>
          </cell>
          <cell r="C49" t="str">
            <v>Стул с подъемно-поворотным механизмом с мягким сиденьем</v>
          </cell>
          <cell r="F49" t="str">
            <v>шт</v>
          </cell>
          <cell r="G49">
            <v>-24</v>
          </cell>
        </row>
        <row r="50">
          <cell r="C50" t="str">
            <v>ПЗ=ПЗ/НДС/Ко*ТР*ЗСРо-ПЗ</v>
          </cell>
        </row>
        <row r="51">
          <cell r="A51" t="str">
            <v>28
О</v>
          </cell>
          <cell r="B51" t="str">
            <v>РЦ п.23</v>
          </cell>
          <cell r="C51" t="str">
            <v>Стул с подъемно-поворотным механизмом с мягким сиденьем</v>
          </cell>
          <cell r="F51" t="str">
            <v>шт</v>
          </cell>
          <cell r="G51">
            <v>-6</v>
          </cell>
        </row>
        <row r="52">
          <cell r="C52" t="str">
            <v>ПЗ=ПЗ/НДС/Ко*ТР*ЗСРо-ПЗ</v>
          </cell>
        </row>
        <row r="53">
          <cell r="A53" t="str">
            <v>29
О</v>
          </cell>
          <cell r="B53" t="str">
            <v>РЦ п.24</v>
          </cell>
          <cell r="C53" t="str">
            <v>Тумба металлическая архивная, 910х385х920мм;</v>
          </cell>
          <cell r="F53" t="str">
            <v>шт</v>
          </cell>
          <cell r="G53">
            <v>-1</v>
          </cell>
        </row>
        <row r="54">
          <cell r="C54" t="str">
            <v>ПЗ=ПЗ/НДС/Ко*ТР*ЗСРо-ПЗ</v>
          </cell>
        </row>
        <row r="55">
          <cell r="A55" t="str">
            <v>30
О</v>
          </cell>
          <cell r="B55" t="str">
            <v>РЦ п.25</v>
          </cell>
          <cell r="C55" t="str">
            <v>Стеллаж полочный, 1000х400х1800мм;</v>
          </cell>
          <cell r="F55" t="str">
            <v>шт</v>
          </cell>
          <cell r="G55">
            <v>-6</v>
          </cell>
        </row>
        <row r="56">
          <cell r="C56" t="str">
            <v>ПЗ=ПЗ/НДС/Ко*ТР*ЗСРо-ПЗ</v>
          </cell>
        </row>
        <row r="57">
          <cell r="A57" t="str">
            <v>31
О</v>
          </cell>
          <cell r="B57" t="str">
            <v>РЦ п.26</v>
          </cell>
          <cell r="C57" t="str">
            <v>Стол призидиума, 2700х880х800мм;</v>
          </cell>
          <cell r="F57" t="str">
            <v>шт</v>
          </cell>
          <cell r="G57">
            <v>-1</v>
          </cell>
        </row>
        <row r="58">
          <cell r="C58" t="str">
            <v>ПЗ=ПЗ/НДС/Ко*ТР*ЗСРо-ПЗ</v>
          </cell>
        </row>
        <row r="59">
          <cell r="A59" t="str">
            <v>32
О</v>
          </cell>
          <cell r="B59" t="str">
            <v>РЦ п.27</v>
          </cell>
          <cell r="C59" t="str">
            <v>Кресло для актового зала, 500х500х920мм;</v>
          </cell>
          <cell r="F59" t="str">
            <v>шт</v>
          </cell>
          <cell r="G59">
            <v>-70</v>
          </cell>
        </row>
        <row r="60">
          <cell r="C60" t="str">
            <v>ПЗ=ПЗ/НДС/Ко*ТР*ЗСРо-ПЗ</v>
          </cell>
        </row>
        <row r="61">
          <cell r="A61" t="str">
            <v>'Санузлы,  кладовая уборочного инвентаря (пом. 3.220÷3.222)</v>
          </cell>
        </row>
        <row r="62">
          <cell r="A62" t="str">
            <v>34
О</v>
          </cell>
          <cell r="B62" t="str">
            <v>РЦ п.29</v>
          </cell>
          <cell r="C62" t="str">
            <v>Электросушитель для рук, 275х265х255мм; Э1ф 220в N=1,8кВт;</v>
          </cell>
          <cell r="F62" t="str">
            <v>шт</v>
          </cell>
          <cell r="G62">
            <v>-4</v>
          </cell>
        </row>
        <row r="63">
          <cell r="C63" t="str">
            <v>ПЗ=ПЗ/НДС/Ко*ТР*ЗСРо-ПЗ</v>
          </cell>
        </row>
        <row r="64">
          <cell r="A64" t="str">
            <v>35</v>
          </cell>
          <cell r="B64" t="str">
            <v>ФЕР10-01-059-01
Приказ Минстроя России от 30.12.2016 №1039/пр</v>
          </cell>
          <cell r="C64" t="str">
            <v>Установка столов, шкафов под мойки, холодильных шкафов и др.</v>
          </cell>
          <cell r="F64" t="str">
            <v>100 шт</v>
          </cell>
          <cell r="G64">
            <v>-0.01</v>
          </cell>
        </row>
        <row r="65">
          <cell r="C65" t="str">
            <v>МАТ=0 к расх.</v>
          </cell>
        </row>
        <row r="66">
          <cell r="E66" t="str">
            <v>Накладные расходы 124% ФОТ (от -7)</v>
          </cell>
        </row>
        <row r="67">
          <cell r="E67" t="str">
            <v>Сметная прибыль 63% ФОТ (от -7)</v>
          </cell>
        </row>
        <row r="68">
          <cell r="A68" t="str">
            <v>36
О</v>
          </cell>
          <cell r="B68" t="str">
            <v>РЦ п.30</v>
          </cell>
          <cell r="C68" t="str">
            <v>Шкаф хозяйственный, 600х500х1750мм;</v>
          </cell>
          <cell r="F68" t="str">
            <v>шт</v>
          </cell>
          <cell r="G68">
            <v>-1</v>
          </cell>
        </row>
        <row r="69">
          <cell r="C69" t="str">
            <v>ПЗ=ПЗ/НДС/Ко*ТР*ЗСРо-ПЗ</v>
          </cell>
        </row>
        <row r="70">
          <cell r="A70" t="str">
            <v>37</v>
          </cell>
          <cell r="B70" t="str">
            <v>ФЕРм34-01-136-01
Приказ Минстроя России от 30.12.2016 №1039/пр</v>
          </cell>
          <cell r="C70" t="str">
            <v>Облучатель бактерицидный: настенный</v>
          </cell>
          <cell r="F70" t="str">
            <v>шт</v>
          </cell>
          <cell r="G70">
            <v>-1</v>
          </cell>
        </row>
        <row r="71">
          <cell r="E71" t="str">
            <v>Накладные расходы 84% ФОТ (от -93)</v>
          </cell>
        </row>
        <row r="72">
          <cell r="E72" t="str">
            <v>Сметная прибыль 60% ФОТ (от -93)</v>
          </cell>
        </row>
        <row r="73">
          <cell r="A73" t="str">
            <v>38
О</v>
          </cell>
          <cell r="B73" t="str">
            <v>РЦ п.31</v>
          </cell>
          <cell r="C73" t="str">
            <v>Облучатель-рециркулятор бактерицидный, Э1ф 220в N=0,15квт;</v>
          </cell>
          <cell r="F73" t="str">
            <v>шт</v>
          </cell>
          <cell r="G73">
            <v>-1</v>
          </cell>
        </row>
        <row r="74">
          <cell r="C74" t="str">
            <v>ПЗ=ПЗ/НДС/Ко*ТР*ЗСРо-ПЗ</v>
          </cell>
        </row>
        <row r="75">
          <cell r="A75" t="str">
            <v>Пищеблок</v>
          </cell>
        </row>
        <row r="76">
          <cell r="A76" t="str">
            <v>Помещение охлаждаемых продуктов (пом. 3.112)</v>
          </cell>
        </row>
        <row r="77">
          <cell r="A77" t="str">
            <v>40
О</v>
          </cell>
          <cell r="B77" t="str">
            <v>РЦ п.34</v>
          </cell>
          <cell r="C77" t="str">
            <v>Камера холодильная сборно-разборная для хранения молочно-жировой продукции, раб. температура - 2+2 град. С, дверь  950х1870мм на панели 1800 мм. Внутр. объем 7,2 м3. 2000х1800х2000 мм (со шторой) 1800х2000 мм (со шторой)</v>
          </cell>
          <cell r="F77" t="str">
            <v>шт</v>
          </cell>
          <cell r="G77">
            <v>-1</v>
          </cell>
        </row>
        <row r="78">
          <cell r="C78" t="str">
            <v>ПЗ=ПЗ/НДС/Ко*ТР*ЗСРо-ПЗ</v>
          </cell>
        </row>
        <row r="79">
          <cell r="A79" t="str">
            <v>41
О</v>
          </cell>
          <cell r="B79" t="str">
            <v>РЦ п.35</v>
          </cell>
          <cell r="C79" t="str">
            <v>Камера морозильная сборно-разборная для хран. мяса, и рыбы, рабочая температура -18\-20 град. С, панели толщиной 100 мм. Дверь 950х1870мм на панели 1800мм. Внутр. объем 7,2 м3. 2000х1800х2000мм (со шторой)</v>
          </cell>
          <cell r="F79" t="str">
            <v>шт</v>
          </cell>
          <cell r="G79">
            <v>-1</v>
          </cell>
        </row>
        <row r="80">
          <cell r="C80" t="str">
            <v>ПЗ=ПЗ/НДС/Ко*ТР*ЗСРо-ПЗ</v>
          </cell>
        </row>
        <row r="81">
          <cell r="A81" t="str">
            <v>Кладовая сухих продуктов (пом. 3.130)</v>
          </cell>
        </row>
        <row r="82">
          <cell r="A82" t="str">
            <v>Кладовая для овощей (пом. 3.129)</v>
          </cell>
        </row>
        <row r="83">
          <cell r="A83" t="str">
            <v>Загрузочная (пом. 3.111)</v>
          </cell>
        </row>
        <row r="84">
          <cell r="A84" t="str">
            <v>Мойка и хранение оборотной тары (пом. 3.110)</v>
          </cell>
        </row>
        <row r="85">
          <cell r="A85" t="str">
            <v>62
О</v>
          </cell>
          <cell r="B85" t="str">
            <v>РЦ п.49</v>
          </cell>
          <cell r="C85" t="str">
            <v>Ванна моечная с рабочей поверхностью и душирующим устройством, 1200х600х870мм;</v>
          </cell>
          <cell r="F85" t="str">
            <v>шт</v>
          </cell>
          <cell r="G85">
            <v>-2</v>
          </cell>
        </row>
        <row r="86">
          <cell r="C86" t="str">
            <v>ПЗ=ПЗ/НДС/Ко*ТР*ЗСРо-ПЗ</v>
          </cell>
        </row>
        <row r="87">
          <cell r="A87" t="str">
            <v>Овощной цех (первичной обработки) (пом. 3.131)</v>
          </cell>
        </row>
        <row r="88">
          <cell r="A88" t="str">
            <v>77
О</v>
          </cell>
          <cell r="B88" t="str">
            <v>РЦ п.59</v>
          </cell>
          <cell r="C88" t="str">
            <v>Ванна-рукомойник без педали, 500х600х870мм;</v>
          </cell>
          <cell r="F88" t="str">
            <v>шт</v>
          </cell>
          <cell r="G88">
            <v>-1</v>
          </cell>
        </row>
        <row r="89">
          <cell r="C89" t="str">
            <v>ПЗ=ПЗ/НДС/Ко*ТР*ЗСРо-ПЗ</v>
          </cell>
        </row>
        <row r="90">
          <cell r="A90" t="str">
            <v>Овощной цех (вторичной обработки) (пом. 3.132)</v>
          </cell>
        </row>
        <row r="91">
          <cell r="A91" t="str">
            <v>98
О</v>
          </cell>
          <cell r="B91" t="str">
            <v>РЦ п.69</v>
          </cell>
          <cell r="C91" t="str">
            <v>Ванна-рукомойник без педали, 500х600х870мм;</v>
          </cell>
          <cell r="F91" t="str">
            <v>шт</v>
          </cell>
          <cell r="G91">
            <v>-1</v>
          </cell>
        </row>
        <row r="92">
          <cell r="C92" t="str">
            <v>ПЗ=ПЗ/НДС/Ко*ТР*ЗСРо-ПЗ</v>
          </cell>
        </row>
        <row r="93">
          <cell r="A93" t="str">
            <v>Камера пищевых отходов (пом. 3.109)</v>
          </cell>
        </row>
        <row r="94">
          <cell r="A94" t="str">
            <v>Помещение для хранения и нарезки хлеба (пом. 3.118; 3.126)</v>
          </cell>
        </row>
        <row r="95">
          <cell r="A95" t="str">
            <v>111
О</v>
          </cell>
          <cell r="B95" t="str">
            <v>РЦ п.78</v>
          </cell>
          <cell r="C95" t="str">
            <v>Ванна-рукомойник без педали, 500х600х870мм;</v>
          </cell>
          <cell r="F95" t="str">
            <v>шт</v>
          </cell>
          <cell r="G95">
            <v>-2</v>
          </cell>
        </row>
        <row r="96">
          <cell r="C96" t="str">
            <v>ПЗ=ПЗ/НДС/Ко*ТР*ЗСРо-ПЗ</v>
          </cell>
        </row>
        <row r="97">
          <cell r="A97" t="str">
            <v>114
О</v>
          </cell>
          <cell r="B97" t="str">
            <v>РЦ п.80</v>
          </cell>
          <cell r="C97" t="str">
            <v>Стол производственный открытый с бортом высотой 70мм, нижняя полка сплошная, 1200х630х870(940)мм (с учетом борта);</v>
          </cell>
          <cell r="F97" t="str">
            <v>шт</v>
          </cell>
          <cell r="G97">
            <v>-1</v>
          </cell>
        </row>
        <row r="98">
          <cell r="C98" t="str">
            <v>ПЗ=ПЗ/НДС/Ко*ТР*ЗСРо-ПЗ</v>
          </cell>
        </row>
        <row r="99">
          <cell r="A99" t="str">
            <v>Горячий цех (пом. 3.115; 3.123)</v>
          </cell>
        </row>
        <row r="100">
          <cell r="A100" t="str">
            <v>124
О</v>
          </cell>
          <cell r="B100" t="str">
            <v>РЦ п.89</v>
          </cell>
          <cell r="C100" t="str">
            <v>Полка кухонная закрытая купе, 1200х400х610мм;</v>
          </cell>
          <cell r="F100" t="str">
            <v>шт</v>
          </cell>
          <cell r="G100">
            <v>-1</v>
          </cell>
        </row>
        <row r="101">
          <cell r="C101" t="str">
            <v>ПЗ=ПЗ/НДС/Ко*ТР*ЗСРо-ПЗ</v>
          </cell>
        </row>
        <row r="102">
          <cell r="A102" t="str">
            <v>125
О</v>
          </cell>
          <cell r="B102" t="str">
            <v>РЦ п.90</v>
          </cell>
          <cell r="C102" t="str">
            <v>Полка кухонная закрытая купе, 1200х400х610мм;</v>
          </cell>
          <cell r="F102" t="str">
            <v>шт</v>
          </cell>
          <cell r="G102">
            <v>-1</v>
          </cell>
        </row>
        <row r="103">
          <cell r="C103" t="str">
            <v>ПЗ=ПЗ/НДС/Ко*ТР*ЗСРо-ПЗ</v>
          </cell>
        </row>
        <row r="104">
          <cell r="A104" t="str">
            <v>133
О</v>
          </cell>
          <cell r="B104" t="str">
            <v>РЦ п.93</v>
          </cell>
          <cell r="C104" t="str">
            <v>Ванна-рукомойник без педали, 500х600х870мм;</v>
          </cell>
          <cell r="F104" t="str">
            <v>шт</v>
          </cell>
          <cell r="G104">
            <v>-1</v>
          </cell>
        </row>
        <row r="105">
          <cell r="C105" t="str">
            <v>ПЗ=ПЗ/НДС/Ко*ТР*ЗСРо-ПЗ</v>
          </cell>
        </row>
        <row r="106">
          <cell r="A106" t="str">
            <v>134
О</v>
          </cell>
          <cell r="B106" t="str">
            <v>РЦ п.94</v>
          </cell>
          <cell r="C106" t="str">
            <v>Ванна-рукомойник без педали, 500х600х870мм;</v>
          </cell>
          <cell r="F106" t="str">
            <v>шт</v>
          </cell>
          <cell r="G106">
            <v>-1</v>
          </cell>
        </row>
        <row r="107">
          <cell r="C107" t="str">
            <v>ПЗ=ПЗ/НДС/Ко*ТР*ЗСРо-ПЗ</v>
          </cell>
        </row>
        <row r="108">
          <cell r="A108" t="str">
            <v>143</v>
          </cell>
          <cell r="B108" t="str">
            <v>ФЕР20-02-011-01
Приказ Минстроя России от 30.12.2016 №1039/пр</v>
          </cell>
          <cell r="C108" t="str">
            <v>Установка зонтов над оборудованием</v>
          </cell>
          <cell r="F108" t="str">
            <v>м2</v>
          </cell>
          <cell r="G108">
            <v>-1.68</v>
          </cell>
        </row>
        <row r="109">
          <cell r="C109" t="str">
            <v>25,95 = 159,01 - 1 x 133,06</v>
          </cell>
        </row>
        <row r="110">
          <cell r="E110" t="str">
            <v>Накладные расходы 134% ФОТ (от -17)</v>
          </cell>
        </row>
        <row r="111">
          <cell r="E111" t="str">
            <v>Сметная прибыль 83% ФОТ (от -17)</v>
          </cell>
        </row>
        <row r="112">
          <cell r="A112" t="str">
            <v>144
О</v>
          </cell>
          <cell r="B112" t="str">
            <v>РЦ п.101</v>
          </cell>
          <cell r="C112" t="str">
            <v>Зонт вентиляционный приточно-вытяжной островного типа, 1200х700х400мм;</v>
          </cell>
          <cell r="F112" t="str">
            <v>шт</v>
          </cell>
          <cell r="G112">
            <v>-2</v>
          </cell>
        </row>
        <row r="113">
          <cell r="C113" t="str">
            <v>ПЗ=ПЗ/НДС/Ко*ТР*ЗСРо-ПЗ</v>
          </cell>
        </row>
        <row r="114">
          <cell r="A114" t="str">
            <v>153
О</v>
          </cell>
          <cell r="B114" t="str">
            <v>РЦ п.108</v>
          </cell>
          <cell r="C114" t="str">
            <v>Плита электрическая 4-х конфорочная бс духовым шкафом, 840х930х860мм; Э3ф 380в N=21,0кВт;</v>
          </cell>
          <cell r="F114" t="str">
            <v>шт</v>
          </cell>
          <cell r="G114">
            <v>-2</v>
          </cell>
        </row>
        <row r="115">
          <cell r="C115" t="str">
            <v>ПЗ=ПЗ/НДС/Ко*ТР*ЗСРо-ПЗ</v>
          </cell>
        </row>
        <row r="116">
          <cell r="A116" t="str">
            <v>155</v>
          </cell>
          <cell r="B116" t="str">
            <v>ФЕР20-02-011-01
Приказ Минстроя России от 30.12.2016 №1039/пр</v>
          </cell>
          <cell r="C116" t="str">
            <v>Установка зонтов над оборудованием</v>
          </cell>
          <cell r="F116" t="str">
            <v>м2</v>
          </cell>
          <cell r="G116">
            <v>-11.2</v>
          </cell>
        </row>
        <row r="117">
          <cell r="C117" t="str">
            <v>25,95 = 159,01 - 1 x 133,06</v>
          </cell>
        </row>
        <row r="118">
          <cell r="E118" t="str">
            <v>Накладные расходы 134% ФОТ (от -110)</v>
          </cell>
        </row>
        <row r="119">
          <cell r="E119" t="str">
            <v>Сметная прибыль 83% ФОТ (от -110)</v>
          </cell>
        </row>
        <row r="120">
          <cell r="A120" t="str">
            <v>156
О</v>
          </cell>
          <cell r="B120" t="str">
            <v>РЦ п.110</v>
          </cell>
          <cell r="C120" t="str">
            <v>Зонт вентиляционный приточно-вытяжной островной с жироуловителем, 2000х1400х400мм;</v>
          </cell>
          <cell r="F120" t="str">
            <v>шт</v>
          </cell>
          <cell r="G120">
            <v>-4</v>
          </cell>
        </row>
        <row r="121">
          <cell r="C121" t="str">
            <v>ПЗ=ПЗ/НДС/Ко*ТР*ЗСРо-ПЗ</v>
          </cell>
        </row>
        <row r="122">
          <cell r="A122" t="str">
            <v>Холодный цех (пом. 3.117; 3.125)</v>
          </cell>
        </row>
        <row r="123">
          <cell r="A123" t="str">
            <v>182
О</v>
          </cell>
          <cell r="B123" t="str">
            <v>РЦ п.128</v>
          </cell>
          <cell r="C123" t="str">
            <v>Ванна-рукомойник без педали, 500х600х870мм;</v>
          </cell>
          <cell r="F123" t="str">
            <v>шт</v>
          </cell>
          <cell r="G123">
            <v>-1</v>
          </cell>
        </row>
        <row r="124">
          <cell r="C124" t="str">
            <v>ПЗ=ПЗ/НДС/Ко*ТР*ЗСРо-ПЗ</v>
          </cell>
        </row>
        <row r="125">
          <cell r="A125" t="str">
            <v>183
О</v>
          </cell>
          <cell r="B125" t="str">
            <v>РЦ п.129</v>
          </cell>
          <cell r="C125" t="str">
            <v>Ванна-рукомойник без педали, 500х600х870мм;</v>
          </cell>
          <cell r="F125" t="str">
            <v>шт</v>
          </cell>
          <cell r="G125">
            <v>-1</v>
          </cell>
        </row>
        <row r="126">
          <cell r="C126" t="str">
            <v>ПЗ=ПЗ/НДС/Ко*ТР*ЗСРо-ПЗ</v>
          </cell>
        </row>
        <row r="127">
          <cell r="A127" t="str">
            <v>193
О</v>
          </cell>
          <cell r="B127" t="str">
            <v>РЦ п.137</v>
          </cell>
          <cell r="C127" t="str">
            <v>Стол с 2-х секционной мойкой и рабочей поверхностью, 1800х600х860мм;</v>
          </cell>
          <cell r="F127" t="str">
            <v>шт</v>
          </cell>
          <cell r="G127">
            <v>-1</v>
          </cell>
        </row>
        <row r="128">
          <cell r="C128" t="str">
            <v>ПЗ=ПЗ/НДС/Ко*ТР*ЗСРо-ПЗ</v>
          </cell>
        </row>
        <row r="129">
          <cell r="A129" t="str">
            <v>194
О</v>
          </cell>
          <cell r="B129" t="str">
            <v>РЦ п.138</v>
          </cell>
          <cell r="C129" t="str">
            <v>Стол с 2-х секционной мойкой и рабочей поверхностью, 1800х600х860мм;</v>
          </cell>
          <cell r="F129" t="str">
            <v>шт</v>
          </cell>
          <cell r="G129">
            <v>-1</v>
          </cell>
        </row>
        <row r="130">
          <cell r="C130" t="str">
            <v>ПЗ=ПЗ/НДС/Ко*ТР*ЗСРо-ПЗ</v>
          </cell>
        </row>
        <row r="131">
          <cell r="A131" t="str">
            <v>Мучной цех (пом. 3.114)</v>
          </cell>
        </row>
        <row r="132">
          <cell r="A132" t="str">
            <v>201</v>
          </cell>
          <cell r="B132" t="str">
            <v>ФЕРм11-04-002-01
Приказ Минстроя России от 30.12.2016 №1039/пр</v>
          </cell>
          <cell r="C132" t="str">
            <v>Аппарат настольный, масса: до 0,015 т</v>
          </cell>
          <cell r="F132" t="str">
            <v>шт</v>
          </cell>
          <cell r="G132">
            <v>-2</v>
          </cell>
        </row>
        <row r="133">
          <cell r="E133" t="str">
            <v>Накладные расходы 97% ФОТ (от -22)</v>
          </cell>
        </row>
        <row r="134">
          <cell r="E134" t="str">
            <v>Сметная прибыль 65% ФОТ (от -22)</v>
          </cell>
        </row>
        <row r="135">
          <cell r="A135" t="str">
            <v>202.1
О</v>
          </cell>
          <cell r="B135" t="str">
            <v>РЦ п.144</v>
          </cell>
          <cell r="C135" t="str">
            <v>Весы настольные электронные, 260х287х119мм; предел взвешивания 20кг;  Э1ф 220в ШР N=0,01кВт;</v>
          </cell>
          <cell r="F135" t="str">
            <v>шт</v>
          </cell>
          <cell r="G135">
            <v>-2</v>
          </cell>
        </row>
        <row r="136">
          <cell r="C136" t="str">
            <v>ПЗ=ПЗ/НДС/Ко*ТР*ЗСРо-ПЗ</v>
          </cell>
        </row>
        <row r="137">
          <cell r="A137" t="str">
            <v>203</v>
          </cell>
          <cell r="B137" t="str">
            <v>ФЕР17-01-005-02
Приказ Минстроя России от 30.12.2016 №1039/пр</v>
          </cell>
          <cell r="C137" t="str">
            <v>Установка моек: на два отделения</v>
          </cell>
          <cell r="F137" t="str">
            <v>10 компл.</v>
          </cell>
          <cell r="G137">
            <v>-0.1</v>
          </cell>
        </row>
        <row r="138">
          <cell r="E138" t="str">
            <v>Накладные расходы 134% ФОТ (от -25)</v>
          </cell>
        </row>
        <row r="139">
          <cell r="E139" t="str">
            <v>Сметная прибыль 83% ФОТ (от -25)</v>
          </cell>
        </row>
        <row r="140">
          <cell r="A140" t="str">
            <v>204</v>
          </cell>
          <cell r="B140" t="str">
            <v>ФССЦ-01.7.15.07-0008
Приказ Минстроя России от 30.12.2016 №1039/пр</v>
          </cell>
          <cell r="C140" t="str">
            <v>Дюбели пластмассовые с шурупами 8х40 мм</v>
          </cell>
          <cell r="F140" t="str">
            <v>100 шт</v>
          </cell>
          <cell r="G140">
            <v>-0.02</v>
          </cell>
        </row>
        <row r="141">
          <cell r="A141" t="str">
            <v>205</v>
          </cell>
          <cell r="B141" t="str">
            <v>ФССЦ-04.3.01.09-0001
Приказ Минстроя России от 30.12.2016 №1039/пр</v>
          </cell>
          <cell r="C141" t="str">
            <v>Раствор готовый кладочный тяжелый цементный</v>
          </cell>
          <cell r="F141" t="str">
            <v>м3</v>
          </cell>
          <cell r="G141">
            <v>-1E-3</v>
          </cell>
        </row>
        <row r="142">
          <cell r="A142" t="str">
            <v>206</v>
          </cell>
          <cell r="B142" t="str">
            <v>ФССЦ-14.5.02.02-0105
Приказ Минстроя России от 30.12.2016 №1039/пр</v>
          </cell>
          <cell r="C142" t="str">
            <v>Замазка суриковая</v>
          </cell>
          <cell r="F142" t="str">
            <v>кг</v>
          </cell>
          <cell r="G142">
            <v>-0.2</v>
          </cell>
        </row>
        <row r="143">
          <cell r="A143" t="str">
            <v>207
О</v>
          </cell>
          <cell r="B143" t="str">
            <v>РЦ п.145</v>
          </cell>
          <cell r="C143" t="str">
            <v>Ванна моечная, 630х630х870мм;</v>
          </cell>
          <cell r="F143" t="str">
            <v>шт</v>
          </cell>
          <cell r="G143">
            <v>-2</v>
          </cell>
        </row>
        <row r="144">
          <cell r="C144" t="str">
            <v>ПЗ=ПЗ/НДС/Ко*ТР*ЗСРо-ПЗ</v>
          </cell>
        </row>
        <row r="145">
          <cell r="A145" t="str">
            <v>208
О</v>
          </cell>
          <cell r="B145" t="str">
            <v>РЦ п.146</v>
          </cell>
          <cell r="C145" t="str">
            <v>Ванна-рукомойник без педали, 500х600х870мм;</v>
          </cell>
          <cell r="F145" t="str">
            <v>шт</v>
          </cell>
          <cell r="G145">
            <v>-1</v>
          </cell>
        </row>
        <row r="146">
          <cell r="C146" t="str">
            <v>ПЗ=ПЗ/НДС/Ко*ТР*ЗСРо-ПЗ</v>
          </cell>
        </row>
        <row r="147">
          <cell r="A147" t="str">
            <v>210</v>
          </cell>
          <cell r="B147" t="str">
            <v>ФЕР10-01-059-01
Приказ Минстроя России от 30.12.2016 №1039/пр</v>
          </cell>
          <cell r="C147" t="str">
            <v>Установка столов, шкафов под мойки, холодильных шкафов и др.</v>
          </cell>
          <cell r="F147" t="str">
            <v>100 шт</v>
          </cell>
          <cell r="G147">
            <v>-0.01</v>
          </cell>
        </row>
        <row r="148">
          <cell r="C148" t="str">
            <v>МАТ=0 к расх.</v>
          </cell>
        </row>
        <row r="149">
          <cell r="E149" t="str">
            <v>Накладные расходы 124% ФОТ (от -7)</v>
          </cell>
        </row>
        <row r="150">
          <cell r="E150" t="str">
            <v>Сметная прибыль 63% ФОТ (от -7)</v>
          </cell>
        </row>
        <row r="151">
          <cell r="A151" t="str">
            <v>211
О</v>
          </cell>
          <cell r="B151" t="str">
            <v>РЦ п.148</v>
          </cell>
          <cell r="C151" t="str">
            <v>Стеллаж передвижной, 610х440х1500мм;</v>
          </cell>
          <cell r="F151" t="str">
            <v>шт</v>
          </cell>
          <cell r="G151">
            <v>-1</v>
          </cell>
        </row>
        <row r="152">
          <cell r="C152" t="str">
            <v>ПЗ=ПЗ/НДС/Ко*ТР*ЗСРо-ПЗ</v>
          </cell>
        </row>
        <row r="153">
          <cell r="A153" t="str">
            <v>223
О</v>
          </cell>
          <cell r="B153" t="str">
            <v>РЦ п.156</v>
          </cell>
          <cell r="C153" t="str">
            <v>Стол производственный, столушница из бука, 1500х800х800мм;</v>
          </cell>
          <cell r="F153" t="str">
            <v>шт</v>
          </cell>
          <cell r="G153">
            <v>-1</v>
          </cell>
        </row>
        <row r="154">
          <cell r="C154" t="str">
            <v>ПЗ=ПЗ/НДС/Ко*ТР*ЗСРо-ПЗ</v>
          </cell>
        </row>
        <row r="155">
          <cell r="A155" t="str">
            <v>Мясо-рыбный цех (пом. 3.128)</v>
          </cell>
        </row>
        <row r="156">
          <cell r="A156" t="str">
            <v>237
О</v>
          </cell>
          <cell r="B156" t="str">
            <v>РЦ п.165</v>
          </cell>
          <cell r="C156" t="str">
            <v>Ванна-рукомойник без педали, 500х600х870мм;</v>
          </cell>
          <cell r="F156" t="str">
            <v>шт</v>
          </cell>
          <cell r="G156">
            <v>-1</v>
          </cell>
        </row>
        <row r="157">
          <cell r="C157" t="str">
            <v>ПЗ=ПЗ/НДС/Ко*ТР*ЗСРо-ПЗ</v>
          </cell>
        </row>
        <row r="158">
          <cell r="A158" t="str">
            <v>251
О</v>
          </cell>
          <cell r="B158" t="str">
            <v>РЦ п.175</v>
          </cell>
          <cell r="C158" t="str">
            <v>Рыбочистка. Э1ф 220в N=0,75квт;</v>
          </cell>
          <cell r="F158" t="str">
            <v>шт</v>
          </cell>
          <cell r="G158">
            <v>-1</v>
          </cell>
        </row>
        <row r="159">
          <cell r="C159" t="str">
            <v>ПЗ=ПЗ/НДС/Ко*ТР*ЗСРо-ПЗ</v>
          </cell>
        </row>
        <row r="160">
          <cell r="A160" t="str">
            <v>Цех обработки птиц (пом. 3.127)</v>
          </cell>
        </row>
        <row r="161">
          <cell r="A161" t="str">
            <v>262
О</v>
          </cell>
          <cell r="B161" t="str">
            <v>РЦ п.180</v>
          </cell>
          <cell r="C161" t="str">
            <v>Ванна моечная, 630х630х870мм;</v>
          </cell>
          <cell r="F161" t="str">
            <v>шт</v>
          </cell>
          <cell r="G161">
            <v>-1</v>
          </cell>
        </row>
        <row r="162">
          <cell r="C162" t="str">
            <v>ПЗ=ПЗ/НДС/Ко*ТР*ЗСРо-ПЗ</v>
          </cell>
        </row>
        <row r="163">
          <cell r="A163" t="str">
            <v>263
О</v>
          </cell>
          <cell r="B163" t="str">
            <v>РЦ п.181</v>
          </cell>
          <cell r="C163" t="str">
            <v>Ванна-рукомойник без педали, 500х600х870мм;</v>
          </cell>
          <cell r="F163" t="str">
            <v>шт</v>
          </cell>
          <cell r="G163">
            <v>-1</v>
          </cell>
        </row>
        <row r="164">
          <cell r="C164" t="str">
            <v>ПЗ=ПЗ/НДС/Ко*ТР*ЗСРо-ПЗ</v>
          </cell>
        </row>
        <row r="165">
          <cell r="A165" t="str">
            <v>Моечная столовой посуды (пом. 3.116; 3.124)</v>
          </cell>
        </row>
        <row r="166">
          <cell r="A166" t="str">
            <v>276
О</v>
          </cell>
          <cell r="B166" t="str">
            <v>РЦ п.189</v>
          </cell>
          <cell r="C166" t="str">
            <v>Ванна-рукомойник без педали, 500х600х870мм;</v>
          </cell>
          <cell r="F166" t="str">
            <v>шт</v>
          </cell>
          <cell r="G166">
            <v>-2</v>
          </cell>
        </row>
        <row r="167">
          <cell r="C167" t="str">
            <v>ПЗ=ПЗ/НДС/Ко*ТР*ЗСРо-ПЗ</v>
          </cell>
        </row>
        <row r="168">
          <cell r="A168" t="str">
            <v>283
О</v>
          </cell>
          <cell r="B168" t="str">
            <v>РЦ п.194</v>
          </cell>
          <cell r="C168" t="str">
            <v>Стол предмоечный с душирующим устройством, 1300х700х850мм;</v>
          </cell>
          <cell r="F168" t="str">
            <v>шт</v>
          </cell>
          <cell r="G168">
            <v>-1</v>
          </cell>
        </row>
        <row r="169">
          <cell r="C169" t="str">
            <v>ПЗ=ПЗ/НДС/Ко*ТР*ЗСРо-ПЗ</v>
          </cell>
        </row>
        <row r="170">
          <cell r="A170" t="str">
            <v>284
О</v>
          </cell>
          <cell r="B170" t="str">
            <v>РЦ п.195</v>
          </cell>
          <cell r="C170" t="str">
            <v>Стол предмоечный с душирующим устройством, 1300х700х850мм;</v>
          </cell>
          <cell r="F170" t="str">
            <v>шт</v>
          </cell>
          <cell r="G170">
            <v>-1</v>
          </cell>
        </row>
        <row r="171">
          <cell r="C171" t="str">
            <v>ПЗ=ПЗ/НДС/Ко*ТР*ЗСРо-ПЗ</v>
          </cell>
        </row>
        <row r="172">
          <cell r="A172" t="str">
            <v>288
О</v>
          </cell>
          <cell r="B172" t="str">
            <v>РЦ п.203</v>
          </cell>
          <cell r="C172" t="str">
            <v>Посудомоечная машина (купольного типа), Производительность [тарелок/час] 900, мощность [кВт] 8,15 Габаритные размеры [ДхШ] мм: 900х900</v>
          </cell>
          <cell r="F172" t="str">
            <v>шт</v>
          </cell>
          <cell r="G172">
            <v>-1</v>
          </cell>
        </row>
        <row r="173">
          <cell r="C173" t="str">
            <v>ПЗ=ПЗ/НДС/Ко*ТР*ЗСРо-ПЗ</v>
          </cell>
        </row>
        <row r="174">
          <cell r="A174" t="str">
            <v>289
О</v>
          </cell>
          <cell r="B174" t="str">
            <v>РЦ п.198</v>
          </cell>
          <cell r="C174" t="str">
            <v>Фильтр-система, 288х255х550мм; (на плане не показан)</v>
          </cell>
          <cell r="F174" t="str">
            <v>шт</v>
          </cell>
          <cell r="G174">
            <v>-2</v>
          </cell>
        </row>
        <row r="175">
          <cell r="C175" t="str">
            <v>ПЗ=ПЗ/НДС/Ко*ТР*ЗСРо-ПЗ</v>
          </cell>
        </row>
        <row r="176">
          <cell r="A176" t="str">
            <v>293
О</v>
          </cell>
          <cell r="B176" t="str">
            <v>РЦ п.200</v>
          </cell>
          <cell r="C176" t="str">
            <v>Стол раздаточный для чистой посуды, 700х600х900 (930)мм;</v>
          </cell>
          <cell r="F176" t="str">
            <v>шт</v>
          </cell>
          <cell r="G176">
            <v>-1</v>
          </cell>
        </row>
        <row r="177">
          <cell r="C177" t="str">
            <v>ПЗ=ПЗ/НДС/Ко*ТР*ЗСРо-ПЗ</v>
          </cell>
        </row>
        <row r="178">
          <cell r="A178" t="str">
            <v>294
О</v>
          </cell>
          <cell r="B178" t="str">
            <v>РЦ п.201</v>
          </cell>
          <cell r="C178" t="str">
            <v>Стол раздаточный для чистой посуды, 700х600х900 (930)мм;</v>
          </cell>
          <cell r="F178" t="str">
            <v>шт</v>
          </cell>
          <cell r="G178">
            <v>-1</v>
          </cell>
        </row>
        <row r="179">
          <cell r="C179" t="str">
            <v>ПЗ=ПЗ/НДС/Ко*ТР*ЗСРо-ПЗ</v>
          </cell>
        </row>
        <row r="180">
          <cell r="A180" t="str">
            <v>Моечная кухонной посуды (пом. 3.119; 3.122)</v>
          </cell>
        </row>
        <row r="181">
          <cell r="A181" t="str">
            <v>299</v>
          </cell>
          <cell r="B181" t="str">
            <v>ФЕР17-01-005-02
Приказ Минстроя России от 30.12.2016 №1039/пр</v>
          </cell>
          <cell r="C181" t="str">
            <v>Установка моек: на два отделения</v>
          </cell>
          <cell r="F181" t="str">
            <v>10 компл.</v>
          </cell>
          <cell r="G181">
            <v>-0.4</v>
          </cell>
        </row>
        <row r="182">
          <cell r="E182" t="str">
            <v>Накладные расходы 134% ФОТ (от -102)</v>
          </cell>
        </row>
        <row r="183">
          <cell r="E183" t="str">
            <v>Сметная прибыль 83% ФОТ (от -102)</v>
          </cell>
        </row>
        <row r="184">
          <cell r="A184" t="str">
            <v>300</v>
          </cell>
          <cell r="B184" t="str">
            <v>ФССЦ-01.7.15.07-0008
Приказ Минстроя России от 30.12.2016 №1039/пр</v>
          </cell>
          <cell r="C184" t="str">
            <v>Дюбели пластмассовые с шурупами 8х40 мм</v>
          </cell>
          <cell r="F184" t="str">
            <v>100 шт</v>
          </cell>
          <cell r="G184">
            <v>-0.16</v>
          </cell>
        </row>
        <row r="185">
          <cell r="A185" t="str">
            <v>301</v>
          </cell>
          <cell r="B185" t="str">
            <v>ФССЦ-04.3.01.09-0001
Приказ Минстроя России от 30.12.2016 №1039/пр</v>
          </cell>
          <cell r="C185" t="str">
            <v>Раствор готовый кладочный тяжелый цементный</v>
          </cell>
          <cell r="F185" t="str">
            <v>м3</v>
          </cell>
          <cell r="G185">
            <v>-4.0000000000000001E-3</v>
          </cell>
        </row>
        <row r="186">
          <cell r="A186" t="str">
            <v>302</v>
          </cell>
          <cell r="B186" t="str">
            <v>ФССЦ-14.5.02.02-0105
Приказ Минстроя России от 30.12.2016 №1039/пр</v>
          </cell>
          <cell r="C186" t="str">
            <v>Замазка суриковая</v>
          </cell>
          <cell r="F186" t="str">
            <v>кг</v>
          </cell>
          <cell r="G186">
            <v>-0.8</v>
          </cell>
        </row>
        <row r="187">
          <cell r="A187" t="str">
            <v>303
О</v>
          </cell>
          <cell r="B187" t="str">
            <v>РЦ п.207</v>
          </cell>
          <cell r="C187" t="str">
            <v>Ванна-рукомойник без педали, 500х600х870мм;</v>
          </cell>
          <cell r="F187" t="str">
            <v>шт</v>
          </cell>
          <cell r="G187">
            <v>-2</v>
          </cell>
        </row>
        <row r="188">
          <cell r="C188" t="str">
            <v>ПЗ=ПЗ/НДС/Ко*ТР*ЗСРо-ПЗ</v>
          </cell>
        </row>
        <row r="189">
          <cell r="A189" t="str">
            <v>305
О</v>
          </cell>
          <cell r="B189" t="str">
            <v>РЦ п.216</v>
          </cell>
          <cell r="C189" t="str">
            <v>Ванна моечная, 700х700х870мм;</v>
          </cell>
          <cell r="F189" t="str">
            <v>шт</v>
          </cell>
          <cell r="G189">
            <v>-2</v>
          </cell>
        </row>
        <row r="190">
          <cell r="C190" t="str">
            <v>ПЗ=ПЗ/НДС/Ко*ТР*ЗСРо-ПЗ</v>
          </cell>
        </row>
        <row r="191">
          <cell r="A191" t="str">
            <v>307
О</v>
          </cell>
          <cell r="B191" t="str">
            <v>РЦ п.208</v>
          </cell>
          <cell r="C191" t="str">
            <v>Бак передвижной для отходов с крышкой и педалью, V=50л;</v>
          </cell>
          <cell r="F191" t="str">
            <v>шт</v>
          </cell>
          <cell r="G191">
            <v>-2</v>
          </cell>
        </row>
        <row r="192">
          <cell r="C192" t="str">
            <v>ПЗ=ПЗ/НДС/Ко*ТР*ЗСРо-ПЗ</v>
          </cell>
        </row>
        <row r="193">
          <cell r="A193" t="str">
            <v>312</v>
          </cell>
          <cell r="B193" t="str">
            <v>ФЕР17-01-008-01
Приказ Минстроя России от 30.12.2016 №1039/пр</v>
          </cell>
          <cell r="C193" t="str">
            <v>Установка нагревателей индивидуальных: водоводяных</v>
          </cell>
          <cell r="F193" t="str">
            <v>10 компл.</v>
          </cell>
          <cell r="G193">
            <v>-0.2</v>
          </cell>
        </row>
        <row r="194">
          <cell r="E194" t="str">
            <v>Накладные расходы 134% ФОТ (от -168)</v>
          </cell>
        </row>
        <row r="195">
          <cell r="E195" t="str">
            <v>Сметная прибыль 83% ФОТ (от -168)</v>
          </cell>
        </row>
        <row r="196">
          <cell r="A196" t="str">
            <v>313
О</v>
          </cell>
          <cell r="B196" t="str">
            <v>РЦ п.212</v>
          </cell>
          <cell r="C196" t="str">
            <v>Водонагреватель электрический, накопительный, 344х825х359мм; V=50л; Э1ф 220в ШР N=2,0кВт;</v>
          </cell>
          <cell r="F196" t="str">
            <v>шт</v>
          </cell>
          <cell r="G196">
            <v>-2</v>
          </cell>
        </row>
        <row r="197">
          <cell r="C197" t="str">
            <v>ПЗ=ПЗ/НДС/Ко*ТР*ЗСРо-ПЗ</v>
          </cell>
        </row>
        <row r="198">
          <cell r="A198" t="str">
            <v>315
О</v>
          </cell>
          <cell r="B198" t="str">
            <v>РЦ п.213</v>
          </cell>
          <cell r="C198" t="str">
            <v>Стол производственный открытый с бортом высотой 70мм, нижняя полка - решетка, 1200х600х870(940)мм (с учетом борта);</v>
          </cell>
          <cell r="F198" t="str">
            <v>шт</v>
          </cell>
          <cell r="G198">
            <v>-2</v>
          </cell>
        </row>
        <row r="199">
          <cell r="C199" t="str">
            <v>ПЗ=ПЗ/НДС/Ко*ТР*ЗСРо-ПЗ</v>
          </cell>
        </row>
        <row r="200">
          <cell r="A200" t="str">
            <v>316</v>
          </cell>
          <cell r="B200" t="str">
            <v>ФЕР20-02-011-01
Приказ Минстроя России от 30.12.2016 №1039/пр</v>
          </cell>
          <cell r="C200" t="str">
            <v>Установка зонтов над оборудованием</v>
          </cell>
          <cell r="F200" t="str">
            <v>м2</v>
          </cell>
          <cell r="G200">
            <v>-3.6</v>
          </cell>
        </row>
        <row r="201">
          <cell r="C201" t="str">
            <v>25,95 = 159,01 - 1 x 133,06</v>
          </cell>
        </row>
        <row r="202">
          <cell r="E202" t="str">
            <v>Накладные расходы 134% ФОТ (от -36)</v>
          </cell>
        </row>
        <row r="203">
          <cell r="E203" t="str">
            <v>Сметная прибыль 83% ФОТ (от -36)</v>
          </cell>
        </row>
        <row r="204">
          <cell r="A204" t="str">
            <v>317
О</v>
          </cell>
          <cell r="B204" t="str">
            <v>РЦ п.217</v>
          </cell>
          <cell r="C204" t="str">
            <v>Зонт вытяжной пристенный, 2000х900х350мм;</v>
          </cell>
          <cell r="F204" t="str">
            <v>шт</v>
          </cell>
          <cell r="G204">
            <v>-2</v>
          </cell>
        </row>
        <row r="205">
          <cell r="C205" t="str">
            <v>ПЗ=ПЗ/НДС/Ко*ТР*ЗСРо-ПЗ</v>
          </cell>
        </row>
        <row r="206">
          <cell r="A206" t="str">
            <v>Отсек для обработки яйца (пом. 3.133)</v>
          </cell>
        </row>
        <row r="207">
          <cell r="A207" t="str">
            <v>325
О</v>
          </cell>
          <cell r="B207" t="str">
            <v>РЦ п.223</v>
          </cell>
          <cell r="C207" t="str">
            <v>Стол производственный открытый с бортом высотой 70мм, нижняя полка сплошная, 1200х600х870(940)мм (с учетом борта);</v>
          </cell>
          <cell r="F207" t="str">
            <v>шт</v>
          </cell>
          <cell r="G207">
            <v>-1</v>
          </cell>
        </row>
        <row r="208">
          <cell r="C208" t="str">
            <v>ПЗ=ПЗ/НДС/Ко*ТР*ЗСРо-ПЗ</v>
          </cell>
        </row>
        <row r="209">
          <cell r="A209" t="str">
            <v>330
О</v>
          </cell>
          <cell r="B209" t="str">
            <v>РЦ п.224</v>
          </cell>
          <cell r="C209" t="str">
            <v>Ванна-рукомойник без педали, 500х600х870мм;</v>
          </cell>
          <cell r="F209" t="str">
            <v>шт</v>
          </cell>
          <cell r="G209">
            <v>-1</v>
          </cell>
        </row>
        <row r="210">
          <cell r="C210" t="str">
            <v>ПЗ=ПЗ/НДС/Ко*ТР*ЗСРо-ПЗ</v>
          </cell>
        </row>
        <row r="211">
          <cell r="A211" t="str">
            <v>Сервизная для столовой посуды (пом. 3.120)</v>
          </cell>
        </row>
        <row r="212">
          <cell r="A212" t="str">
            <v>337
О</v>
          </cell>
          <cell r="B212" t="str">
            <v>РЦ п.230</v>
          </cell>
          <cell r="C212" t="str">
            <v>Стеллаж кухонный на 152 тарелки, 1220х325х1640мм;</v>
          </cell>
          <cell r="F212" t="str">
            <v>шт</v>
          </cell>
          <cell r="G212">
            <v>-4</v>
          </cell>
        </row>
        <row r="213">
          <cell r="C213" t="str">
            <v>ПЗ=ПЗ/НДС/Ко*ТР*ЗСРо-ПЗ</v>
          </cell>
        </row>
        <row r="214">
          <cell r="A214" t="str">
            <v>Комната отдыха  и для приема пищи персонала (пом. 3.121)</v>
          </cell>
        </row>
        <row r="215">
          <cell r="A215" t="str">
            <v>Раздевалка (пом. 3.106)</v>
          </cell>
        </row>
        <row r="216">
          <cell r="A216" t="str">
            <v>340</v>
          </cell>
          <cell r="B216" t="str">
            <v>ФЕР10-01-059-01
Приказ Минстроя России от 30.12.2016 №1039/пр</v>
          </cell>
          <cell r="C216" t="str">
            <v>Установка столов, шкафов под мойки, холодильных шкафов и др.</v>
          </cell>
          <cell r="F216" t="str">
            <v>100 шт</v>
          </cell>
          <cell r="G216">
            <v>-0.04</v>
          </cell>
        </row>
        <row r="217">
          <cell r="C217" t="str">
            <v>МАТ=0 к расх.</v>
          </cell>
        </row>
        <row r="218">
          <cell r="E218" t="str">
            <v>Накладные расходы 124% ФОТ (от -26)</v>
          </cell>
        </row>
        <row r="219">
          <cell r="E219" t="str">
            <v>Сметная прибыль 63% ФОТ (от -26)</v>
          </cell>
        </row>
        <row r="220">
          <cell r="A220" t="str">
            <v>341
О</v>
          </cell>
          <cell r="B220" t="str">
            <v>РЦ п.238</v>
          </cell>
          <cell r="C220" t="str">
            <v>Шкаф для одежды металлический 2-х секционный, 600х500х1850мм;</v>
          </cell>
          <cell r="F220" t="str">
            <v>шт</v>
          </cell>
          <cell r="G220">
            <v>-4</v>
          </cell>
        </row>
        <row r="221">
          <cell r="C221" t="str">
            <v>ПЗ=ПЗ/НДС/Ко*ТР*ЗСРо-ПЗ</v>
          </cell>
        </row>
        <row r="222">
          <cell r="A222" t="str">
            <v>Кладовая уборочного инвентаря (пом. 3.104)</v>
          </cell>
        </row>
        <row r="223">
          <cell r="A223" t="str">
            <v>Кабинет заведующего столовой (пом. 3.103)</v>
          </cell>
        </row>
        <row r="224">
          <cell r="A224" t="str">
            <v>349
О</v>
          </cell>
          <cell r="B224" t="str">
            <v>РЦ п.244</v>
          </cell>
          <cell r="C224" t="str">
            <v>Шкаф открытый, закрытый с витринами, 1000х380х1612мм;</v>
          </cell>
          <cell r="F224" t="str">
            <v>шт</v>
          </cell>
          <cell r="G224">
            <v>-1</v>
          </cell>
        </row>
        <row r="225">
          <cell r="C225" t="str">
            <v>ПЗ=ПЗ/НДС/Ко*ТР*ЗСРо-ПЗ</v>
          </cell>
        </row>
        <row r="226">
          <cell r="A226" t="str">
            <v>350
О</v>
          </cell>
          <cell r="B226" t="str">
            <v>РЦ п.245</v>
          </cell>
          <cell r="C226" t="str">
            <v>Шкаф для одежды, 1000х554х2100мм;</v>
          </cell>
          <cell r="F226" t="str">
            <v>шт</v>
          </cell>
          <cell r="G226">
            <v>-1</v>
          </cell>
        </row>
        <row r="227">
          <cell r="C227" t="str">
            <v>ПЗ=ПЗ/НДС/Ко*ТР*ЗСРо-ПЗ</v>
          </cell>
        </row>
        <row r="228">
          <cell r="A228" t="str">
            <v>351
О</v>
          </cell>
          <cell r="B228" t="str">
            <v>РЦ п.246</v>
          </cell>
          <cell r="C228" t="str">
            <v>Стол  угловой с выкатной тумбой , 1800х1400(680)х750 мм;</v>
          </cell>
          <cell r="F228" t="str">
            <v>шт</v>
          </cell>
          <cell r="G228">
            <v>-1</v>
          </cell>
        </row>
        <row r="229">
          <cell r="C229" t="str">
            <v>ПЗ=ПЗ/НДС/Ко*ТР*ЗСРо-ПЗ</v>
          </cell>
        </row>
        <row r="230">
          <cell r="A230" t="str">
            <v>353
О</v>
          </cell>
          <cell r="B230" t="str">
            <v>РЦ п.248</v>
          </cell>
          <cell r="C230" t="str">
            <v>Стул с подъемно-поворотным механизмом с мягким сиденьем</v>
          </cell>
          <cell r="F230" t="str">
            <v>шт</v>
          </cell>
          <cell r="G230">
            <v>-1</v>
          </cell>
        </row>
        <row r="231">
          <cell r="C231" t="str">
            <v>ПЗ=ПЗ/НДС/Ко*ТР*ЗСРо-ПЗ</v>
          </cell>
        </row>
        <row r="232">
          <cell r="A232" t="str">
            <v>Итого прямые затраты по смете в базисных ценах</v>
          </cell>
        </row>
        <row r="233">
          <cell r="A233" t="str">
            <v>Накладные расходы</v>
          </cell>
        </row>
        <row r="234">
          <cell r="A234" t="str">
            <v>В том числе, справочно:</v>
          </cell>
        </row>
        <row r="235">
          <cell r="A235" t="str">
            <v>84% ФОТ (от -93) (Поз. 37)</v>
          </cell>
        </row>
        <row r="236">
          <cell r="A236" t="str">
            <v>97% ФОТ (от -466) (Поз. 13, 16, 201)</v>
          </cell>
        </row>
        <row r="237">
          <cell r="A237" t="str">
            <v>124% ФОТ (от -498) (Поз. 1, 35, 210, 340)</v>
          </cell>
        </row>
        <row r="238">
          <cell r="A238" t="str">
            <v>134% ФОТ (от -458) (Поз. 143, 155, 203, 299, 312, 316)</v>
          </cell>
        </row>
        <row r="239">
          <cell r="A239" t="str">
            <v>Сметная прибыль</v>
          </cell>
        </row>
        <row r="240">
          <cell r="A240" t="str">
            <v>В том числе, справочно:</v>
          </cell>
        </row>
        <row r="241">
          <cell r="A241" t="str">
            <v>60% ФОТ (от -93) (Поз. 37)</v>
          </cell>
        </row>
        <row r="242">
          <cell r="A242" t="str">
            <v>63% ФОТ (от -498) (Поз. 1, 35, 210, 340)</v>
          </cell>
        </row>
        <row r="243">
          <cell r="A243" t="str">
            <v>65% ФОТ (от -466) (Поз. 13, 16, 201)</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Стандартная">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DD7EE"/>
    <pageSetUpPr fitToPage="1"/>
  </sheetPr>
  <dimension ref="A1:AMJ1048576"/>
  <sheetViews>
    <sheetView tabSelected="1" zoomScaleNormal="100" workbookViewId="0">
      <pane xSplit="13" ySplit="4" topLeftCell="N962" activePane="bottomRight" state="frozen"/>
      <selection pane="topRight" activeCell="N1" sqref="N1"/>
      <selection pane="bottomLeft" activeCell="A962" sqref="A962"/>
      <selection pane="bottomRight" activeCell="I1" sqref="I1:I3"/>
    </sheetView>
  </sheetViews>
  <sheetFormatPr defaultColWidth="9.140625" defaultRowHeight="15" outlineLevelRow="1" x14ac:dyDescent="0.25"/>
  <cols>
    <col min="1" max="1" width="5.7109375" style="15" customWidth="1"/>
    <col min="2" max="2" width="20.140625" style="15" hidden="1" customWidth="1"/>
    <col min="3" max="4" width="10.42578125" style="15" customWidth="1"/>
    <col min="5" max="5" width="13.28515625" style="15" customWidth="1"/>
    <col min="6" max="6" width="11.85546875" style="15" customWidth="1"/>
    <col min="7" max="8" width="7.85546875" style="15" hidden="1" customWidth="1"/>
    <col min="9" max="9" width="16.85546875" style="15" customWidth="1"/>
    <col min="10" max="10" width="11.7109375" style="15" hidden="1" customWidth="1"/>
    <col min="11" max="11" width="10.85546875" style="15" hidden="1" customWidth="1"/>
    <col min="12" max="13" width="12.5703125" style="15" hidden="1" customWidth="1"/>
    <col min="14" max="1024" width="9.140625" style="15"/>
  </cols>
  <sheetData>
    <row r="1" spans="1:13" s="16" customFormat="1" ht="36" customHeight="1" x14ac:dyDescent="0.25">
      <c r="A1" s="14" t="s">
        <v>0</v>
      </c>
      <c r="B1" s="14" t="s">
        <v>1</v>
      </c>
      <c r="C1" s="14" t="s">
        <v>2155</v>
      </c>
      <c r="D1" s="14"/>
      <c r="E1" s="14"/>
      <c r="F1" s="14" t="s">
        <v>2</v>
      </c>
      <c r="G1" s="14" t="s">
        <v>3</v>
      </c>
      <c r="H1" s="14" t="s">
        <v>4</v>
      </c>
      <c r="I1" s="13" t="s">
        <v>3</v>
      </c>
      <c r="J1" s="14" t="s">
        <v>5</v>
      </c>
      <c r="K1" s="14"/>
      <c r="L1" s="14" t="s">
        <v>6</v>
      </c>
      <c r="M1" s="14"/>
    </row>
    <row r="2" spans="1:13" s="16" customFormat="1" ht="28.5" customHeight="1" x14ac:dyDescent="0.25">
      <c r="A2" s="14"/>
      <c r="B2" s="14"/>
      <c r="C2" s="14"/>
      <c r="D2" s="14"/>
      <c r="E2" s="14"/>
      <c r="F2" s="14"/>
      <c r="G2" s="14"/>
      <c r="H2" s="14"/>
      <c r="I2" s="13"/>
      <c r="J2" s="14" t="s">
        <v>7</v>
      </c>
      <c r="K2" s="14" t="s">
        <v>8</v>
      </c>
      <c r="L2" s="14" t="s">
        <v>9</v>
      </c>
      <c r="M2" s="12" t="s">
        <v>10</v>
      </c>
    </row>
    <row r="3" spans="1:13" s="16" customFormat="1" ht="15" customHeight="1" x14ac:dyDescent="0.25">
      <c r="A3" s="14"/>
      <c r="B3" s="14"/>
      <c r="C3" s="14"/>
      <c r="D3" s="14"/>
      <c r="E3" s="14"/>
      <c r="F3" s="14"/>
      <c r="G3" s="14"/>
      <c r="H3" s="14"/>
      <c r="I3" s="13"/>
      <c r="J3" s="14"/>
      <c r="K3" s="14"/>
      <c r="L3" s="14"/>
      <c r="M3" s="12"/>
    </row>
    <row r="4" spans="1:13" s="16" customFormat="1" x14ac:dyDescent="0.25">
      <c r="A4" s="17">
        <v>1</v>
      </c>
      <c r="B4" s="17">
        <v>2</v>
      </c>
      <c r="C4" s="12">
        <v>3</v>
      </c>
      <c r="D4" s="12"/>
      <c r="E4" s="12"/>
      <c r="F4" s="17">
        <v>4</v>
      </c>
      <c r="G4" s="17">
        <v>5</v>
      </c>
      <c r="H4" s="17" t="s">
        <v>11</v>
      </c>
      <c r="I4" s="17" t="s">
        <v>12</v>
      </c>
      <c r="J4" s="17" t="s">
        <v>13</v>
      </c>
      <c r="K4" s="17" t="s">
        <v>14</v>
      </c>
      <c r="L4" s="17">
        <v>10</v>
      </c>
      <c r="M4" s="17">
        <v>11</v>
      </c>
    </row>
    <row r="5" spans="1:13" s="16" customFormat="1" ht="15" customHeight="1" x14ac:dyDescent="0.25">
      <c r="A5" s="18" t="s">
        <v>15</v>
      </c>
      <c r="B5" s="18"/>
      <c r="C5" s="18"/>
      <c r="D5" s="18"/>
      <c r="E5" s="18"/>
      <c r="F5" s="18"/>
      <c r="G5" s="18"/>
      <c r="H5" s="18"/>
      <c r="I5" s="18"/>
      <c r="J5" s="18"/>
      <c r="K5" s="18"/>
      <c r="L5" s="18"/>
      <c r="M5" s="18"/>
    </row>
    <row r="6" spans="1:13" s="16" customFormat="1" ht="15" customHeight="1" x14ac:dyDescent="0.25">
      <c r="A6" s="19" t="s">
        <v>16</v>
      </c>
      <c r="B6" s="19"/>
      <c r="C6" s="19"/>
      <c r="D6" s="19"/>
      <c r="E6" s="19"/>
      <c r="F6" s="19"/>
      <c r="G6" s="19"/>
      <c r="H6" s="19"/>
      <c r="I6" s="19"/>
      <c r="J6" s="19"/>
      <c r="K6" s="19"/>
      <c r="L6" s="19"/>
      <c r="M6" s="19"/>
    </row>
    <row r="7" spans="1:13" s="16" customFormat="1" ht="32.25" customHeight="1" outlineLevel="1" x14ac:dyDescent="0.25">
      <c r="A7" s="20" t="s">
        <v>17</v>
      </c>
      <c r="B7" s="21" t="s">
        <v>18</v>
      </c>
      <c r="C7" s="11" t="s">
        <v>19</v>
      </c>
      <c r="D7" s="11"/>
      <c r="E7" s="11"/>
      <c r="F7" s="20" t="s">
        <v>20</v>
      </c>
      <c r="G7" s="22">
        <v>3</v>
      </c>
      <c r="H7" s="23">
        <v>1</v>
      </c>
      <c r="I7" s="23">
        <v>3</v>
      </c>
      <c r="J7" s="24"/>
      <c r="K7" s="24">
        <v>20853.53</v>
      </c>
      <c r="L7" s="25"/>
      <c r="M7" s="24">
        <v>62560.59</v>
      </c>
    </row>
    <row r="8" spans="1:13" s="16" customFormat="1" ht="22.5" customHeight="1" outlineLevel="1" x14ac:dyDescent="0.25">
      <c r="A8" s="20" t="s">
        <v>21</v>
      </c>
      <c r="B8" s="21" t="s">
        <v>22</v>
      </c>
      <c r="C8" s="11" t="s">
        <v>23</v>
      </c>
      <c r="D8" s="11"/>
      <c r="E8" s="11"/>
      <c r="F8" s="20" t="s">
        <v>20</v>
      </c>
      <c r="G8" s="22">
        <v>2</v>
      </c>
      <c r="H8" s="23">
        <v>1</v>
      </c>
      <c r="I8" s="23">
        <v>2</v>
      </c>
      <c r="J8" s="24"/>
      <c r="K8" s="24">
        <v>16337.48</v>
      </c>
      <c r="L8" s="25"/>
      <c r="M8" s="24">
        <v>32674.959999999999</v>
      </c>
    </row>
    <row r="9" spans="1:13" s="16" customFormat="1" ht="22.5" customHeight="1" outlineLevel="1" x14ac:dyDescent="0.25">
      <c r="A9" s="20" t="s">
        <v>24</v>
      </c>
      <c r="B9" s="21" t="s">
        <v>25</v>
      </c>
      <c r="C9" s="11" t="s">
        <v>26</v>
      </c>
      <c r="D9" s="11"/>
      <c r="E9" s="11"/>
      <c r="F9" s="20" t="s">
        <v>20</v>
      </c>
      <c r="G9" s="22">
        <v>3</v>
      </c>
      <c r="H9" s="23">
        <v>1</v>
      </c>
      <c r="I9" s="23">
        <v>3</v>
      </c>
      <c r="J9" s="24"/>
      <c r="K9" s="24">
        <v>5602.9</v>
      </c>
      <c r="L9" s="25"/>
      <c r="M9" s="24">
        <v>16808.7</v>
      </c>
    </row>
    <row r="10" spans="1:13" s="16" customFormat="1" ht="22.5" customHeight="1" outlineLevel="1" x14ac:dyDescent="0.25">
      <c r="A10" s="20" t="s">
        <v>27</v>
      </c>
      <c r="B10" s="21" t="s">
        <v>28</v>
      </c>
      <c r="C10" s="11" t="s">
        <v>29</v>
      </c>
      <c r="D10" s="11"/>
      <c r="E10" s="11"/>
      <c r="F10" s="20" t="s">
        <v>20</v>
      </c>
      <c r="G10" s="22">
        <v>2</v>
      </c>
      <c r="H10" s="23">
        <v>1</v>
      </c>
      <c r="I10" s="23">
        <v>2</v>
      </c>
      <c r="J10" s="24"/>
      <c r="K10" s="24">
        <v>5977.13</v>
      </c>
      <c r="L10" s="25"/>
      <c r="M10" s="24">
        <v>11954.26</v>
      </c>
    </row>
    <row r="11" spans="1:13" s="16" customFormat="1" ht="22.5" customHeight="1" outlineLevel="1" x14ac:dyDescent="0.25">
      <c r="A11" s="20" t="s">
        <v>30</v>
      </c>
      <c r="B11" s="21" t="s">
        <v>31</v>
      </c>
      <c r="C11" s="11" t="s">
        <v>32</v>
      </c>
      <c r="D11" s="11"/>
      <c r="E11" s="11"/>
      <c r="F11" s="20" t="s">
        <v>20</v>
      </c>
      <c r="G11" s="22">
        <v>1</v>
      </c>
      <c r="H11" s="23">
        <v>1</v>
      </c>
      <c r="I11" s="23">
        <v>1</v>
      </c>
      <c r="J11" s="23"/>
      <c r="K11" s="24">
        <v>5903.33</v>
      </c>
      <c r="L11" s="25"/>
      <c r="M11" s="24">
        <v>5903.33</v>
      </c>
    </row>
    <row r="12" spans="1:13" s="16" customFormat="1" ht="24.75" customHeight="1" outlineLevel="1" x14ac:dyDescent="0.25">
      <c r="A12" s="26" t="s">
        <v>33</v>
      </c>
      <c r="B12" s="19"/>
      <c r="C12" s="19"/>
      <c r="D12" s="19"/>
      <c r="E12" s="19"/>
      <c r="F12" s="19"/>
      <c r="G12" s="19"/>
      <c r="H12" s="19"/>
      <c r="I12" s="19"/>
      <c r="J12" s="19"/>
      <c r="K12" s="27"/>
      <c r="L12" s="19"/>
      <c r="M12" s="19"/>
    </row>
    <row r="13" spans="1:13" s="16" customFormat="1" ht="22.5" customHeight="1" outlineLevel="1" x14ac:dyDescent="0.25">
      <c r="A13" s="20" t="s">
        <v>34</v>
      </c>
      <c r="B13" s="21" t="s">
        <v>35</v>
      </c>
      <c r="C13" s="11" t="s">
        <v>36</v>
      </c>
      <c r="D13" s="11"/>
      <c r="E13" s="11"/>
      <c r="F13" s="20" t="s">
        <v>20</v>
      </c>
      <c r="G13" s="22">
        <v>28</v>
      </c>
      <c r="H13" s="23">
        <v>1</v>
      </c>
      <c r="I13" s="23">
        <v>28</v>
      </c>
      <c r="J13" s="23"/>
      <c r="K13" s="24">
        <v>29095.96</v>
      </c>
      <c r="L13" s="25"/>
      <c r="M13" s="24">
        <v>814686.88</v>
      </c>
    </row>
    <row r="14" spans="1:13" s="16" customFormat="1" ht="22.5" customHeight="1" outlineLevel="1" x14ac:dyDescent="0.25">
      <c r="A14" s="20" t="s">
        <v>37</v>
      </c>
      <c r="B14" s="21" t="s">
        <v>38</v>
      </c>
      <c r="C14" s="11" t="s">
        <v>39</v>
      </c>
      <c r="D14" s="11"/>
      <c r="E14" s="11"/>
      <c r="F14" s="20" t="s">
        <v>20</v>
      </c>
      <c r="G14" s="22">
        <v>28</v>
      </c>
      <c r="H14" s="23">
        <v>1</v>
      </c>
      <c r="I14" s="23">
        <v>28</v>
      </c>
      <c r="J14" s="23"/>
      <c r="K14" s="24">
        <v>395304.38</v>
      </c>
      <c r="L14" s="25"/>
      <c r="M14" s="24">
        <v>11068522.640000001</v>
      </c>
    </row>
    <row r="15" spans="1:13" s="16" customFormat="1" ht="22.5" customHeight="1" outlineLevel="1" x14ac:dyDescent="0.25">
      <c r="A15" s="20" t="s">
        <v>40</v>
      </c>
      <c r="B15" s="21" t="s">
        <v>41</v>
      </c>
      <c r="C15" s="11" t="s">
        <v>42</v>
      </c>
      <c r="D15" s="11"/>
      <c r="E15" s="11"/>
      <c r="F15" s="20" t="s">
        <v>20</v>
      </c>
      <c r="G15" s="22">
        <v>28</v>
      </c>
      <c r="H15" s="23">
        <v>1</v>
      </c>
      <c r="I15" s="23">
        <v>28</v>
      </c>
      <c r="J15" s="23"/>
      <c r="K15" s="24">
        <v>8766.4500000000007</v>
      </c>
      <c r="L15" s="25"/>
      <c r="M15" s="24">
        <v>245460.6</v>
      </c>
    </row>
    <row r="16" spans="1:13" s="16" customFormat="1" ht="22.5" customHeight="1" outlineLevel="1" x14ac:dyDescent="0.25">
      <c r="A16" s="20" t="s">
        <v>43</v>
      </c>
      <c r="B16" s="21" t="s">
        <v>44</v>
      </c>
      <c r="C16" s="11" t="s">
        <v>45</v>
      </c>
      <c r="D16" s="11"/>
      <c r="E16" s="11"/>
      <c r="F16" s="20" t="s">
        <v>20</v>
      </c>
      <c r="G16" s="22">
        <v>28</v>
      </c>
      <c r="H16" s="23">
        <v>1</v>
      </c>
      <c r="I16" s="23">
        <v>28</v>
      </c>
      <c r="J16" s="23"/>
      <c r="K16" s="24">
        <v>28845.17</v>
      </c>
      <c r="L16" s="25"/>
      <c r="M16" s="24">
        <v>807664.76</v>
      </c>
    </row>
    <row r="17" spans="1:13" s="16" customFormat="1" ht="22.5" customHeight="1" outlineLevel="1" x14ac:dyDescent="0.25">
      <c r="A17" s="20" t="s">
        <v>46</v>
      </c>
      <c r="B17" s="21" t="s">
        <v>47</v>
      </c>
      <c r="C17" s="11" t="s">
        <v>48</v>
      </c>
      <c r="D17" s="11"/>
      <c r="E17" s="11"/>
      <c r="F17" s="20" t="s">
        <v>20</v>
      </c>
      <c r="G17" s="22">
        <v>28</v>
      </c>
      <c r="H17" s="23">
        <v>1</v>
      </c>
      <c r="I17" s="23">
        <v>28</v>
      </c>
      <c r="J17" s="23"/>
      <c r="K17" s="24">
        <v>9092.19</v>
      </c>
      <c r="L17" s="25"/>
      <c r="M17" s="24">
        <v>254581.32</v>
      </c>
    </row>
    <row r="18" spans="1:13" s="16" customFormat="1" ht="22.5" customHeight="1" outlineLevel="1" x14ac:dyDescent="0.25">
      <c r="A18" s="20" t="s">
        <v>49</v>
      </c>
      <c r="B18" s="21" t="s">
        <v>50</v>
      </c>
      <c r="C18" s="11" t="s">
        <v>51</v>
      </c>
      <c r="D18" s="11"/>
      <c r="E18" s="11"/>
      <c r="F18" s="20" t="s">
        <v>20</v>
      </c>
      <c r="G18" s="22">
        <v>28</v>
      </c>
      <c r="H18" s="23">
        <v>1</v>
      </c>
      <c r="I18" s="23">
        <v>28</v>
      </c>
      <c r="J18" s="23"/>
      <c r="K18" s="24">
        <v>2975.92</v>
      </c>
      <c r="L18" s="25"/>
      <c r="M18" s="24">
        <v>83325.759999999995</v>
      </c>
    </row>
    <row r="19" spans="1:13" s="16" customFormat="1" ht="22.5" customHeight="1" outlineLevel="1" x14ac:dyDescent="0.25">
      <c r="A19" s="20" t="s">
        <v>52</v>
      </c>
      <c r="B19" s="21" t="s">
        <v>53</v>
      </c>
      <c r="C19" s="11" t="s">
        <v>54</v>
      </c>
      <c r="D19" s="11"/>
      <c r="E19" s="11"/>
      <c r="F19" s="20" t="s">
        <v>20</v>
      </c>
      <c r="G19" s="22">
        <v>28</v>
      </c>
      <c r="H19" s="23">
        <v>1</v>
      </c>
      <c r="I19" s="23">
        <v>28</v>
      </c>
      <c r="J19" s="23"/>
      <c r="K19" s="24">
        <v>1833.2</v>
      </c>
      <c r="L19" s="25"/>
      <c r="M19" s="24">
        <v>51329.599999999999</v>
      </c>
    </row>
    <row r="20" spans="1:13" s="16" customFormat="1" ht="22.5" customHeight="1" outlineLevel="1" x14ac:dyDescent="0.25">
      <c r="A20" s="20" t="s">
        <v>55</v>
      </c>
      <c r="B20" s="21" t="s">
        <v>56</v>
      </c>
      <c r="C20" s="11" t="s">
        <v>57</v>
      </c>
      <c r="D20" s="11"/>
      <c r="E20" s="11"/>
      <c r="F20" s="20" t="s">
        <v>20</v>
      </c>
      <c r="G20" s="22">
        <v>28</v>
      </c>
      <c r="H20" s="23">
        <v>1</v>
      </c>
      <c r="I20" s="23">
        <v>28</v>
      </c>
      <c r="J20" s="23"/>
      <c r="K20" s="24">
        <v>11177.33</v>
      </c>
      <c r="L20" s="25"/>
      <c r="M20" s="24">
        <v>312965.24</v>
      </c>
    </row>
    <row r="21" spans="1:13" s="16" customFormat="1" ht="22.5" customHeight="1" outlineLevel="1" x14ac:dyDescent="0.25">
      <c r="A21" s="20" t="s">
        <v>58</v>
      </c>
      <c r="B21" s="21" t="s">
        <v>59</v>
      </c>
      <c r="C21" s="11" t="s">
        <v>60</v>
      </c>
      <c r="D21" s="11"/>
      <c r="E21" s="11"/>
      <c r="F21" s="20" t="s">
        <v>20</v>
      </c>
      <c r="G21" s="22">
        <v>28</v>
      </c>
      <c r="H21" s="23">
        <v>1</v>
      </c>
      <c r="I21" s="23">
        <v>28</v>
      </c>
      <c r="J21" s="23"/>
      <c r="K21" s="24">
        <v>7651.15</v>
      </c>
      <c r="L21" s="25"/>
      <c r="M21" s="24">
        <v>214232.2</v>
      </c>
    </row>
    <row r="22" spans="1:13" s="16" customFormat="1" ht="22.5" customHeight="1" outlineLevel="1" x14ac:dyDescent="0.25">
      <c r="A22" s="20" t="s">
        <v>61</v>
      </c>
      <c r="B22" s="21" t="s">
        <v>62</v>
      </c>
      <c r="C22" s="11" t="s">
        <v>63</v>
      </c>
      <c r="D22" s="11"/>
      <c r="E22" s="11"/>
      <c r="F22" s="20" t="s">
        <v>20</v>
      </c>
      <c r="G22" s="22">
        <v>28</v>
      </c>
      <c r="H22" s="23">
        <v>1</v>
      </c>
      <c r="I22" s="23">
        <v>28</v>
      </c>
      <c r="J22" s="23"/>
      <c r="K22" s="24">
        <v>13045.32</v>
      </c>
      <c r="L22" s="25"/>
      <c r="M22" s="24">
        <v>365268.96</v>
      </c>
    </row>
    <row r="23" spans="1:13" s="16" customFormat="1" ht="22.5" customHeight="1" outlineLevel="1" x14ac:dyDescent="0.25">
      <c r="A23" s="20" t="s">
        <v>64</v>
      </c>
      <c r="B23" s="21" t="s">
        <v>65</v>
      </c>
      <c r="C23" s="11" t="s">
        <v>66</v>
      </c>
      <c r="D23" s="11"/>
      <c r="E23" s="11"/>
      <c r="F23" s="20" t="s">
        <v>20</v>
      </c>
      <c r="G23" s="22">
        <v>28</v>
      </c>
      <c r="H23" s="23">
        <v>1</v>
      </c>
      <c r="I23" s="23">
        <v>28</v>
      </c>
      <c r="J23" s="23"/>
      <c r="K23" s="28">
        <v>870.75</v>
      </c>
      <c r="L23" s="25"/>
      <c r="M23" s="24">
        <v>24381</v>
      </c>
    </row>
    <row r="24" spans="1:13" s="16" customFormat="1" ht="22.5" customHeight="1" outlineLevel="1" x14ac:dyDescent="0.25">
      <c r="A24" s="20" t="s">
        <v>67</v>
      </c>
      <c r="B24" s="21" t="s">
        <v>68</v>
      </c>
      <c r="C24" s="11" t="s">
        <v>69</v>
      </c>
      <c r="D24" s="11"/>
      <c r="E24" s="11"/>
      <c r="F24" s="20" t="s">
        <v>20</v>
      </c>
      <c r="G24" s="22">
        <v>28</v>
      </c>
      <c r="H24" s="23">
        <v>1</v>
      </c>
      <c r="I24" s="23">
        <v>28</v>
      </c>
      <c r="J24" s="23"/>
      <c r="K24" s="24">
        <v>135945.32999999999</v>
      </c>
      <c r="L24" s="25"/>
      <c r="M24" s="24">
        <v>3806469.24</v>
      </c>
    </row>
    <row r="25" spans="1:13" s="16" customFormat="1" ht="22.5" customHeight="1" outlineLevel="1" x14ac:dyDescent="0.25">
      <c r="A25" s="20" t="s">
        <v>70</v>
      </c>
      <c r="B25" s="21" t="s">
        <v>71</v>
      </c>
      <c r="C25" s="11" t="s">
        <v>72</v>
      </c>
      <c r="D25" s="11"/>
      <c r="E25" s="11"/>
      <c r="F25" s="20" t="s">
        <v>20</v>
      </c>
      <c r="G25" s="22">
        <v>28</v>
      </c>
      <c r="H25" s="23">
        <v>1</v>
      </c>
      <c r="I25" s="23">
        <v>28</v>
      </c>
      <c r="J25" s="23"/>
      <c r="K25" s="24">
        <v>4629.8999999999996</v>
      </c>
      <c r="L25" s="25"/>
      <c r="M25" s="24">
        <v>129637.2</v>
      </c>
    </row>
    <row r="26" spans="1:13" s="16" customFormat="1" ht="22.5" customHeight="1" outlineLevel="1" x14ac:dyDescent="0.25">
      <c r="A26" s="20" t="s">
        <v>73</v>
      </c>
      <c r="B26" s="21" t="s">
        <v>74</v>
      </c>
      <c r="C26" s="11" t="s">
        <v>75</v>
      </c>
      <c r="D26" s="11"/>
      <c r="E26" s="11"/>
      <c r="F26" s="20" t="s">
        <v>20</v>
      </c>
      <c r="G26" s="22">
        <v>28</v>
      </c>
      <c r="H26" s="23">
        <v>1</v>
      </c>
      <c r="I26" s="23">
        <v>28</v>
      </c>
      <c r="J26" s="23"/>
      <c r="K26" s="24">
        <v>19594.849999999999</v>
      </c>
      <c r="L26" s="25"/>
      <c r="M26" s="24">
        <v>548655.80000000005</v>
      </c>
    </row>
    <row r="27" spans="1:13" s="16" customFormat="1" ht="22.5" customHeight="1" outlineLevel="1" x14ac:dyDescent="0.25">
      <c r="A27" s="20" t="s">
        <v>76</v>
      </c>
      <c r="B27" s="21" t="s">
        <v>77</v>
      </c>
      <c r="C27" s="11" t="s">
        <v>78</v>
      </c>
      <c r="D27" s="11"/>
      <c r="E27" s="11"/>
      <c r="F27" s="20" t="s">
        <v>20</v>
      </c>
      <c r="G27" s="22">
        <v>28</v>
      </c>
      <c r="H27" s="23">
        <v>1</v>
      </c>
      <c r="I27" s="23">
        <v>28</v>
      </c>
      <c r="J27" s="23"/>
      <c r="K27" s="24">
        <v>28650.46</v>
      </c>
      <c r="L27" s="25"/>
      <c r="M27" s="24">
        <v>802212.88</v>
      </c>
    </row>
    <row r="28" spans="1:13" s="16" customFormat="1" ht="22.5" customHeight="1" outlineLevel="1" x14ac:dyDescent="0.25">
      <c r="A28" s="20" t="s">
        <v>79</v>
      </c>
      <c r="B28" s="21" t="s">
        <v>80</v>
      </c>
      <c r="C28" s="11" t="s">
        <v>81</v>
      </c>
      <c r="D28" s="11"/>
      <c r="E28" s="11"/>
      <c r="F28" s="20" t="s">
        <v>20</v>
      </c>
      <c r="G28" s="22">
        <v>700</v>
      </c>
      <c r="H28" s="23">
        <v>1</v>
      </c>
      <c r="I28" s="23">
        <v>700</v>
      </c>
      <c r="J28" s="23"/>
      <c r="K28" s="28">
        <v>685.2</v>
      </c>
      <c r="L28" s="25"/>
      <c r="M28" s="24">
        <v>479640</v>
      </c>
    </row>
    <row r="29" spans="1:13" s="16" customFormat="1" ht="22.5" customHeight="1" outlineLevel="1" x14ac:dyDescent="0.25">
      <c r="A29" s="20" t="s">
        <v>82</v>
      </c>
      <c r="B29" s="21" t="s">
        <v>83</v>
      </c>
      <c r="C29" s="11" t="s">
        <v>84</v>
      </c>
      <c r="D29" s="11"/>
      <c r="E29" s="11"/>
      <c r="F29" s="20" t="s">
        <v>20</v>
      </c>
      <c r="G29" s="22">
        <v>28</v>
      </c>
      <c r="H29" s="23">
        <v>1</v>
      </c>
      <c r="I29" s="23">
        <v>28</v>
      </c>
      <c r="J29" s="23"/>
      <c r="K29" s="24">
        <v>6187.95</v>
      </c>
      <c r="L29" s="25"/>
      <c r="M29" s="24">
        <v>173262.6</v>
      </c>
    </row>
    <row r="30" spans="1:13" s="16" customFormat="1" ht="24.75" customHeight="1" outlineLevel="1" x14ac:dyDescent="0.25">
      <c r="A30" s="26" t="s">
        <v>85</v>
      </c>
      <c r="B30" s="19"/>
      <c r="C30" s="19"/>
      <c r="D30" s="19"/>
      <c r="E30" s="19"/>
      <c r="F30" s="19"/>
      <c r="G30" s="19"/>
      <c r="H30" s="29"/>
      <c r="I30" s="29"/>
      <c r="J30" s="19"/>
      <c r="K30" s="27"/>
      <c r="L30" s="19"/>
      <c r="M30" s="19"/>
    </row>
    <row r="31" spans="1:13" s="16" customFormat="1" ht="22.5" customHeight="1" outlineLevel="1" x14ac:dyDescent="0.25">
      <c r="A31" s="20" t="s">
        <v>86</v>
      </c>
      <c r="B31" s="21" t="s">
        <v>87</v>
      </c>
      <c r="C31" s="11" t="s">
        <v>88</v>
      </c>
      <c r="D31" s="11"/>
      <c r="E31" s="11"/>
      <c r="F31" s="20" t="s">
        <v>20</v>
      </c>
      <c r="G31" s="22">
        <v>52</v>
      </c>
      <c r="H31" s="23">
        <v>1</v>
      </c>
      <c r="I31" s="23">
        <v>52</v>
      </c>
      <c r="J31" s="23"/>
      <c r="K31" s="24">
        <v>29939.39</v>
      </c>
      <c r="L31" s="25"/>
      <c r="M31" s="24">
        <v>1556848.28</v>
      </c>
    </row>
    <row r="32" spans="1:13" s="16" customFormat="1" ht="70.5" customHeight="1" outlineLevel="1" x14ac:dyDescent="0.25">
      <c r="A32" s="20" t="s">
        <v>89</v>
      </c>
      <c r="B32" s="21" t="s">
        <v>90</v>
      </c>
      <c r="C32" s="11" t="s">
        <v>91</v>
      </c>
      <c r="D32" s="11"/>
      <c r="E32" s="11"/>
      <c r="F32" s="20" t="s">
        <v>20</v>
      </c>
      <c r="G32" s="22">
        <v>52</v>
      </c>
      <c r="H32" s="23">
        <v>1</v>
      </c>
      <c r="I32" s="23">
        <v>52</v>
      </c>
      <c r="J32" s="23"/>
      <c r="K32" s="24">
        <v>2523.6799999999998</v>
      </c>
      <c r="L32" s="25"/>
      <c r="M32" s="24">
        <v>131231.35999999999</v>
      </c>
    </row>
    <row r="33" spans="1:13" s="16" customFormat="1" ht="15" customHeight="1" outlineLevel="1" x14ac:dyDescent="0.25">
      <c r="A33" s="26" t="s">
        <v>92</v>
      </c>
      <c r="B33" s="19"/>
      <c r="C33" s="19"/>
      <c r="D33" s="19"/>
      <c r="E33" s="19"/>
      <c r="F33" s="19"/>
      <c r="G33" s="19"/>
      <c r="H33" s="29"/>
      <c r="I33" s="29"/>
      <c r="J33" s="19"/>
      <c r="K33" s="27"/>
      <c r="L33" s="19"/>
      <c r="M33" s="19"/>
    </row>
    <row r="34" spans="1:13" s="16" customFormat="1" ht="22.5" customHeight="1" outlineLevel="1" x14ac:dyDescent="0.25">
      <c r="A34" s="20" t="s">
        <v>93</v>
      </c>
      <c r="B34" s="21" t="s">
        <v>94</v>
      </c>
      <c r="C34" s="11" t="s">
        <v>95</v>
      </c>
      <c r="D34" s="11"/>
      <c r="E34" s="11"/>
      <c r="F34" s="20" t="s">
        <v>20</v>
      </c>
      <c r="G34" s="22">
        <v>13</v>
      </c>
      <c r="H34" s="23">
        <v>1</v>
      </c>
      <c r="I34" s="23">
        <v>2</v>
      </c>
      <c r="J34" s="23"/>
      <c r="K34" s="24">
        <v>5069.49</v>
      </c>
      <c r="L34" s="25"/>
      <c r="M34" s="24">
        <v>65903.37</v>
      </c>
    </row>
    <row r="35" spans="1:13" s="16" customFormat="1" ht="50.25" customHeight="1" outlineLevel="1" x14ac:dyDescent="0.25">
      <c r="A35" s="20" t="s">
        <v>96</v>
      </c>
      <c r="B35" s="21" t="s">
        <v>31</v>
      </c>
      <c r="C35" s="11" t="s">
        <v>32</v>
      </c>
      <c r="D35" s="11"/>
      <c r="E35" s="11"/>
      <c r="F35" s="20" t="s">
        <v>20</v>
      </c>
      <c r="G35" s="22">
        <v>56</v>
      </c>
      <c r="H35" s="23">
        <v>1</v>
      </c>
      <c r="I35" s="23">
        <v>56</v>
      </c>
      <c r="J35" s="23"/>
      <c r="K35" s="24">
        <v>5903.33</v>
      </c>
      <c r="L35" s="25"/>
      <c r="M35" s="24">
        <v>330586.48</v>
      </c>
    </row>
    <row r="36" spans="1:13" s="16" customFormat="1" ht="22.5" customHeight="1" outlineLevel="1" x14ac:dyDescent="0.25">
      <c r="A36" s="20" t="s">
        <v>97</v>
      </c>
      <c r="B36" s="21" t="s">
        <v>98</v>
      </c>
      <c r="C36" s="11" t="s">
        <v>99</v>
      </c>
      <c r="D36" s="11"/>
      <c r="E36" s="11"/>
      <c r="F36" s="20" t="s">
        <v>20</v>
      </c>
      <c r="G36" s="22">
        <v>2</v>
      </c>
      <c r="H36" s="23">
        <v>1</v>
      </c>
      <c r="I36" s="23">
        <v>2</v>
      </c>
      <c r="J36" s="23"/>
      <c r="K36" s="24">
        <v>30549.75</v>
      </c>
      <c r="L36" s="25"/>
      <c r="M36" s="24">
        <v>61099.5</v>
      </c>
    </row>
    <row r="37" spans="1:13" s="16" customFormat="1" ht="22.5" customHeight="1" outlineLevel="1" x14ac:dyDescent="0.25">
      <c r="A37" s="20" t="s">
        <v>100</v>
      </c>
      <c r="B37" s="21" t="s">
        <v>101</v>
      </c>
      <c r="C37" s="11" t="s">
        <v>102</v>
      </c>
      <c r="D37" s="11"/>
      <c r="E37" s="11"/>
      <c r="F37" s="20" t="s">
        <v>20</v>
      </c>
      <c r="G37" s="22">
        <v>14</v>
      </c>
      <c r="H37" s="23">
        <v>1</v>
      </c>
      <c r="I37" s="23">
        <v>14</v>
      </c>
      <c r="J37" s="23"/>
      <c r="K37" s="24">
        <v>1546.47</v>
      </c>
      <c r="L37" s="25"/>
      <c r="M37" s="24">
        <v>21650.58</v>
      </c>
    </row>
    <row r="38" spans="1:13" s="16" customFormat="1" ht="22.5" customHeight="1" outlineLevel="1" x14ac:dyDescent="0.25">
      <c r="A38" s="20" t="s">
        <v>103</v>
      </c>
      <c r="B38" s="21" t="s">
        <v>104</v>
      </c>
      <c r="C38" s="11" t="s">
        <v>105</v>
      </c>
      <c r="D38" s="11"/>
      <c r="E38" s="11"/>
      <c r="F38" s="20" t="s">
        <v>20</v>
      </c>
      <c r="G38" s="22">
        <v>14</v>
      </c>
      <c r="H38" s="23">
        <v>1</v>
      </c>
      <c r="I38" s="23">
        <v>14</v>
      </c>
      <c r="J38" s="23"/>
      <c r="K38" s="24">
        <v>30597.19</v>
      </c>
      <c r="L38" s="25"/>
      <c r="M38" s="24">
        <v>428360.66</v>
      </c>
    </row>
    <row r="39" spans="1:13" s="16" customFormat="1" ht="22.5" customHeight="1" outlineLevel="1" x14ac:dyDescent="0.25">
      <c r="A39" s="20" t="s">
        <v>106</v>
      </c>
      <c r="B39" s="21" t="s">
        <v>107</v>
      </c>
      <c r="C39" s="11" t="s">
        <v>108</v>
      </c>
      <c r="D39" s="11"/>
      <c r="E39" s="11"/>
      <c r="F39" s="20" t="s">
        <v>20</v>
      </c>
      <c r="G39" s="22">
        <v>14</v>
      </c>
      <c r="H39" s="23">
        <v>1</v>
      </c>
      <c r="I39" s="23">
        <v>14</v>
      </c>
      <c r="J39" s="23"/>
      <c r="K39" s="24">
        <v>21199.3</v>
      </c>
      <c r="L39" s="25"/>
      <c r="M39" s="24">
        <v>296790.2</v>
      </c>
    </row>
    <row r="40" spans="1:13" s="16" customFormat="1" ht="22.5" customHeight="1" outlineLevel="1" x14ac:dyDescent="0.25">
      <c r="A40" s="20" t="s">
        <v>109</v>
      </c>
      <c r="B40" s="21" t="s">
        <v>110</v>
      </c>
      <c r="C40" s="11" t="s">
        <v>111</v>
      </c>
      <c r="D40" s="11"/>
      <c r="E40" s="11"/>
      <c r="F40" s="20" t="s">
        <v>20</v>
      </c>
      <c r="G40" s="22">
        <v>2</v>
      </c>
      <c r="H40" s="23">
        <v>1</v>
      </c>
      <c r="I40" s="23">
        <v>2</v>
      </c>
      <c r="J40" s="23"/>
      <c r="K40" s="28">
        <v>929.78</v>
      </c>
      <c r="L40" s="25"/>
      <c r="M40" s="24">
        <v>1859.56</v>
      </c>
    </row>
    <row r="41" spans="1:13" s="16" customFormat="1" ht="22.5" customHeight="1" outlineLevel="1" x14ac:dyDescent="0.25">
      <c r="A41" s="20" t="s">
        <v>112</v>
      </c>
      <c r="B41" s="21" t="s">
        <v>113</v>
      </c>
      <c r="C41" s="11" t="s">
        <v>114</v>
      </c>
      <c r="D41" s="11"/>
      <c r="E41" s="11"/>
      <c r="F41" s="20" t="s">
        <v>20</v>
      </c>
      <c r="G41" s="22">
        <v>2</v>
      </c>
      <c r="H41" s="23">
        <v>1</v>
      </c>
      <c r="I41" s="23">
        <v>2</v>
      </c>
      <c r="J41" s="23"/>
      <c r="K41" s="24">
        <v>5445.83</v>
      </c>
      <c r="L41" s="25"/>
      <c r="M41" s="24">
        <v>10891.66</v>
      </c>
    </row>
    <row r="42" spans="1:13" s="16" customFormat="1" ht="22.5" customHeight="1" outlineLevel="1" x14ac:dyDescent="0.25">
      <c r="A42" s="20" t="s">
        <v>115</v>
      </c>
      <c r="B42" s="21" t="s">
        <v>116</v>
      </c>
      <c r="C42" s="11" t="s">
        <v>117</v>
      </c>
      <c r="D42" s="11"/>
      <c r="E42" s="11"/>
      <c r="F42" s="20" t="s">
        <v>20</v>
      </c>
      <c r="G42" s="22">
        <v>2</v>
      </c>
      <c r="H42" s="23">
        <v>1</v>
      </c>
      <c r="I42" s="23">
        <v>2</v>
      </c>
      <c r="J42" s="23"/>
      <c r="K42" s="24">
        <v>4648.88</v>
      </c>
      <c r="L42" s="25"/>
      <c r="M42" s="24">
        <v>9297.76</v>
      </c>
    </row>
    <row r="43" spans="1:13" s="16" customFormat="1" ht="15" customHeight="1" outlineLevel="1" x14ac:dyDescent="0.25">
      <c r="A43" s="26" t="s">
        <v>118</v>
      </c>
      <c r="B43" s="19"/>
      <c r="C43" s="19"/>
      <c r="D43" s="19"/>
      <c r="E43" s="19"/>
      <c r="F43" s="19"/>
      <c r="G43" s="19"/>
      <c r="H43" s="29"/>
      <c r="I43" s="29"/>
      <c r="J43" s="19"/>
      <c r="K43" s="27"/>
      <c r="L43" s="19"/>
      <c r="M43" s="19"/>
    </row>
    <row r="44" spans="1:13" s="16" customFormat="1" ht="22.5" customHeight="1" outlineLevel="1" x14ac:dyDescent="0.25">
      <c r="A44" s="20" t="s">
        <v>119</v>
      </c>
      <c r="B44" s="21" t="s">
        <v>35</v>
      </c>
      <c r="C44" s="11" t="s">
        <v>36</v>
      </c>
      <c r="D44" s="11"/>
      <c r="E44" s="11"/>
      <c r="F44" s="20" t="s">
        <v>20</v>
      </c>
      <c r="G44" s="22">
        <v>1</v>
      </c>
      <c r="H44" s="23">
        <v>1</v>
      </c>
      <c r="I44" s="23">
        <v>1</v>
      </c>
      <c r="J44" s="23"/>
      <c r="K44" s="24">
        <v>29095.96</v>
      </c>
      <c r="L44" s="25"/>
      <c r="M44" s="24">
        <v>29095.96</v>
      </c>
    </row>
    <row r="45" spans="1:13" s="16" customFormat="1" ht="22.5" customHeight="1" outlineLevel="1" x14ac:dyDescent="0.25">
      <c r="A45" s="20" t="s">
        <v>120</v>
      </c>
      <c r="B45" s="21" t="s">
        <v>121</v>
      </c>
      <c r="C45" s="11" t="s">
        <v>122</v>
      </c>
      <c r="D45" s="11"/>
      <c r="E45" s="11"/>
      <c r="F45" s="20" t="s">
        <v>20</v>
      </c>
      <c r="G45" s="22">
        <v>1</v>
      </c>
      <c r="H45" s="23">
        <v>1</v>
      </c>
      <c r="I45" s="23">
        <v>1</v>
      </c>
      <c r="J45" s="23"/>
      <c r="K45" s="24">
        <v>11092.93</v>
      </c>
      <c r="L45" s="25"/>
      <c r="M45" s="24">
        <v>11092.93</v>
      </c>
    </row>
    <row r="46" spans="1:13" s="16" customFormat="1" ht="15" customHeight="1" outlineLevel="1" x14ac:dyDescent="0.25">
      <c r="A46" s="26" t="s">
        <v>123</v>
      </c>
      <c r="B46" s="19"/>
      <c r="C46" s="19"/>
      <c r="D46" s="19"/>
      <c r="E46" s="19"/>
      <c r="F46" s="19"/>
      <c r="G46" s="19"/>
      <c r="H46" s="29"/>
      <c r="I46" s="29"/>
      <c r="J46" s="19"/>
      <c r="K46" s="27"/>
      <c r="L46" s="19"/>
      <c r="M46" s="19"/>
    </row>
    <row r="47" spans="1:13" s="16" customFormat="1" ht="22.5" customHeight="1" outlineLevel="1" x14ac:dyDescent="0.25">
      <c r="A47" s="30" t="s">
        <v>124</v>
      </c>
      <c r="B47" s="21" t="s">
        <v>125</v>
      </c>
      <c r="C47" s="10" t="s">
        <v>126</v>
      </c>
      <c r="D47" s="10"/>
      <c r="E47" s="10"/>
      <c r="F47" s="30" t="s">
        <v>20</v>
      </c>
      <c r="G47" s="31">
        <v>2</v>
      </c>
      <c r="H47" s="31"/>
      <c r="I47" s="31">
        <f>G47+H47</f>
        <v>2</v>
      </c>
      <c r="J47" s="32">
        <v>375.03</v>
      </c>
      <c r="K47" s="32" t="e">
        <f>ROUND(#REF!*3.79*1.3755*1.0109,0)</f>
        <v>#REF!</v>
      </c>
      <c r="L47" s="33" t="e">
        <f>ROUND(#REF!*#REF!,0)</f>
        <v>#REF!</v>
      </c>
      <c r="M47" s="34"/>
    </row>
    <row r="48" spans="1:13" s="16" customFormat="1" ht="15" customHeight="1" outlineLevel="1" x14ac:dyDescent="0.25">
      <c r="A48" s="26" t="s">
        <v>127</v>
      </c>
      <c r="B48" s="19"/>
      <c r="C48" s="19"/>
      <c r="D48" s="19"/>
      <c r="E48" s="19"/>
      <c r="F48" s="19"/>
      <c r="G48" s="19"/>
      <c r="H48" s="29"/>
      <c r="I48" s="29"/>
      <c r="J48" s="19"/>
      <c r="K48" s="27"/>
      <c r="L48" s="19"/>
      <c r="M48" s="19"/>
    </row>
    <row r="49" spans="1:13" s="16" customFormat="1" ht="15" customHeight="1" outlineLevel="1" x14ac:dyDescent="0.25">
      <c r="A49" s="26" t="s">
        <v>128</v>
      </c>
      <c r="B49" s="19"/>
      <c r="C49" s="19"/>
      <c r="D49" s="19"/>
      <c r="E49" s="19"/>
      <c r="F49" s="19"/>
      <c r="G49" s="19"/>
      <c r="H49" s="29"/>
      <c r="I49" s="29"/>
      <c r="J49" s="19"/>
      <c r="K49" s="27"/>
      <c r="L49" s="19"/>
      <c r="M49" s="19"/>
    </row>
    <row r="50" spans="1:13" s="16" customFormat="1" ht="22.5" customHeight="1" outlineLevel="1" x14ac:dyDescent="0.25">
      <c r="A50" s="20" t="s">
        <v>129</v>
      </c>
      <c r="B50" s="21" t="s">
        <v>130</v>
      </c>
      <c r="C50" s="11" t="s">
        <v>131</v>
      </c>
      <c r="D50" s="11"/>
      <c r="E50" s="11"/>
      <c r="F50" s="20" t="s">
        <v>20</v>
      </c>
      <c r="G50" s="22">
        <v>1</v>
      </c>
      <c r="H50" s="23">
        <v>1</v>
      </c>
      <c r="I50" s="23">
        <v>1</v>
      </c>
      <c r="J50" s="23"/>
      <c r="K50" s="24">
        <v>1726.73</v>
      </c>
      <c r="L50" s="25"/>
      <c r="M50" s="24">
        <v>1726.73</v>
      </c>
    </row>
    <row r="51" spans="1:13" s="16" customFormat="1" ht="15" customHeight="1" outlineLevel="1" x14ac:dyDescent="0.25">
      <c r="A51" s="26" t="s">
        <v>132</v>
      </c>
      <c r="B51" s="19"/>
      <c r="C51" s="19"/>
      <c r="D51" s="19"/>
      <c r="E51" s="19"/>
      <c r="F51" s="19"/>
      <c r="G51" s="19"/>
      <c r="H51" s="29"/>
      <c r="I51" s="29"/>
      <c r="J51" s="19"/>
      <c r="K51" s="27"/>
      <c r="L51" s="19"/>
      <c r="M51" s="19"/>
    </row>
    <row r="52" spans="1:13" s="16" customFormat="1" ht="15" customHeight="1" outlineLevel="1" x14ac:dyDescent="0.25">
      <c r="A52" s="26" t="s">
        <v>133</v>
      </c>
      <c r="B52" s="19"/>
      <c r="C52" s="19"/>
      <c r="D52" s="19"/>
      <c r="E52" s="19"/>
      <c r="F52" s="19"/>
      <c r="G52" s="19"/>
      <c r="H52" s="29"/>
      <c r="I52" s="29"/>
      <c r="J52" s="19"/>
      <c r="K52" s="27"/>
      <c r="L52" s="19"/>
      <c r="M52" s="19"/>
    </row>
    <row r="53" spans="1:13" s="16" customFormat="1" ht="15" customHeight="1" outlineLevel="1" x14ac:dyDescent="0.25">
      <c r="A53" s="26" t="s">
        <v>134</v>
      </c>
      <c r="B53" s="19"/>
      <c r="C53" s="19"/>
      <c r="D53" s="19"/>
      <c r="E53" s="19"/>
      <c r="F53" s="19"/>
      <c r="G53" s="19"/>
      <c r="H53" s="29"/>
      <c r="I53" s="29"/>
      <c r="J53" s="19"/>
      <c r="K53" s="27"/>
      <c r="L53" s="19"/>
      <c r="M53" s="19"/>
    </row>
    <row r="54" spans="1:13" s="16" customFormat="1" ht="24.75" customHeight="1" outlineLevel="1" x14ac:dyDescent="0.25">
      <c r="A54" s="26" t="s">
        <v>135</v>
      </c>
      <c r="B54" s="19"/>
      <c r="C54" s="19"/>
      <c r="D54" s="19"/>
      <c r="E54" s="19"/>
      <c r="F54" s="19"/>
      <c r="G54" s="19"/>
      <c r="H54" s="29"/>
      <c r="I54" s="29"/>
      <c r="J54" s="19"/>
      <c r="K54" s="27"/>
      <c r="L54" s="19"/>
      <c r="M54" s="19"/>
    </row>
    <row r="55" spans="1:13" s="16" customFormat="1" ht="15" customHeight="1" outlineLevel="1" x14ac:dyDescent="0.25">
      <c r="A55" s="35" t="s">
        <v>136</v>
      </c>
      <c r="B55" s="35"/>
      <c r="C55" s="35"/>
      <c r="D55" s="35"/>
      <c r="E55" s="35"/>
      <c r="F55" s="35"/>
      <c r="G55" s="35"/>
      <c r="H55" s="35"/>
      <c r="I55" s="35"/>
      <c r="J55" s="35"/>
      <c r="K55" s="35"/>
      <c r="L55" s="35"/>
      <c r="M55" s="35"/>
    </row>
    <row r="56" spans="1:13" s="16" customFormat="1" ht="15" customHeight="1" outlineLevel="1" x14ac:dyDescent="0.25">
      <c r="A56" s="35" t="s">
        <v>137</v>
      </c>
      <c r="B56" s="35"/>
      <c r="C56" s="35"/>
      <c r="D56" s="35"/>
      <c r="E56" s="35"/>
      <c r="F56" s="35"/>
      <c r="G56" s="35"/>
      <c r="H56" s="35"/>
      <c r="I56" s="35"/>
      <c r="J56" s="35"/>
      <c r="K56" s="35"/>
      <c r="L56" s="35"/>
      <c r="M56" s="35"/>
    </row>
    <row r="57" spans="1:13" s="16" customFormat="1" ht="15" customHeight="1" outlineLevel="1" x14ac:dyDescent="0.25">
      <c r="A57" s="26" t="s">
        <v>138</v>
      </c>
      <c r="B57" s="19"/>
      <c r="C57" s="19"/>
      <c r="D57" s="19"/>
      <c r="E57" s="19"/>
      <c r="F57" s="19"/>
      <c r="G57" s="19"/>
      <c r="H57" s="29"/>
      <c r="I57" s="29"/>
      <c r="J57" s="19"/>
      <c r="K57" s="27"/>
      <c r="L57" s="19"/>
      <c r="M57" s="19"/>
    </row>
    <row r="58" spans="1:13" s="16" customFormat="1" ht="15" customHeight="1" outlineLevel="1" x14ac:dyDescent="0.25">
      <c r="A58" s="26" t="s">
        <v>139</v>
      </c>
      <c r="B58" s="19"/>
      <c r="C58" s="19"/>
      <c r="D58" s="19"/>
      <c r="E58" s="19"/>
      <c r="F58" s="19"/>
      <c r="G58" s="19"/>
      <c r="H58" s="29"/>
      <c r="I58" s="29"/>
      <c r="J58" s="19"/>
      <c r="K58" s="27"/>
      <c r="L58" s="19"/>
      <c r="M58" s="19"/>
    </row>
    <row r="59" spans="1:13" s="16" customFormat="1" ht="22.5" customHeight="1" outlineLevel="1" x14ac:dyDescent="0.25">
      <c r="A59" s="20" t="s">
        <v>140</v>
      </c>
      <c r="B59" s="21" t="s">
        <v>35</v>
      </c>
      <c r="C59" s="11" t="s">
        <v>36</v>
      </c>
      <c r="D59" s="11"/>
      <c r="E59" s="11"/>
      <c r="F59" s="20" t="s">
        <v>20</v>
      </c>
      <c r="G59" s="22">
        <v>2</v>
      </c>
      <c r="H59" s="23">
        <v>1</v>
      </c>
      <c r="I59" s="23">
        <v>2</v>
      </c>
      <c r="J59" s="23"/>
      <c r="K59" s="24">
        <v>29095.96</v>
      </c>
      <c r="L59" s="25"/>
      <c r="M59" s="24">
        <v>58191.92</v>
      </c>
    </row>
    <row r="60" spans="1:13" s="16" customFormat="1" ht="15" customHeight="1" outlineLevel="1" x14ac:dyDescent="0.25">
      <c r="A60" s="26" t="s">
        <v>141</v>
      </c>
      <c r="B60" s="19"/>
      <c r="C60" s="19"/>
      <c r="D60" s="19"/>
      <c r="E60" s="19"/>
      <c r="F60" s="19"/>
      <c r="G60" s="19"/>
      <c r="H60" s="29"/>
      <c r="I60" s="29"/>
      <c r="J60" s="19"/>
      <c r="K60" s="27"/>
      <c r="L60" s="19"/>
      <c r="M60" s="19"/>
    </row>
    <row r="61" spans="1:13" s="16" customFormat="1" ht="55.5" customHeight="1" outlineLevel="1" x14ac:dyDescent="0.25">
      <c r="A61" s="30" t="s">
        <v>142</v>
      </c>
      <c r="B61" s="21" t="s">
        <v>143</v>
      </c>
      <c r="C61" s="10" t="s">
        <v>144</v>
      </c>
      <c r="D61" s="10"/>
      <c r="E61" s="10"/>
      <c r="F61" s="30" t="s">
        <v>20</v>
      </c>
      <c r="G61" s="31">
        <v>8</v>
      </c>
      <c r="H61" s="31"/>
      <c r="I61" s="31">
        <f>G61+H61</f>
        <v>8</v>
      </c>
      <c r="J61" s="32">
        <v>13161.34</v>
      </c>
      <c r="K61" s="32" t="e">
        <f>ROUND(#REF!*3.79*1.3755*1.0109,0)</f>
        <v>#REF!</v>
      </c>
      <c r="L61" s="33">
        <f>ROUND(I61*J61,0)</f>
        <v>105291</v>
      </c>
      <c r="M61" s="34"/>
    </row>
    <row r="62" spans="1:13" s="16" customFormat="1" ht="37.5" customHeight="1" outlineLevel="1" x14ac:dyDescent="0.25">
      <c r="A62" s="30" t="s">
        <v>145</v>
      </c>
      <c r="B62" s="21" t="s">
        <v>146</v>
      </c>
      <c r="C62" s="10" t="s">
        <v>144</v>
      </c>
      <c r="D62" s="10"/>
      <c r="E62" s="10"/>
      <c r="F62" s="30" t="s">
        <v>20</v>
      </c>
      <c r="G62" s="31">
        <v>5</v>
      </c>
      <c r="H62" s="31"/>
      <c r="I62" s="31">
        <f>G62+H62</f>
        <v>5</v>
      </c>
      <c r="J62" s="32">
        <v>13161.34</v>
      </c>
      <c r="K62" s="32" t="e">
        <f>ROUND(#REF!*3.79*1.3755*1.0109,0)</f>
        <v>#REF!</v>
      </c>
      <c r="L62" s="33">
        <f>ROUND(I62*J62,0)</f>
        <v>65807</v>
      </c>
      <c r="M62" s="34"/>
    </row>
    <row r="63" spans="1:13" s="16" customFormat="1" ht="22.5" customHeight="1" outlineLevel="1" x14ac:dyDescent="0.25">
      <c r="A63" s="20" t="s">
        <v>147</v>
      </c>
      <c r="B63" s="21" t="s">
        <v>35</v>
      </c>
      <c r="C63" s="11" t="s">
        <v>36</v>
      </c>
      <c r="D63" s="11"/>
      <c r="E63" s="11"/>
      <c r="F63" s="20" t="s">
        <v>20</v>
      </c>
      <c r="G63" s="22">
        <v>1</v>
      </c>
      <c r="H63" s="23">
        <v>1</v>
      </c>
      <c r="I63" s="23">
        <v>1</v>
      </c>
      <c r="J63" s="23"/>
      <c r="K63" s="24">
        <v>29095.96</v>
      </c>
      <c r="L63" s="25"/>
      <c r="M63" s="24">
        <v>29095.96</v>
      </c>
    </row>
    <row r="64" spans="1:13" s="16" customFormat="1" ht="22.5" customHeight="1" outlineLevel="1" x14ac:dyDescent="0.25">
      <c r="A64" s="20" t="s">
        <v>148</v>
      </c>
      <c r="B64" s="21" t="s">
        <v>149</v>
      </c>
      <c r="C64" s="11" t="s">
        <v>150</v>
      </c>
      <c r="D64" s="11"/>
      <c r="E64" s="11"/>
      <c r="F64" s="20" t="s">
        <v>20</v>
      </c>
      <c r="G64" s="22">
        <v>1</v>
      </c>
      <c r="H64" s="23">
        <v>1</v>
      </c>
      <c r="I64" s="23">
        <v>1</v>
      </c>
      <c r="J64" s="23"/>
      <c r="K64" s="24">
        <v>79693.95</v>
      </c>
      <c r="L64" s="25"/>
      <c r="M64" s="24">
        <v>79693.95</v>
      </c>
    </row>
    <row r="65" spans="1:13" s="16" customFormat="1" ht="15" customHeight="1" outlineLevel="1" x14ac:dyDescent="0.25">
      <c r="A65" s="26" t="s">
        <v>151</v>
      </c>
      <c r="B65" s="19"/>
      <c r="C65" s="19"/>
      <c r="D65" s="19"/>
      <c r="E65" s="19"/>
      <c r="F65" s="19"/>
      <c r="G65" s="19"/>
      <c r="H65" s="29"/>
      <c r="I65" s="29"/>
      <c r="J65" s="19"/>
      <c r="K65" s="27"/>
      <c r="L65" s="19"/>
      <c r="M65" s="19"/>
    </row>
    <row r="66" spans="1:13" s="16" customFormat="1" ht="22.5" customHeight="1" outlineLevel="1" x14ac:dyDescent="0.25">
      <c r="A66" s="20" t="s">
        <v>152</v>
      </c>
      <c r="B66" s="21" t="s">
        <v>153</v>
      </c>
      <c r="C66" s="11" t="s">
        <v>154</v>
      </c>
      <c r="D66" s="11"/>
      <c r="E66" s="11"/>
      <c r="F66" s="20" t="s">
        <v>20</v>
      </c>
      <c r="G66" s="22">
        <v>1</v>
      </c>
      <c r="H66" s="23">
        <v>1</v>
      </c>
      <c r="I66" s="23">
        <v>1</v>
      </c>
      <c r="J66" s="23"/>
      <c r="K66" s="24">
        <v>11200.52</v>
      </c>
      <c r="L66" s="25"/>
      <c r="M66" s="24">
        <v>11200.52</v>
      </c>
    </row>
    <row r="67" spans="1:13" s="16" customFormat="1" ht="22.5" customHeight="1" outlineLevel="1" x14ac:dyDescent="0.25">
      <c r="A67" s="20" t="s">
        <v>155</v>
      </c>
      <c r="B67" s="21" t="s">
        <v>156</v>
      </c>
      <c r="C67" s="11" t="s">
        <v>157</v>
      </c>
      <c r="D67" s="11"/>
      <c r="E67" s="11"/>
      <c r="F67" s="20" t="s">
        <v>20</v>
      </c>
      <c r="G67" s="22">
        <v>2</v>
      </c>
      <c r="H67" s="23">
        <v>1</v>
      </c>
      <c r="I67" s="23">
        <v>2</v>
      </c>
      <c r="J67" s="23"/>
      <c r="K67" s="24">
        <v>8772.7800000000007</v>
      </c>
      <c r="L67" s="25"/>
      <c r="M67" s="24">
        <v>17545.560000000001</v>
      </c>
    </row>
    <row r="68" spans="1:13" s="16" customFormat="1" ht="22.5" customHeight="1" outlineLevel="1" x14ac:dyDescent="0.25">
      <c r="A68" s="20" t="s">
        <v>158</v>
      </c>
      <c r="B68" s="21" t="s">
        <v>35</v>
      </c>
      <c r="C68" s="11" t="s">
        <v>36</v>
      </c>
      <c r="D68" s="11"/>
      <c r="E68" s="11"/>
      <c r="F68" s="20" t="s">
        <v>20</v>
      </c>
      <c r="G68" s="22">
        <v>1</v>
      </c>
      <c r="H68" s="23">
        <v>1</v>
      </c>
      <c r="I68" s="23">
        <v>1</v>
      </c>
      <c r="J68" s="23"/>
      <c r="K68" s="24">
        <v>29095.96</v>
      </c>
      <c r="L68" s="25"/>
      <c r="M68" s="24">
        <v>29095.96</v>
      </c>
    </row>
    <row r="69" spans="1:13" s="16" customFormat="1" ht="22.5" customHeight="1" outlineLevel="1" x14ac:dyDescent="0.25">
      <c r="A69" s="20" t="s">
        <v>159</v>
      </c>
      <c r="B69" s="21" t="s">
        <v>160</v>
      </c>
      <c r="C69" s="11" t="s">
        <v>161</v>
      </c>
      <c r="D69" s="11"/>
      <c r="E69" s="11"/>
      <c r="F69" s="20" t="s">
        <v>20</v>
      </c>
      <c r="G69" s="22">
        <v>1</v>
      </c>
      <c r="H69" s="23">
        <v>1</v>
      </c>
      <c r="I69" s="23">
        <v>1</v>
      </c>
      <c r="J69" s="23"/>
      <c r="K69" s="24">
        <v>117151.65</v>
      </c>
      <c r="L69" s="25"/>
      <c r="M69" s="24">
        <v>117151.65</v>
      </c>
    </row>
    <row r="70" spans="1:13" s="16" customFormat="1" ht="22.5" customHeight="1" outlineLevel="1" x14ac:dyDescent="0.25">
      <c r="A70" s="20" t="s">
        <v>162</v>
      </c>
      <c r="B70" s="21" t="s">
        <v>163</v>
      </c>
      <c r="C70" s="11" t="s">
        <v>164</v>
      </c>
      <c r="D70" s="11"/>
      <c r="E70" s="11"/>
      <c r="F70" s="20" t="s">
        <v>20</v>
      </c>
      <c r="G70" s="22">
        <v>25</v>
      </c>
      <c r="H70" s="23">
        <v>1</v>
      </c>
      <c r="I70" s="23">
        <v>25</v>
      </c>
      <c r="J70" s="23"/>
      <c r="K70" s="24">
        <v>8235.15</v>
      </c>
      <c r="L70" s="25"/>
      <c r="M70" s="24">
        <v>205878.75</v>
      </c>
    </row>
    <row r="71" spans="1:13" s="16" customFormat="1" ht="22.5" customHeight="1" outlineLevel="1" x14ac:dyDescent="0.25">
      <c r="A71" s="20" t="s">
        <v>165</v>
      </c>
      <c r="B71" s="21" t="s">
        <v>166</v>
      </c>
      <c r="C71" s="11" t="s">
        <v>167</v>
      </c>
      <c r="D71" s="11"/>
      <c r="E71" s="11"/>
      <c r="F71" s="20" t="s">
        <v>20</v>
      </c>
      <c r="G71" s="22">
        <v>1</v>
      </c>
      <c r="H71" s="23">
        <v>1</v>
      </c>
      <c r="I71" s="23">
        <v>1</v>
      </c>
      <c r="J71" s="23"/>
      <c r="K71" s="24">
        <v>77968.28</v>
      </c>
      <c r="L71" s="25"/>
      <c r="M71" s="24">
        <v>77968.28</v>
      </c>
    </row>
    <row r="72" spans="1:13" s="16" customFormat="1" ht="15" customHeight="1" outlineLevel="1" x14ac:dyDescent="0.25">
      <c r="A72" s="26" t="s">
        <v>168</v>
      </c>
      <c r="B72" s="19"/>
      <c r="C72" s="19"/>
      <c r="D72" s="19"/>
      <c r="E72" s="19"/>
      <c r="F72" s="19"/>
      <c r="G72" s="19"/>
      <c r="H72" s="29"/>
      <c r="I72" s="29"/>
      <c r="J72" s="19"/>
      <c r="K72" s="27"/>
      <c r="L72" s="19"/>
      <c r="M72" s="19"/>
    </row>
    <row r="73" spans="1:13" s="16" customFormat="1" ht="22.5" customHeight="1" outlineLevel="1" x14ac:dyDescent="0.25">
      <c r="A73" s="30" t="s">
        <v>169</v>
      </c>
      <c r="B73" s="21" t="s">
        <v>170</v>
      </c>
      <c r="C73" s="10" t="s">
        <v>171</v>
      </c>
      <c r="D73" s="10"/>
      <c r="E73" s="10"/>
      <c r="F73" s="30" t="s">
        <v>20</v>
      </c>
      <c r="G73" s="31">
        <v>15</v>
      </c>
      <c r="H73" s="31" t="e">
        <f>VLOOKUP(A73,#REF!,7,0)</f>
        <v>#REF!</v>
      </c>
      <c r="I73" s="31" t="e">
        <f>G73+H73</f>
        <v>#REF!</v>
      </c>
      <c r="J73" s="32">
        <v>34495.449999999997</v>
      </c>
      <c r="K73" s="32" t="e">
        <f>ROUND(#REF!*3.79*1.3755*1.0109,0)</f>
        <v>#REF!</v>
      </c>
      <c r="L73" s="33" t="e">
        <f>ROUND(I73*J73,0)</f>
        <v>#REF!</v>
      </c>
      <c r="M73" s="34"/>
    </row>
    <row r="74" spans="1:13" s="16" customFormat="1" ht="15" customHeight="1" outlineLevel="1" x14ac:dyDescent="0.25">
      <c r="A74" s="36" t="s">
        <v>172</v>
      </c>
      <c r="B74" s="36"/>
      <c r="C74" s="36"/>
      <c r="D74" s="36"/>
      <c r="E74" s="36"/>
      <c r="F74" s="36"/>
      <c r="G74" s="36"/>
      <c r="H74" s="36"/>
      <c r="I74" s="36"/>
      <c r="J74" s="36"/>
      <c r="K74" s="36"/>
      <c r="L74" s="36"/>
      <c r="M74" s="36"/>
    </row>
    <row r="75" spans="1:13" s="16" customFormat="1" ht="22.5" customHeight="1" outlineLevel="1" x14ac:dyDescent="0.25">
      <c r="A75" s="20" t="s">
        <v>173</v>
      </c>
      <c r="B75" s="21" t="s">
        <v>174</v>
      </c>
      <c r="C75" s="11" t="s">
        <v>175</v>
      </c>
      <c r="D75" s="11"/>
      <c r="E75" s="11"/>
      <c r="F75" s="20" t="s">
        <v>20</v>
      </c>
      <c r="G75" s="22">
        <v>10</v>
      </c>
      <c r="H75" s="23">
        <v>1</v>
      </c>
      <c r="I75" s="23">
        <v>10</v>
      </c>
      <c r="J75" s="23"/>
      <c r="K75" s="24">
        <v>65976.08</v>
      </c>
      <c r="L75" s="25"/>
      <c r="M75" s="24">
        <v>659760.80000000005</v>
      </c>
    </row>
    <row r="76" spans="1:13" s="16" customFormat="1" ht="22.5" customHeight="1" outlineLevel="1" x14ac:dyDescent="0.25">
      <c r="A76" s="20" t="s">
        <v>176</v>
      </c>
      <c r="B76" s="21" t="s">
        <v>177</v>
      </c>
      <c r="C76" s="11" t="s">
        <v>178</v>
      </c>
      <c r="D76" s="11"/>
      <c r="E76" s="11"/>
      <c r="F76" s="20" t="s">
        <v>20</v>
      </c>
      <c r="G76" s="22">
        <v>1</v>
      </c>
      <c r="H76" s="23">
        <v>1</v>
      </c>
      <c r="I76" s="23">
        <v>1</v>
      </c>
      <c r="J76" s="23"/>
      <c r="K76" s="24">
        <v>21996.25</v>
      </c>
      <c r="L76" s="25"/>
      <c r="M76" s="24">
        <v>21996.25</v>
      </c>
    </row>
    <row r="77" spans="1:13" s="16" customFormat="1" ht="15" customHeight="1" outlineLevel="1" x14ac:dyDescent="0.25">
      <c r="A77" s="26" t="s">
        <v>179</v>
      </c>
      <c r="B77" s="19"/>
      <c r="C77" s="19"/>
      <c r="D77" s="19"/>
      <c r="E77" s="19"/>
      <c r="F77" s="19"/>
      <c r="G77" s="19"/>
      <c r="H77" s="29"/>
      <c r="I77" s="29"/>
      <c r="J77" s="19"/>
      <c r="K77" s="27"/>
      <c r="L77" s="19"/>
      <c r="M77" s="19"/>
    </row>
    <row r="78" spans="1:13" s="16" customFormat="1" ht="22.5" customHeight="1" outlineLevel="1" x14ac:dyDescent="0.25">
      <c r="A78" s="20" t="s">
        <v>180</v>
      </c>
      <c r="B78" s="21" t="s">
        <v>35</v>
      </c>
      <c r="C78" s="11" t="s">
        <v>36</v>
      </c>
      <c r="D78" s="11"/>
      <c r="E78" s="11"/>
      <c r="F78" s="20" t="s">
        <v>20</v>
      </c>
      <c r="G78" s="22">
        <v>1</v>
      </c>
      <c r="H78" s="23">
        <v>1</v>
      </c>
      <c r="I78" s="23">
        <v>1</v>
      </c>
      <c r="J78" s="23"/>
      <c r="K78" s="24">
        <v>29095.96</v>
      </c>
      <c r="L78" s="25"/>
      <c r="M78" s="24">
        <v>29095.96</v>
      </c>
    </row>
    <row r="79" spans="1:13" s="16" customFormat="1" ht="22.5" customHeight="1" outlineLevel="1" x14ac:dyDescent="0.25">
      <c r="A79" s="20" t="s">
        <v>181</v>
      </c>
      <c r="B79" s="21" t="s">
        <v>182</v>
      </c>
      <c r="C79" s="11" t="s">
        <v>183</v>
      </c>
      <c r="D79" s="11"/>
      <c r="E79" s="11"/>
      <c r="F79" s="20" t="s">
        <v>20</v>
      </c>
      <c r="G79" s="22">
        <v>2</v>
      </c>
      <c r="H79" s="23">
        <v>1</v>
      </c>
      <c r="I79" s="23">
        <v>2</v>
      </c>
      <c r="J79" s="23"/>
      <c r="K79" s="24">
        <v>231115.5</v>
      </c>
      <c r="L79" s="25"/>
      <c r="M79" s="24">
        <v>462231</v>
      </c>
    </row>
    <row r="80" spans="1:13" s="16" customFormat="1" ht="22.5" customHeight="1" outlineLevel="1" x14ac:dyDescent="0.25">
      <c r="A80" s="20" t="s">
        <v>184</v>
      </c>
      <c r="B80" s="21" t="s">
        <v>185</v>
      </c>
      <c r="C80" s="11" t="s">
        <v>186</v>
      </c>
      <c r="D80" s="11"/>
      <c r="E80" s="11"/>
      <c r="F80" s="20" t="s">
        <v>20</v>
      </c>
      <c r="G80" s="22">
        <v>1</v>
      </c>
      <c r="H80" s="23">
        <v>1</v>
      </c>
      <c r="I80" s="23">
        <v>1</v>
      </c>
      <c r="J80" s="23"/>
      <c r="K80" s="24">
        <v>79137.350000000006</v>
      </c>
      <c r="L80" s="25"/>
      <c r="M80" s="24">
        <v>79137.350000000006</v>
      </c>
    </row>
    <row r="81" spans="1:13" s="16" customFormat="1" ht="22.5" customHeight="1" outlineLevel="1" x14ac:dyDescent="0.25">
      <c r="A81" s="20" t="s">
        <v>187</v>
      </c>
      <c r="B81" s="21" t="s">
        <v>188</v>
      </c>
      <c r="C81" s="11" t="s">
        <v>189</v>
      </c>
      <c r="D81" s="11"/>
      <c r="E81" s="11"/>
      <c r="F81" s="20" t="s">
        <v>20</v>
      </c>
      <c r="G81" s="22">
        <v>50</v>
      </c>
      <c r="H81" s="23">
        <v>1</v>
      </c>
      <c r="I81" s="23">
        <v>50</v>
      </c>
      <c r="J81" s="23"/>
      <c r="K81" s="24">
        <v>2258.0300000000002</v>
      </c>
      <c r="L81" s="25"/>
      <c r="M81" s="24">
        <v>112901.5</v>
      </c>
    </row>
    <row r="82" spans="1:13" s="16" customFormat="1" ht="22.5" customHeight="1" outlineLevel="1" x14ac:dyDescent="0.25">
      <c r="A82" s="20" t="s">
        <v>190</v>
      </c>
      <c r="B82" s="21" t="s">
        <v>191</v>
      </c>
      <c r="C82" s="11" t="s">
        <v>192</v>
      </c>
      <c r="D82" s="11"/>
      <c r="E82" s="11"/>
      <c r="F82" s="20" t="s">
        <v>20</v>
      </c>
      <c r="G82" s="22">
        <v>1</v>
      </c>
      <c r="H82" s="23">
        <v>1</v>
      </c>
      <c r="I82" s="23">
        <v>1</v>
      </c>
      <c r="J82" s="23"/>
      <c r="K82" s="24">
        <v>11507.28</v>
      </c>
      <c r="L82" s="25"/>
      <c r="M82" s="24">
        <v>11507.28</v>
      </c>
    </row>
    <row r="83" spans="1:13" s="16" customFormat="1" ht="15" customHeight="1" outlineLevel="1" x14ac:dyDescent="0.25">
      <c r="A83" s="26" t="s">
        <v>193</v>
      </c>
      <c r="B83" s="19"/>
      <c r="C83" s="19"/>
      <c r="D83" s="19"/>
      <c r="E83" s="19"/>
      <c r="F83" s="19"/>
      <c r="G83" s="19"/>
      <c r="H83" s="29"/>
      <c r="I83" s="29"/>
      <c r="J83" s="19"/>
      <c r="K83" s="27"/>
      <c r="L83" s="19"/>
      <c r="M83" s="19"/>
    </row>
    <row r="84" spans="1:13" s="16" customFormat="1" ht="22.5" customHeight="1" outlineLevel="1" x14ac:dyDescent="0.25">
      <c r="A84" s="20" t="s">
        <v>194</v>
      </c>
      <c r="B84" s="21" t="s">
        <v>195</v>
      </c>
      <c r="C84" s="11" t="s">
        <v>196</v>
      </c>
      <c r="D84" s="11"/>
      <c r="E84" s="11"/>
      <c r="F84" s="20" t="s">
        <v>20</v>
      </c>
      <c r="G84" s="22">
        <v>1</v>
      </c>
      <c r="H84" s="23">
        <v>1</v>
      </c>
      <c r="I84" s="23">
        <v>1</v>
      </c>
      <c r="J84" s="23"/>
      <c r="K84" s="24">
        <v>287260.42</v>
      </c>
      <c r="L84" s="25"/>
      <c r="M84" s="24">
        <v>287260.42</v>
      </c>
    </row>
    <row r="85" spans="1:13" s="16" customFormat="1" ht="22.5" customHeight="1" outlineLevel="1" x14ac:dyDescent="0.25">
      <c r="A85" s="20" t="s">
        <v>197</v>
      </c>
      <c r="B85" s="21" t="s">
        <v>35</v>
      </c>
      <c r="C85" s="11" t="s">
        <v>36</v>
      </c>
      <c r="D85" s="11"/>
      <c r="E85" s="11"/>
      <c r="F85" s="20" t="s">
        <v>20</v>
      </c>
      <c r="G85" s="22">
        <v>1</v>
      </c>
      <c r="H85" s="23">
        <v>1</v>
      </c>
      <c r="I85" s="23">
        <v>1</v>
      </c>
      <c r="J85" s="23"/>
      <c r="K85" s="24">
        <v>29095.96</v>
      </c>
      <c r="L85" s="25"/>
      <c r="M85" s="24">
        <v>29095.96</v>
      </c>
    </row>
    <row r="86" spans="1:13" s="16" customFormat="1" ht="22.5" customHeight="1" outlineLevel="1" x14ac:dyDescent="0.25">
      <c r="A86" s="20" t="s">
        <v>198</v>
      </c>
      <c r="B86" s="21" t="s">
        <v>199</v>
      </c>
      <c r="C86" s="11" t="s">
        <v>200</v>
      </c>
      <c r="D86" s="11"/>
      <c r="E86" s="11"/>
      <c r="F86" s="20" t="s">
        <v>20</v>
      </c>
      <c r="G86" s="22">
        <v>1</v>
      </c>
      <c r="H86" s="23">
        <v>1</v>
      </c>
      <c r="I86" s="23">
        <v>1</v>
      </c>
      <c r="J86" s="23"/>
      <c r="K86" s="24">
        <v>20587.88</v>
      </c>
      <c r="L86" s="25"/>
      <c r="M86" s="24">
        <v>20587.88</v>
      </c>
    </row>
    <row r="87" spans="1:13" s="16" customFormat="1" ht="22.5" customHeight="1" outlineLevel="1" x14ac:dyDescent="0.25">
      <c r="A87" s="20" t="s">
        <v>201</v>
      </c>
      <c r="B87" s="21" t="s">
        <v>202</v>
      </c>
      <c r="C87" s="11" t="s">
        <v>203</v>
      </c>
      <c r="D87" s="11"/>
      <c r="E87" s="11"/>
      <c r="F87" s="20" t="s">
        <v>20</v>
      </c>
      <c r="G87" s="22">
        <v>1</v>
      </c>
      <c r="H87" s="23">
        <v>1</v>
      </c>
      <c r="I87" s="23">
        <v>1</v>
      </c>
      <c r="J87" s="23"/>
      <c r="K87" s="24">
        <v>71788.5</v>
      </c>
      <c r="L87" s="25"/>
      <c r="M87" s="24">
        <v>71788.5</v>
      </c>
    </row>
    <row r="88" spans="1:13" s="16" customFormat="1" ht="22.5" customHeight="1" outlineLevel="1" x14ac:dyDescent="0.25">
      <c r="A88" s="20" t="s">
        <v>204</v>
      </c>
      <c r="B88" s="21" t="s">
        <v>205</v>
      </c>
      <c r="C88" s="11" t="s">
        <v>206</v>
      </c>
      <c r="D88" s="11"/>
      <c r="E88" s="11"/>
      <c r="F88" s="20" t="s">
        <v>20</v>
      </c>
      <c r="G88" s="22">
        <v>1</v>
      </c>
      <c r="H88" s="23">
        <v>1</v>
      </c>
      <c r="I88" s="23">
        <v>1</v>
      </c>
      <c r="J88" s="23"/>
      <c r="K88" s="24">
        <v>5053.68</v>
      </c>
      <c r="L88" s="25"/>
      <c r="M88" s="24">
        <v>5053.68</v>
      </c>
    </row>
    <row r="89" spans="1:13" s="16" customFormat="1" ht="22.5" customHeight="1" outlineLevel="1" x14ac:dyDescent="0.25">
      <c r="A89" s="20" t="s">
        <v>142</v>
      </c>
      <c r="B89" s="21" t="s">
        <v>207</v>
      </c>
      <c r="C89" s="11" t="s">
        <v>208</v>
      </c>
      <c r="D89" s="11"/>
      <c r="E89" s="11"/>
      <c r="F89" s="20" t="s">
        <v>20</v>
      </c>
      <c r="G89" s="22">
        <v>1</v>
      </c>
      <c r="H89" s="23">
        <v>1</v>
      </c>
      <c r="I89" s="23">
        <v>1</v>
      </c>
      <c r="J89" s="23"/>
      <c r="K89" s="24">
        <v>1275.55</v>
      </c>
      <c r="L89" s="25"/>
      <c r="M89" s="24">
        <v>1275.55</v>
      </c>
    </row>
    <row r="90" spans="1:13" s="16" customFormat="1" ht="22.5" customHeight="1" outlineLevel="1" x14ac:dyDescent="0.25">
      <c r="A90" s="20" t="s">
        <v>145</v>
      </c>
      <c r="B90" s="21" t="s">
        <v>209</v>
      </c>
      <c r="C90" s="11" t="s">
        <v>210</v>
      </c>
      <c r="D90" s="11"/>
      <c r="E90" s="11"/>
      <c r="F90" s="20" t="s">
        <v>20</v>
      </c>
      <c r="G90" s="22">
        <v>1</v>
      </c>
      <c r="H90" s="23">
        <v>1</v>
      </c>
      <c r="I90" s="23">
        <v>1</v>
      </c>
      <c r="J90" s="23"/>
      <c r="K90" s="24">
        <v>22496.97</v>
      </c>
      <c r="L90" s="25"/>
      <c r="M90" s="24">
        <v>22496.97</v>
      </c>
    </row>
    <row r="91" spans="1:13" s="16" customFormat="1" ht="22.5" customHeight="1" outlineLevel="1" x14ac:dyDescent="0.25">
      <c r="A91" s="20" t="s">
        <v>211</v>
      </c>
      <c r="B91" s="21" t="s">
        <v>212</v>
      </c>
      <c r="C91" s="11" t="s">
        <v>213</v>
      </c>
      <c r="D91" s="11"/>
      <c r="E91" s="11"/>
      <c r="F91" s="20" t="s">
        <v>20</v>
      </c>
      <c r="G91" s="22">
        <v>1</v>
      </c>
      <c r="H91" s="23">
        <v>1</v>
      </c>
      <c r="I91" s="23">
        <v>1</v>
      </c>
      <c r="J91" s="23"/>
      <c r="K91" s="24">
        <v>2125.1999999999998</v>
      </c>
      <c r="L91" s="25"/>
      <c r="M91" s="24">
        <v>2125.1999999999998</v>
      </c>
    </row>
    <row r="92" spans="1:13" s="16" customFormat="1" ht="22.5" customHeight="1" outlineLevel="1" x14ac:dyDescent="0.25">
      <c r="A92" s="20" t="s">
        <v>214</v>
      </c>
      <c r="B92" s="21" t="s">
        <v>215</v>
      </c>
      <c r="C92" s="11" t="s">
        <v>216</v>
      </c>
      <c r="D92" s="11"/>
      <c r="E92" s="11"/>
      <c r="F92" s="20" t="s">
        <v>20</v>
      </c>
      <c r="G92" s="22">
        <v>1</v>
      </c>
      <c r="H92" s="23">
        <v>1</v>
      </c>
      <c r="I92" s="23">
        <v>1</v>
      </c>
      <c r="J92" s="23"/>
      <c r="K92" s="24">
        <v>6965.93</v>
      </c>
      <c r="L92" s="25"/>
      <c r="M92" s="24">
        <v>6965.93</v>
      </c>
    </row>
    <row r="93" spans="1:13" s="16" customFormat="1" ht="22.5" customHeight="1" outlineLevel="1" x14ac:dyDescent="0.25">
      <c r="A93" s="20" t="s">
        <v>217</v>
      </c>
      <c r="B93" s="21" t="s">
        <v>218</v>
      </c>
      <c r="C93" s="11" t="s">
        <v>219</v>
      </c>
      <c r="D93" s="11"/>
      <c r="E93" s="11"/>
      <c r="F93" s="20" t="s">
        <v>20</v>
      </c>
      <c r="G93" s="22">
        <v>1</v>
      </c>
      <c r="H93" s="23">
        <v>1</v>
      </c>
      <c r="I93" s="23">
        <v>1</v>
      </c>
      <c r="J93" s="23"/>
      <c r="K93" s="24">
        <v>22314.6</v>
      </c>
      <c r="L93" s="25"/>
      <c r="M93" s="24">
        <v>22314.6</v>
      </c>
    </row>
    <row r="94" spans="1:13" s="16" customFormat="1" ht="22.5" customHeight="1" outlineLevel="1" x14ac:dyDescent="0.25">
      <c r="A94" s="20" t="s">
        <v>220</v>
      </c>
      <c r="B94" s="21" t="s">
        <v>221</v>
      </c>
      <c r="C94" s="11" t="s">
        <v>222</v>
      </c>
      <c r="D94" s="11"/>
      <c r="E94" s="11"/>
      <c r="F94" s="20" t="s">
        <v>20</v>
      </c>
      <c r="G94" s="22">
        <v>1</v>
      </c>
      <c r="H94" s="23">
        <v>1</v>
      </c>
      <c r="I94" s="23">
        <v>1</v>
      </c>
      <c r="J94" s="23"/>
      <c r="K94" s="24">
        <v>24068.73</v>
      </c>
      <c r="L94" s="25"/>
      <c r="M94" s="24">
        <v>24068.73</v>
      </c>
    </row>
    <row r="95" spans="1:13" s="16" customFormat="1" ht="22.5" customHeight="1" outlineLevel="1" x14ac:dyDescent="0.25">
      <c r="A95" s="20" t="s">
        <v>223</v>
      </c>
      <c r="B95" s="21" t="s">
        <v>224</v>
      </c>
      <c r="C95" s="11" t="s">
        <v>225</v>
      </c>
      <c r="D95" s="11"/>
      <c r="E95" s="11"/>
      <c r="F95" s="20" t="s">
        <v>20</v>
      </c>
      <c r="G95" s="22">
        <v>1</v>
      </c>
      <c r="H95" s="23">
        <v>1</v>
      </c>
      <c r="I95" s="23">
        <v>1</v>
      </c>
      <c r="J95" s="23"/>
      <c r="K95" s="24">
        <v>3759.15</v>
      </c>
      <c r="L95" s="25"/>
      <c r="M95" s="24">
        <v>3759.15</v>
      </c>
    </row>
    <row r="96" spans="1:13" s="16" customFormat="1" ht="22.5" customHeight="1" outlineLevel="1" x14ac:dyDescent="0.25">
      <c r="A96" s="20" t="s">
        <v>226</v>
      </c>
      <c r="B96" s="21" t="s">
        <v>227</v>
      </c>
      <c r="C96" s="11" t="s">
        <v>228</v>
      </c>
      <c r="D96" s="11"/>
      <c r="E96" s="11"/>
      <c r="F96" s="20" t="s">
        <v>20</v>
      </c>
      <c r="G96" s="22">
        <v>1</v>
      </c>
      <c r="H96" s="23">
        <v>1</v>
      </c>
      <c r="I96" s="23">
        <v>1</v>
      </c>
      <c r="J96" s="23"/>
      <c r="K96" s="24">
        <v>1275.55</v>
      </c>
      <c r="L96" s="25"/>
      <c r="M96" s="24">
        <v>1275.55</v>
      </c>
    </row>
    <row r="97" spans="1:13" s="16" customFormat="1" ht="22.5" customHeight="1" outlineLevel="1" x14ac:dyDescent="0.25">
      <c r="A97" s="20" t="s">
        <v>229</v>
      </c>
      <c r="B97" s="21" t="s">
        <v>230</v>
      </c>
      <c r="C97" s="11" t="s">
        <v>231</v>
      </c>
      <c r="D97" s="11"/>
      <c r="E97" s="11"/>
      <c r="F97" s="20" t="s">
        <v>20</v>
      </c>
      <c r="G97" s="22">
        <v>1</v>
      </c>
      <c r="H97" s="23">
        <v>1</v>
      </c>
      <c r="I97" s="23">
        <v>1</v>
      </c>
      <c r="J97" s="23"/>
      <c r="K97" s="24">
        <v>10758.83</v>
      </c>
      <c r="L97" s="25"/>
      <c r="M97" s="24">
        <v>10758.83</v>
      </c>
    </row>
    <row r="98" spans="1:13" s="16" customFormat="1" ht="22.5" customHeight="1" outlineLevel="1" x14ac:dyDescent="0.25">
      <c r="A98" s="20" t="s">
        <v>232</v>
      </c>
      <c r="B98" s="21" t="s">
        <v>233</v>
      </c>
      <c r="C98" s="11" t="s">
        <v>234</v>
      </c>
      <c r="D98" s="11"/>
      <c r="E98" s="11"/>
      <c r="F98" s="20" t="s">
        <v>20</v>
      </c>
      <c r="G98" s="22">
        <v>1</v>
      </c>
      <c r="H98" s="23">
        <v>1</v>
      </c>
      <c r="I98" s="23">
        <v>1</v>
      </c>
      <c r="J98" s="23"/>
      <c r="K98" s="24">
        <v>2690.23</v>
      </c>
      <c r="L98" s="25"/>
      <c r="M98" s="24">
        <v>2690.23</v>
      </c>
    </row>
    <row r="99" spans="1:13" s="16" customFormat="1" ht="22.5" customHeight="1" outlineLevel="1" x14ac:dyDescent="0.25">
      <c r="A99" s="20" t="s">
        <v>235</v>
      </c>
      <c r="B99" s="21" t="s">
        <v>236</v>
      </c>
      <c r="C99" s="11" t="s">
        <v>237</v>
      </c>
      <c r="D99" s="11"/>
      <c r="E99" s="11"/>
      <c r="F99" s="20" t="s">
        <v>20</v>
      </c>
      <c r="G99" s="22">
        <v>1</v>
      </c>
      <c r="H99" s="23">
        <v>1</v>
      </c>
      <c r="I99" s="23">
        <v>1</v>
      </c>
      <c r="J99" s="23"/>
      <c r="K99" s="24">
        <v>4129.17</v>
      </c>
      <c r="L99" s="25"/>
      <c r="M99" s="24">
        <v>4129.17</v>
      </c>
    </row>
    <row r="100" spans="1:13" s="16" customFormat="1" ht="15" customHeight="1" outlineLevel="1" x14ac:dyDescent="0.25">
      <c r="A100" s="26" t="s">
        <v>238</v>
      </c>
      <c r="B100" s="19"/>
      <c r="C100" s="19"/>
      <c r="D100" s="19"/>
      <c r="E100" s="19"/>
      <c r="F100" s="19"/>
      <c r="G100" s="19"/>
      <c r="H100" s="29"/>
      <c r="I100" s="29"/>
      <c r="J100" s="19"/>
      <c r="K100" s="27"/>
      <c r="L100" s="19"/>
      <c r="M100" s="19"/>
    </row>
    <row r="101" spans="1:13" s="16" customFormat="1" ht="22.5" customHeight="1" outlineLevel="1" x14ac:dyDescent="0.25">
      <c r="A101" s="20" t="s">
        <v>239</v>
      </c>
      <c r="B101" s="21" t="s">
        <v>35</v>
      </c>
      <c r="C101" s="11" t="s">
        <v>36</v>
      </c>
      <c r="D101" s="11"/>
      <c r="E101" s="11"/>
      <c r="F101" s="20" t="s">
        <v>20</v>
      </c>
      <c r="G101" s="22">
        <v>1</v>
      </c>
      <c r="H101" s="23">
        <v>1</v>
      </c>
      <c r="I101" s="23">
        <v>1</v>
      </c>
      <c r="J101" s="23"/>
      <c r="K101" s="24">
        <v>29095.96</v>
      </c>
      <c r="L101" s="25"/>
      <c r="M101" s="24">
        <v>29095.96</v>
      </c>
    </row>
    <row r="102" spans="1:13" s="16" customFormat="1" ht="43.5" customHeight="1" outlineLevel="1" x14ac:dyDescent="0.25">
      <c r="A102" s="20" t="s">
        <v>240</v>
      </c>
      <c r="B102" s="21" t="s">
        <v>31</v>
      </c>
      <c r="C102" s="11" t="s">
        <v>32</v>
      </c>
      <c r="D102" s="11"/>
      <c r="E102" s="11"/>
      <c r="F102" s="20" t="s">
        <v>20</v>
      </c>
      <c r="G102" s="22">
        <v>26</v>
      </c>
      <c r="H102" s="23">
        <v>1</v>
      </c>
      <c r="I102" s="23">
        <v>26</v>
      </c>
      <c r="J102" s="23"/>
      <c r="K102" s="24">
        <v>5903.33</v>
      </c>
      <c r="L102" s="25"/>
      <c r="M102" s="24">
        <v>153486.57999999999</v>
      </c>
    </row>
    <row r="103" spans="1:13" s="16" customFormat="1" ht="22.5" customHeight="1" outlineLevel="1" x14ac:dyDescent="0.25">
      <c r="A103" s="20" t="s">
        <v>241</v>
      </c>
      <c r="B103" s="21" t="s">
        <v>242</v>
      </c>
      <c r="C103" s="11" t="s">
        <v>243</v>
      </c>
      <c r="D103" s="11"/>
      <c r="E103" s="11"/>
      <c r="F103" s="20" t="s">
        <v>20</v>
      </c>
      <c r="G103" s="22">
        <v>1</v>
      </c>
      <c r="H103" s="23">
        <v>1</v>
      </c>
      <c r="I103" s="23">
        <v>1</v>
      </c>
      <c r="J103" s="23"/>
      <c r="K103" s="24">
        <v>36676.57</v>
      </c>
      <c r="L103" s="25"/>
      <c r="M103" s="24">
        <v>36676.57</v>
      </c>
    </row>
    <row r="104" spans="1:13" s="16" customFormat="1" ht="22.5" customHeight="1" outlineLevel="1" x14ac:dyDescent="0.25">
      <c r="A104" s="20" t="s">
        <v>244</v>
      </c>
      <c r="B104" s="21" t="s">
        <v>245</v>
      </c>
      <c r="C104" s="11" t="s">
        <v>246</v>
      </c>
      <c r="D104" s="11"/>
      <c r="E104" s="11"/>
      <c r="F104" s="20" t="s">
        <v>20</v>
      </c>
      <c r="G104" s="22">
        <v>1</v>
      </c>
      <c r="H104" s="23">
        <v>1</v>
      </c>
      <c r="I104" s="23">
        <v>1</v>
      </c>
      <c r="J104" s="23"/>
      <c r="K104" s="24">
        <v>174000.75</v>
      </c>
      <c r="L104" s="25"/>
      <c r="M104" s="24">
        <v>174000.75</v>
      </c>
    </row>
    <row r="105" spans="1:13" s="16" customFormat="1" ht="22.5" customHeight="1" outlineLevel="1" x14ac:dyDescent="0.25">
      <c r="A105" s="20" t="s">
        <v>247</v>
      </c>
      <c r="B105" s="21" t="s">
        <v>121</v>
      </c>
      <c r="C105" s="11" t="s">
        <v>122</v>
      </c>
      <c r="D105" s="11"/>
      <c r="E105" s="11"/>
      <c r="F105" s="20" t="s">
        <v>20</v>
      </c>
      <c r="G105" s="22">
        <v>1</v>
      </c>
      <c r="H105" s="23">
        <v>1</v>
      </c>
      <c r="I105" s="23">
        <v>1</v>
      </c>
      <c r="J105" s="23"/>
      <c r="K105" s="24">
        <v>11092.93</v>
      </c>
      <c r="L105" s="25"/>
      <c r="M105" s="24">
        <v>11092.93</v>
      </c>
    </row>
    <row r="106" spans="1:13" s="16" customFormat="1" ht="15" customHeight="1" outlineLevel="1" x14ac:dyDescent="0.25">
      <c r="A106" s="26" t="s">
        <v>248</v>
      </c>
      <c r="B106" s="19"/>
      <c r="C106" s="19"/>
      <c r="D106" s="19"/>
      <c r="E106" s="19"/>
      <c r="F106" s="19"/>
      <c r="G106" s="19"/>
      <c r="H106" s="29"/>
      <c r="I106" s="29"/>
      <c r="J106" s="19"/>
      <c r="K106" s="27"/>
      <c r="L106" s="19"/>
      <c r="M106" s="19"/>
    </row>
    <row r="107" spans="1:13" s="16" customFormat="1" ht="22.5" customHeight="1" outlineLevel="1" x14ac:dyDescent="0.25">
      <c r="A107" s="20" t="s">
        <v>249</v>
      </c>
      <c r="B107" s="21" t="s">
        <v>35</v>
      </c>
      <c r="C107" s="11" t="s">
        <v>36</v>
      </c>
      <c r="D107" s="11"/>
      <c r="E107" s="11"/>
      <c r="F107" s="20" t="s">
        <v>20</v>
      </c>
      <c r="G107" s="22">
        <v>1</v>
      </c>
      <c r="H107" s="23">
        <v>1</v>
      </c>
      <c r="I107" s="23">
        <v>1</v>
      </c>
      <c r="J107" s="23"/>
      <c r="K107" s="24">
        <v>29095.96</v>
      </c>
      <c r="L107" s="25"/>
      <c r="M107" s="24">
        <v>29095.96</v>
      </c>
    </row>
    <row r="108" spans="1:13" s="16" customFormat="1" ht="22.5" customHeight="1" outlineLevel="1" x14ac:dyDescent="0.25">
      <c r="A108" s="20" t="s">
        <v>250</v>
      </c>
      <c r="B108" s="21" t="s">
        <v>251</v>
      </c>
      <c r="C108" s="11" t="s">
        <v>252</v>
      </c>
      <c r="D108" s="11"/>
      <c r="E108" s="11"/>
      <c r="F108" s="20" t="s">
        <v>20</v>
      </c>
      <c r="G108" s="22">
        <v>1</v>
      </c>
      <c r="H108" s="23">
        <v>1</v>
      </c>
      <c r="I108" s="23">
        <v>1</v>
      </c>
      <c r="J108" s="23"/>
      <c r="K108" s="24">
        <v>41745</v>
      </c>
      <c r="L108" s="25"/>
      <c r="M108" s="24">
        <v>41745</v>
      </c>
    </row>
    <row r="109" spans="1:13" s="16" customFormat="1" ht="22.5" customHeight="1" outlineLevel="1" x14ac:dyDescent="0.25">
      <c r="A109" s="20" t="s">
        <v>253</v>
      </c>
      <c r="B109" s="21" t="s">
        <v>254</v>
      </c>
      <c r="C109" s="11" t="s">
        <v>255</v>
      </c>
      <c r="D109" s="11"/>
      <c r="E109" s="11"/>
      <c r="F109" s="20" t="s">
        <v>20</v>
      </c>
      <c r="G109" s="22">
        <v>1</v>
      </c>
      <c r="H109" s="23">
        <v>1</v>
      </c>
      <c r="I109" s="23">
        <v>1</v>
      </c>
      <c r="J109" s="23"/>
      <c r="K109" s="24">
        <v>186921</v>
      </c>
      <c r="L109" s="25"/>
      <c r="M109" s="24">
        <v>186921</v>
      </c>
    </row>
    <row r="110" spans="1:13" s="16" customFormat="1" ht="22.5" customHeight="1" outlineLevel="1" x14ac:dyDescent="0.25">
      <c r="A110" s="20" t="s">
        <v>256</v>
      </c>
      <c r="B110" s="21" t="s">
        <v>257</v>
      </c>
      <c r="C110" s="11" t="s">
        <v>258</v>
      </c>
      <c r="D110" s="11"/>
      <c r="E110" s="11"/>
      <c r="F110" s="20" t="s">
        <v>20</v>
      </c>
      <c r="G110" s="22">
        <v>1</v>
      </c>
      <c r="H110" s="23">
        <v>1</v>
      </c>
      <c r="I110" s="23">
        <v>1</v>
      </c>
      <c r="J110" s="23"/>
      <c r="K110" s="24">
        <v>2710.27</v>
      </c>
      <c r="L110" s="25"/>
      <c r="M110" s="24">
        <v>2710.27</v>
      </c>
    </row>
    <row r="111" spans="1:13" s="16" customFormat="1" ht="22.5" customHeight="1" outlineLevel="1" x14ac:dyDescent="0.25">
      <c r="A111" s="20" t="s">
        <v>259</v>
      </c>
      <c r="B111" s="21" t="s">
        <v>260</v>
      </c>
      <c r="C111" s="11" t="s">
        <v>261</v>
      </c>
      <c r="D111" s="11"/>
      <c r="E111" s="11"/>
      <c r="F111" s="20" t="s">
        <v>20</v>
      </c>
      <c r="G111" s="22">
        <v>1</v>
      </c>
      <c r="H111" s="23">
        <v>1</v>
      </c>
      <c r="I111" s="23">
        <v>1</v>
      </c>
      <c r="J111" s="23"/>
      <c r="K111" s="24">
        <v>2750.32</v>
      </c>
      <c r="L111" s="25"/>
      <c r="M111" s="24">
        <v>2750.32</v>
      </c>
    </row>
    <row r="112" spans="1:13" s="16" customFormat="1" ht="22.5" customHeight="1" outlineLevel="1" x14ac:dyDescent="0.25">
      <c r="A112" s="20" t="s">
        <v>262</v>
      </c>
      <c r="B112" s="21" t="s">
        <v>263</v>
      </c>
      <c r="C112" s="11" t="s">
        <v>264</v>
      </c>
      <c r="D112" s="11"/>
      <c r="E112" s="11"/>
      <c r="F112" s="20" t="s">
        <v>20</v>
      </c>
      <c r="G112" s="22">
        <v>1</v>
      </c>
      <c r="H112" s="23">
        <v>1</v>
      </c>
      <c r="I112" s="23">
        <v>1</v>
      </c>
      <c r="J112" s="23"/>
      <c r="K112" s="24">
        <v>2750.32</v>
      </c>
      <c r="L112" s="25"/>
      <c r="M112" s="24">
        <v>2750.32</v>
      </c>
    </row>
    <row r="113" spans="1:13" s="16" customFormat="1" ht="22.5" customHeight="1" outlineLevel="1" x14ac:dyDescent="0.25">
      <c r="A113" s="20" t="s">
        <v>265</v>
      </c>
      <c r="B113" s="21" t="s">
        <v>266</v>
      </c>
      <c r="C113" s="11" t="s">
        <v>267</v>
      </c>
      <c r="D113" s="11"/>
      <c r="E113" s="11"/>
      <c r="F113" s="20" t="s">
        <v>20</v>
      </c>
      <c r="G113" s="22">
        <v>1</v>
      </c>
      <c r="H113" s="23">
        <v>1</v>
      </c>
      <c r="I113" s="23">
        <v>1</v>
      </c>
      <c r="J113" s="23"/>
      <c r="K113" s="28">
        <v>160.22999999999999</v>
      </c>
      <c r="L113" s="25"/>
      <c r="M113" s="28">
        <v>160.22999999999999</v>
      </c>
    </row>
    <row r="114" spans="1:13" s="16" customFormat="1" ht="22.5" customHeight="1" outlineLevel="1" x14ac:dyDescent="0.25">
      <c r="A114" s="20" t="s">
        <v>268</v>
      </c>
      <c r="B114" s="21" t="s">
        <v>269</v>
      </c>
      <c r="C114" s="11" t="s">
        <v>270</v>
      </c>
      <c r="D114" s="11"/>
      <c r="E114" s="11"/>
      <c r="F114" s="20" t="s">
        <v>20</v>
      </c>
      <c r="G114" s="22">
        <v>1</v>
      </c>
      <c r="H114" s="23">
        <v>1</v>
      </c>
      <c r="I114" s="23">
        <v>1</v>
      </c>
      <c r="J114" s="23"/>
      <c r="K114" s="24">
        <v>1461.08</v>
      </c>
      <c r="L114" s="25"/>
      <c r="M114" s="24">
        <v>1461.08</v>
      </c>
    </row>
    <row r="115" spans="1:13" s="16" customFormat="1" ht="22.5" customHeight="1" outlineLevel="1" x14ac:dyDescent="0.25">
      <c r="A115" s="20" t="s">
        <v>271</v>
      </c>
      <c r="B115" s="21" t="s">
        <v>272</v>
      </c>
      <c r="C115" s="11" t="s">
        <v>273</v>
      </c>
      <c r="D115" s="11"/>
      <c r="E115" s="11"/>
      <c r="F115" s="20" t="s">
        <v>20</v>
      </c>
      <c r="G115" s="22">
        <v>1</v>
      </c>
      <c r="H115" s="23">
        <v>1</v>
      </c>
      <c r="I115" s="23">
        <v>1</v>
      </c>
      <c r="J115" s="23"/>
      <c r="K115" s="28">
        <v>996.19</v>
      </c>
      <c r="L115" s="25"/>
      <c r="M115" s="28">
        <v>996.19</v>
      </c>
    </row>
    <row r="116" spans="1:13" s="16" customFormat="1" ht="22.5" customHeight="1" outlineLevel="1" x14ac:dyDescent="0.25">
      <c r="A116" s="20" t="s">
        <v>274</v>
      </c>
      <c r="B116" s="21" t="s">
        <v>275</v>
      </c>
      <c r="C116" s="11" t="s">
        <v>276</v>
      </c>
      <c r="D116" s="11"/>
      <c r="E116" s="11"/>
      <c r="F116" s="20" t="s">
        <v>20</v>
      </c>
      <c r="G116" s="22">
        <v>1</v>
      </c>
      <c r="H116" s="23">
        <v>1</v>
      </c>
      <c r="I116" s="23">
        <v>1</v>
      </c>
      <c r="J116" s="23"/>
      <c r="K116" s="24">
        <v>1138.43</v>
      </c>
      <c r="L116" s="25"/>
      <c r="M116" s="24">
        <v>1138.43</v>
      </c>
    </row>
    <row r="117" spans="1:13" s="16" customFormat="1" ht="22.5" customHeight="1" outlineLevel="1" x14ac:dyDescent="0.25">
      <c r="A117" s="20" t="s">
        <v>277</v>
      </c>
      <c r="B117" s="21" t="s">
        <v>278</v>
      </c>
      <c r="C117" s="11" t="s">
        <v>279</v>
      </c>
      <c r="D117" s="11"/>
      <c r="E117" s="11"/>
      <c r="F117" s="20" t="s">
        <v>20</v>
      </c>
      <c r="G117" s="22">
        <v>1</v>
      </c>
      <c r="H117" s="23">
        <v>1</v>
      </c>
      <c r="I117" s="23">
        <v>1</v>
      </c>
      <c r="J117" s="23"/>
      <c r="K117" s="24">
        <v>4876.2</v>
      </c>
      <c r="L117" s="25"/>
      <c r="M117" s="24">
        <v>4876.2</v>
      </c>
    </row>
    <row r="118" spans="1:13" s="16" customFormat="1" ht="22.5" customHeight="1" outlineLevel="1" x14ac:dyDescent="0.25">
      <c r="A118" s="20" t="s">
        <v>280</v>
      </c>
      <c r="B118" s="21" t="s">
        <v>281</v>
      </c>
      <c r="C118" s="11" t="s">
        <v>282</v>
      </c>
      <c r="D118" s="11"/>
      <c r="E118" s="11"/>
      <c r="F118" s="20" t="s">
        <v>20</v>
      </c>
      <c r="G118" s="22">
        <v>1</v>
      </c>
      <c r="H118" s="23">
        <v>1</v>
      </c>
      <c r="I118" s="23">
        <v>1</v>
      </c>
      <c r="J118" s="23"/>
      <c r="K118" s="28">
        <v>239.3</v>
      </c>
      <c r="L118" s="25"/>
      <c r="M118" s="28">
        <v>239.3</v>
      </c>
    </row>
    <row r="119" spans="1:13" s="16" customFormat="1" ht="22.5" customHeight="1" outlineLevel="1" x14ac:dyDescent="0.25">
      <c r="A119" s="20" t="s">
        <v>283</v>
      </c>
      <c r="B119" s="21" t="s">
        <v>284</v>
      </c>
      <c r="C119" s="11" t="s">
        <v>285</v>
      </c>
      <c r="D119" s="11"/>
      <c r="E119" s="11"/>
      <c r="F119" s="20" t="s">
        <v>20</v>
      </c>
      <c r="G119" s="22">
        <v>1</v>
      </c>
      <c r="H119" s="23">
        <v>1</v>
      </c>
      <c r="I119" s="23">
        <v>1</v>
      </c>
      <c r="J119" s="23"/>
      <c r="K119" s="24">
        <v>2789.33</v>
      </c>
      <c r="L119" s="25"/>
      <c r="M119" s="24">
        <v>2789.33</v>
      </c>
    </row>
    <row r="120" spans="1:13" s="16" customFormat="1" ht="22.5" customHeight="1" outlineLevel="1" x14ac:dyDescent="0.25">
      <c r="A120" s="20" t="s">
        <v>286</v>
      </c>
      <c r="B120" s="21" t="s">
        <v>287</v>
      </c>
      <c r="C120" s="11" t="s">
        <v>288</v>
      </c>
      <c r="D120" s="11"/>
      <c r="E120" s="11"/>
      <c r="F120" s="20" t="s">
        <v>20</v>
      </c>
      <c r="G120" s="22">
        <v>1</v>
      </c>
      <c r="H120" s="23">
        <v>1</v>
      </c>
      <c r="I120" s="23">
        <v>1</v>
      </c>
      <c r="J120" s="23"/>
      <c r="K120" s="28">
        <v>253</v>
      </c>
      <c r="L120" s="25"/>
      <c r="M120" s="28">
        <v>253</v>
      </c>
    </row>
    <row r="121" spans="1:13" s="16" customFormat="1" ht="22.5" customHeight="1" outlineLevel="1" x14ac:dyDescent="0.25">
      <c r="A121" s="20" t="s">
        <v>289</v>
      </c>
      <c r="B121" s="21" t="s">
        <v>290</v>
      </c>
      <c r="C121" s="11" t="s">
        <v>291</v>
      </c>
      <c r="D121" s="11"/>
      <c r="E121" s="11"/>
      <c r="F121" s="20" t="s">
        <v>20</v>
      </c>
      <c r="G121" s="22">
        <v>1</v>
      </c>
      <c r="H121" s="23">
        <v>1</v>
      </c>
      <c r="I121" s="23">
        <v>1</v>
      </c>
      <c r="J121" s="23"/>
      <c r="K121" s="24">
        <v>3261.6</v>
      </c>
      <c r="L121" s="25"/>
      <c r="M121" s="24">
        <v>3261.6</v>
      </c>
    </row>
    <row r="122" spans="1:13" s="16" customFormat="1" ht="22.5" customHeight="1" outlineLevel="1" x14ac:dyDescent="0.25">
      <c r="A122" s="20" t="s">
        <v>292</v>
      </c>
      <c r="B122" s="21" t="s">
        <v>293</v>
      </c>
      <c r="C122" s="11" t="s">
        <v>294</v>
      </c>
      <c r="D122" s="11"/>
      <c r="E122" s="11"/>
      <c r="F122" s="20" t="s">
        <v>20</v>
      </c>
      <c r="G122" s="22">
        <v>1</v>
      </c>
      <c r="H122" s="23">
        <v>1</v>
      </c>
      <c r="I122" s="23">
        <v>1</v>
      </c>
      <c r="J122" s="23"/>
      <c r="K122" s="24">
        <v>3575.73</v>
      </c>
      <c r="L122" s="25"/>
      <c r="M122" s="24">
        <v>3575.73</v>
      </c>
    </row>
    <row r="123" spans="1:13" s="16" customFormat="1" ht="22.5" customHeight="1" outlineLevel="1" x14ac:dyDescent="0.25">
      <c r="A123" s="20" t="s">
        <v>295</v>
      </c>
      <c r="B123" s="21" t="s">
        <v>296</v>
      </c>
      <c r="C123" s="11" t="s">
        <v>297</v>
      </c>
      <c r="D123" s="11"/>
      <c r="E123" s="11"/>
      <c r="F123" s="20" t="s">
        <v>20</v>
      </c>
      <c r="G123" s="22">
        <v>1</v>
      </c>
      <c r="H123" s="23">
        <v>1</v>
      </c>
      <c r="I123" s="23">
        <v>1</v>
      </c>
      <c r="J123" s="23"/>
      <c r="K123" s="28">
        <v>863.37</v>
      </c>
      <c r="L123" s="25"/>
      <c r="M123" s="28">
        <v>863.37</v>
      </c>
    </row>
    <row r="124" spans="1:13" s="16" customFormat="1" ht="22.5" customHeight="1" outlineLevel="1" x14ac:dyDescent="0.25">
      <c r="A124" s="20" t="s">
        <v>298</v>
      </c>
      <c r="B124" s="21" t="s">
        <v>299</v>
      </c>
      <c r="C124" s="11" t="s">
        <v>300</v>
      </c>
      <c r="D124" s="11"/>
      <c r="E124" s="11"/>
      <c r="F124" s="20" t="s">
        <v>20</v>
      </c>
      <c r="G124" s="22">
        <v>1</v>
      </c>
      <c r="H124" s="23">
        <v>1</v>
      </c>
      <c r="I124" s="23">
        <v>1</v>
      </c>
      <c r="J124" s="23"/>
      <c r="K124" s="24">
        <v>27494.78</v>
      </c>
      <c r="L124" s="25"/>
      <c r="M124" s="24">
        <v>27494.78</v>
      </c>
    </row>
    <row r="125" spans="1:13" s="16" customFormat="1" ht="22.5" customHeight="1" outlineLevel="1" x14ac:dyDescent="0.25">
      <c r="A125" s="20" t="s">
        <v>301</v>
      </c>
      <c r="B125" s="21" t="s">
        <v>302</v>
      </c>
      <c r="C125" s="11" t="s">
        <v>303</v>
      </c>
      <c r="D125" s="11"/>
      <c r="E125" s="11"/>
      <c r="F125" s="20" t="s">
        <v>20</v>
      </c>
      <c r="G125" s="22">
        <v>1</v>
      </c>
      <c r="H125" s="23">
        <v>1</v>
      </c>
      <c r="I125" s="23">
        <v>1</v>
      </c>
      <c r="J125" s="23"/>
      <c r="K125" s="24">
        <v>47020.05</v>
      </c>
      <c r="L125" s="25"/>
      <c r="M125" s="24">
        <v>47020.05</v>
      </c>
    </row>
    <row r="126" spans="1:13" s="16" customFormat="1" ht="15" customHeight="1" outlineLevel="1" x14ac:dyDescent="0.25">
      <c r="A126" s="26" t="s">
        <v>304</v>
      </c>
      <c r="B126" s="19"/>
      <c r="C126" s="19"/>
      <c r="D126" s="19"/>
      <c r="E126" s="19"/>
      <c r="F126" s="19"/>
      <c r="G126" s="19"/>
      <c r="H126" s="29"/>
      <c r="I126" s="29"/>
      <c r="J126" s="19"/>
      <c r="K126" s="27"/>
      <c r="L126" s="19"/>
      <c r="M126" s="19"/>
    </row>
    <row r="127" spans="1:13" s="16" customFormat="1" ht="22.5" customHeight="1" outlineLevel="1" x14ac:dyDescent="0.25">
      <c r="A127" s="20" t="s">
        <v>305</v>
      </c>
      <c r="B127" s="21" t="s">
        <v>306</v>
      </c>
      <c r="C127" s="11" t="s">
        <v>307</v>
      </c>
      <c r="D127" s="11"/>
      <c r="E127" s="11"/>
      <c r="F127" s="20" t="s">
        <v>20</v>
      </c>
      <c r="G127" s="22">
        <v>1</v>
      </c>
      <c r="H127" s="23">
        <v>1</v>
      </c>
      <c r="I127" s="23">
        <v>1</v>
      </c>
      <c r="J127" s="23"/>
      <c r="K127" s="24">
        <v>83679.75</v>
      </c>
      <c r="L127" s="25"/>
      <c r="M127" s="24">
        <v>83679.75</v>
      </c>
    </row>
    <row r="128" spans="1:13" s="16" customFormat="1" ht="22.5" customHeight="1" outlineLevel="1" x14ac:dyDescent="0.25">
      <c r="A128" s="20" t="s">
        <v>308</v>
      </c>
      <c r="B128" s="21" t="s">
        <v>309</v>
      </c>
      <c r="C128" s="11" t="s">
        <v>310</v>
      </c>
      <c r="D128" s="11"/>
      <c r="E128" s="11"/>
      <c r="F128" s="20" t="s">
        <v>20</v>
      </c>
      <c r="G128" s="22">
        <v>1</v>
      </c>
      <c r="H128" s="23">
        <v>1</v>
      </c>
      <c r="I128" s="23">
        <v>1</v>
      </c>
      <c r="J128" s="23"/>
      <c r="K128" s="24">
        <v>46223.1</v>
      </c>
      <c r="L128" s="25"/>
      <c r="M128" s="24">
        <v>46223.1</v>
      </c>
    </row>
    <row r="129" spans="1:13" s="16" customFormat="1" ht="22.5" customHeight="1" outlineLevel="1" x14ac:dyDescent="0.25">
      <c r="A129" s="20" t="s">
        <v>311</v>
      </c>
      <c r="B129" s="21" t="s">
        <v>312</v>
      </c>
      <c r="C129" s="11" t="s">
        <v>95</v>
      </c>
      <c r="D129" s="11"/>
      <c r="E129" s="11"/>
      <c r="F129" s="20" t="s">
        <v>20</v>
      </c>
      <c r="G129" s="22">
        <v>6</v>
      </c>
      <c r="H129" s="23">
        <v>1</v>
      </c>
      <c r="I129" s="23">
        <v>4</v>
      </c>
      <c r="J129" s="23"/>
      <c r="K129" s="24">
        <v>5069.49</v>
      </c>
      <c r="L129" s="25"/>
      <c r="M129" s="24">
        <v>30416.94</v>
      </c>
    </row>
    <row r="130" spans="1:13" s="16" customFormat="1" ht="15" customHeight="1" outlineLevel="1" x14ac:dyDescent="0.25">
      <c r="A130" s="35" t="s">
        <v>313</v>
      </c>
      <c r="B130" s="35"/>
      <c r="C130" s="35"/>
      <c r="D130" s="35"/>
      <c r="E130" s="35"/>
      <c r="F130" s="35"/>
      <c r="G130" s="35"/>
      <c r="H130" s="35"/>
      <c r="I130" s="35"/>
      <c r="J130" s="35"/>
      <c r="K130" s="35"/>
      <c r="L130" s="35"/>
      <c r="M130" s="35"/>
    </row>
    <row r="131" spans="1:13" s="16" customFormat="1" ht="22.5" customHeight="1" outlineLevel="1" x14ac:dyDescent="0.25">
      <c r="A131" s="20" t="s">
        <v>314</v>
      </c>
      <c r="B131" s="21" t="s">
        <v>315</v>
      </c>
      <c r="C131" s="11" t="s">
        <v>316</v>
      </c>
      <c r="D131" s="11"/>
      <c r="E131" s="11"/>
      <c r="F131" s="20" t="s">
        <v>20</v>
      </c>
      <c r="G131" s="22">
        <v>3</v>
      </c>
      <c r="H131" s="23">
        <v>1</v>
      </c>
      <c r="I131" s="23">
        <v>2</v>
      </c>
      <c r="J131" s="23"/>
      <c r="K131" s="24">
        <v>100415.7</v>
      </c>
      <c r="L131" s="25"/>
      <c r="M131" s="24">
        <v>301247.09999999998</v>
      </c>
    </row>
    <row r="132" spans="1:13" s="16" customFormat="1" ht="33" customHeight="1" outlineLevel="1" x14ac:dyDescent="0.25">
      <c r="A132" s="20" t="s">
        <v>317</v>
      </c>
      <c r="B132" s="21" t="s">
        <v>318</v>
      </c>
      <c r="C132" s="11" t="s">
        <v>319</v>
      </c>
      <c r="D132" s="11"/>
      <c r="E132" s="11"/>
      <c r="F132" s="20" t="s">
        <v>20</v>
      </c>
      <c r="G132" s="22">
        <v>1</v>
      </c>
      <c r="H132" s="23">
        <v>1</v>
      </c>
      <c r="I132" s="23">
        <v>1</v>
      </c>
      <c r="J132" s="23"/>
      <c r="K132" s="24">
        <v>9098.52</v>
      </c>
      <c r="L132" s="25"/>
      <c r="M132" s="24">
        <v>9098.52</v>
      </c>
    </row>
    <row r="133" spans="1:13" s="16" customFormat="1" ht="15" customHeight="1" outlineLevel="1" x14ac:dyDescent="0.25">
      <c r="A133" s="35" t="s">
        <v>320</v>
      </c>
      <c r="B133" s="35"/>
      <c r="C133" s="35"/>
      <c r="D133" s="35"/>
      <c r="E133" s="35"/>
      <c r="F133" s="35"/>
      <c r="G133" s="35"/>
      <c r="H133" s="35"/>
      <c r="I133" s="35"/>
      <c r="J133" s="35"/>
      <c r="K133" s="35"/>
      <c r="L133" s="35"/>
      <c r="M133" s="35"/>
    </row>
    <row r="134" spans="1:13" s="16" customFormat="1" ht="24.75" customHeight="1" outlineLevel="1" x14ac:dyDescent="0.25">
      <c r="A134" s="26" t="s">
        <v>321</v>
      </c>
      <c r="B134" s="19"/>
      <c r="C134" s="19"/>
      <c r="D134" s="19"/>
      <c r="E134" s="19"/>
      <c r="F134" s="19"/>
      <c r="G134" s="19"/>
      <c r="H134" s="29"/>
      <c r="I134" s="29"/>
      <c r="J134" s="19"/>
      <c r="K134" s="27"/>
      <c r="L134" s="19"/>
      <c r="M134" s="19"/>
    </row>
    <row r="135" spans="1:13" s="16" customFormat="1" ht="15" customHeight="1" outlineLevel="1" x14ac:dyDescent="0.25">
      <c r="A135" s="26" t="s">
        <v>322</v>
      </c>
      <c r="B135" s="19"/>
      <c r="C135" s="19"/>
      <c r="D135" s="19"/>
      <c r="E135" s="19"/>
      <c r="F135" s="19"/>
      <c r="G135" s="19"/>
      <c r="H135" s="29"/>
      <c r="I135" s="29"/>
      <c r="J135" s="19"/>
      <c r="K135" s="27"/>
      <c r="L135" s="19"/>
      <c r="M135" s="19"/>
    </row>
    <row r="136" spans="1:13" s="16" customFormat="1" ht="15" customHeight="1" outlineLevel="1" x14ac:dyDescent="0.25">
      <c r="A136" s="26" t="s">
        <v>323</v>
      </c>
      <c r="B136" s="19"/>
      <c r="C136" s="19"/>
      <c r="D136" s="19"/>
      <c r="E136" s="19"/>
      <c r="F136" s="19"/>
      <c r="G136" s="19"/>
      <c r="H136" s="29"/>
      <c r="I136" s="29"/>
      <c r="J136" s="19"/>
      <c r="K136" s="27"/>
      <c r="L136" s="19"/>
      <c r="M136" s="19"/>
    </row>
    <row r="137" spans="1:13" s="16" customFormat="1" ht="22.5" customHeight="1" outlineLevel="1" x14ac:dyDescent="0.25">
      <c r="A137" s="20" t="s">
        <v>324</v>
      </c>
      <c r="B137" s="21" t="s">
        <v>325</v>
      </c>
      <c r="C137" s="11" t="s">
        <v>326</v>
      </c>
      <c r="D137" s="11"/>
      <c r="E137" s="11"/>
      <c r="F137" s="20" t="s">
        <v>20</v>
      </c>
      <c r="G137" s="22">
        <v>1</v>
      </c>
      <c r="H137" s="23">
        <v>1</v>
      </c>
      <c r="I137" s="23">
        <v>1</v>
      </c>
      <c r="J137" s="23"/>
      <c r="K137" s="24">
        <v>384129.9</v>
      </c>
      <c r="L137" s="25"/>
      <c r="M137" s="24">
        <v>384129.9</v>
      </c>
    </row>
    <row r="138" spans="1:13" s="16" customFormat="1" ht="22.5" customHeight="1" outlineLevel="1" x14ac:dyDescent="0.25">
      <c r="A138" s="20" t="s">
        <v>327</v>
      </c>
      <c r="B138" s="21" t="s">
        <v>328</v>
      </c>
      <c r="C138" s="11" t="s">
        <v>329</v>
      </c>
      <c r="D138" s="11"/>
      <c r="E138" s="11"/>
      <c r="F138" s="20" t="s">
        <v>20</v>
      </c>
      <c r="G138" s="22">
        <v>1</v>
      </c>
      <c r="H138" s="23">
        <v>1</v>
      </c>
      <c r="I138" s="23">
        <v>1</v>
      </c>
      <c r="J138" s="23"/>
      <c r="K138" s="24">
        <v>15034.96</v>
      </c>
      <c r="L138" s="25"/>
      <c r="M138" s="24">
        <v>15034.96</v>
      </c>
    </row>
    <row r="139" spans="1:13" s="16" customFormat="1" ht="15" customHeight="1" outlineLevel="1" x14ac:dyDescent="0.25">
      <c r="A139" s="26" t="s">
        <v>330</v>
      </c>
      <c r="B139" s="19"/>
      <c r="C139" s="19"/>
      <c r="D139" s="19"/>
      <c r="E139" s="19"/>
      <c r="F139" s="19"/>
      <c r="G139" s="19"/>
      <c r="H139" s="29"/>
      <c r="I139" s="29"/>
      <c r="J139" s="19"/>
      <c r="K139" s="27"/>
      <c r="L139" s="19"/>
      <c r="M139" s="19"/>
    </row>
    <row r="140" spans="1:13" s="16" customFormat="1" ht="22.5" customHeight="1" outlineLevel="1" x14ac:dyDescent="0.25">
      <c r="A140" s="20" t="s">
        <v>331</v>
      </c>
      <c r="B140" s="21" t="s">
        <v>332</v>
      </c>
      <c r="C140" s="11" t="s">
        <v>333</v>
      </c>
      <c r="D140" s="11"/>
      <c r="E140" s="11"/>
      <c r="F140" s="20" t="s">
        <v>20</v>
      </c>
      <c r="G140" s="22">
        <v>70</v>
      </c>
      <c r="H140" s="23">
        <v>1</v>
      </c>
      <c r="I140" s="23">
        <v>70</v>
      </c>
      <c r="J140" s="23"/>
      <c r="K140" s="24">
        <v>1195.43</v>
      </c>
      <c r="L140" s="25"/>
      <c r="M140" s="24">
        <v>83680.100000000006</v>
      </c>
    </row>
    <row r="141" spans="1:13" s="16" customFormat="1" ht="22.5" customHeight="1" outlineLevel="1" x14ac:dyDescent="0.25">
      <c r="A141" s="20" t="s">
        <v>334</v>
      </c>
      <c r="B141" s="21" t="s">
        <v>335</v>
      </c>
      <c r="C141" s="11" t="s">
        <v>336</v>
      </c>
      <c r="D141" s="11"/>
      <c r="E141" s="11"/>
      <c r="F141" s="20" t="s">
        <v>20</v>
      </c>
      <c r="G141" s="22">
        <v>70</v>
      </c>
      <c r="H141" s="23">
        <v>1</v>
      </c>
      <c r="I141" s="23">
        <v>70</v>
      </c>
      <c r="J141" s="23"/>
      <c r="K141" s="28">
        <v>597.72</v>
      </c>
      <c r="L141" s="25"/>
      <c r="M141" s="24">
        <v>41840.400000000001</v>
      </c>
    </row>
    <row r="142" spans="1:13" s="16" customFormat="1" ht="22.5" customHeight="1" outlineLevel="1" x14ac:dyDescent="0.25">
      <c r="A142" s="20" t="s">
        <v>337</v>
      </c>
      <c r="B142" s="21" t="s">
        <v>338</v>
      </c>
      <c r="C142" s="11" t="s">
        <v>339</v>
      </c>
      <c r="D142" s="11"/>
      <c r="E142" s="11"/>
      <c r="F142" s="20" t="s">
        <v>20</v>
      </c>
      <c r="G142" s="22">
        <v>70</v>
      </c>
      <c r="H142" s="23">
        <v>1</v>
      </c>
      <c r="I142" s="23">
        <v>70</v>
      </c>
      <c r="J142" s="23"/>
      <c r="K142" s="28">
        <v>585.07000000000005</v>
      </c>
      <c r="L142" s="25"/>
      <c r="M142" s="24">
        <v>40954.9</v>
      </c>
    </row>
    <row r="143" spans="1:13" s="16" customFormat="1" ht="33.75" customHeight="1" outlineLevel="1" x14ac:dyDescent="0.25">
      <c r="A143" s="20" t="s">
        <v>340</v>
      </c>
      <c r="B143" s="21" t="s">
        <v>341</v>
      </c>
      <c r="C143" s="11" t="s">
        <v>342</v>
      </c>
      <c r="D143" s="11"/>
      <c r="E143" s="11"/>
      <c r="F143" s="20" t="s">
        <v>20</v>
      </c>
      <c r="G143" s="22">
        <v>12</v>
      </c>
      <c r="H143" s="23">
        <v>1</v>
      </c>
      <c r="I143" s="23">
        <v>12</v>
      </c>
      <c r="J143" s="23"/>
      <c r="K143" s="24">
        <v>13946.63</v>
      </c>
      <c r="L143" s="25"/>
      <c r="M143" s="24">
        <v>167359.56</v>
      </c>
    </row>
    <row r="144" spans="1:13" s="16" customFormat="1" ht="15" customHeight="1" outlineLevel="1" x14ac:dyDescent="0.25">
      <c r="A144" s="35" t="s">
        <v>343</v>
      </c>
      <c r="B144" s="35"/>
      <c r="C144" s="35"/>
      <c r="D144" s="35"/>
      <c r="E144" s="35"/>
      <c r="F144" s="35"/>
      <c r="G144" s="35"/>
      <c r="H144" s="35"/>
      <c r="I144" s="35"/>
      <c r="J144" s="35"/>
      <c r="K144" s="35"/>
      <c r="L144" s="35"/>
      <c r="M144" s="35"/>
    </row>
    <row r="145" spans="1:13" s="16" customFormat="1" ht="22.5" customHeight="1" outlineLevel="1" x14ac:dyDescent="0.25">
      <c r="A145" s="20" t="s">
        <v>344</v>
      </c>
      <c r="B145" s="21" t="s">
        <v>332</v>
      </c>
      <c r="C145" s="11" t="s">
        <v>333</v>
      </c>
      <c r="D145" s="11"/>
      <c r="E145" s="11"/>
      <c r="F145" s="20" t="s">
        <v>20</v>
      </c>
      <c r="G145" s="22">
        <v>3</v>
      </c>
      <c r="H145" s="23">
        <v>1</v>
      </c>
      <c r="I145" s="23">
        <v>3</v>
      </c>
      <c r="J145" s="23"/>
      <c r="K145" s="24">
        <v>1195.43</v>
      </c>
      <c r="L145" s="25"/>
      <c r="M145" s="24">
        <v>3586.29</v>
      </c>
    </row>
    <row r="146" spans="1:13" s="16" customFormat="1" ht="33.75" customHeight="1" outlineLevel="1" x14ac:dyDescent="0.25">
      <c r="A146" s="20" t="s">
        <v>345</v>
      </c>
      <c r="B146" s="21" t="s">
        <v>341</v>
      </c>
      <c r="C146" s="11" t="s">
        <v>346</v>
      </c>
      <c r="D146" s="11"/>
      <c r="E146" s="11"/>
      <c r="F146" s="20" t="s">
        <v>20</v>
      </c>
      <c r="G146" s="22">
        <v>3</v>
      </c>
      <c r="H146" s="23">
        <v>1</v>
      </c>
      <c r="I146" s="23">
        <v>3</v>
      </c>
      <c r="J146" s="23"/>
      <c r="K146" s="24">
        <v>13946.63</v>
      </c>
      <c r="L146" s="25"/>
      <c r="M146" s="24">
        <v>41839.89</v>
      </c>
    </row>
    <row r="147" spans="1:13" s="16" customFormat="1" ht="22.5" customHeight="1" outlineLevel="1" x14ac:dyDescent="0.25">
      <c r="A147" s="20" t="s">
        <v>347</v>
      </c>
      <c r="B147" s="21" t="s">
        <v>348</v>
      </c>
      <c r="C147" s="11" t="s">
        <v>349</v>
      </c>
      <c r="D147" s="11"/>
      <c r="E147" s="11"/>
      <c r="F147" s="20" t="s">
        <v>20</v>
      </c>
      <c r="G147" s="22">
        <v>3</v>
      </c>
      <c r="H147" s="23">
        <v>1</v>
      </c>
      <c r="I147" s="23">
        <v>3</v>
      </c>
      <c r="J147" s="23"/>
      <c r="K147" s="24">
        <v>20986.35</v>
      </c>
      <c r="L147" s="25"/>
      <c r="M147" s="24">
        <v>62959.05</v>
      </c>
    </row>
    <row r="148" spans="1:13" s="16" customFormat="1" ht="22.5" customHeight="1" outlineLevel="1" x14ac:dyDescent="0.25">
      <c r="A148" s="20" t="s">
        <v>350</v>
      </c>
      <c r="B148" s="21" t="s">
        <v>338</v>
      </c>
      <c r="C148" s="11" t="s">
        <v>339</v>
      </c>
      <c r="D148" s="11"/>
      <c r="E148" s="11"/>
      <c r="F148" s="20" t="s">
        <v>20</v>
      </c>
      <c r="G148" s="22">
        <v>3</v>
      </c>
      <c r="H148" s="23">
        <v>1</v>
      </c>
      <c r="I148" s="23">
        <v>3</v>
      </c>
      <c r="J148" s="23"/>
      <c r="K148" s="28">
        <v>585.07000000000005</v>
      </c>
      <c r="L148" s="25"/>
      <c r="M148" s="24">
        <v>1755.21</v>
      </c>
    </row>
    <row r="149" spans="1:13" s="16" customFormat="1" ht="15" customHeight="1" outlineLevel="1" x14ac:dyDescent="0.25">
      <c r="A149" s="35" t="s">
        <v>351</v>
      </c>
      <c r="B149" s="35"/>
      <c r="C149" s="35"/>
      <c r="D149" s="35"/>
      <c r="E149" s="35"/>
      <c r="F149" s="35"/>
      <c r="G149" s="35"/>
      <c r="H149" s="35"/>
      <c r="I149" s="35"/>
      <c r="J149" s="35"/>
      <c r="K149" s="35"/>
      <c r="L149" s="35"/>
      <c r="M149" s="35"/>
    </row>
    <row r="150" spans="1:13" s="16" customFormat="1" ht="22.5" customHeight="1" outlineLevel="1" x14ac:dyDescent="0.25">
      <c r="A150" s="20" t="s">
        <v>352</v>
      </c>
      <c r="B150" s="21" t="s">
        <v>353</v>
      </c>
      <c r="C150" s="11" t="s">
        <v>354</v>
      </c>
      <c r="D150" s="11"/>
      <c r="E150" s="11"/>
      <c r="F150" s="20" t="s">
        <v>20</v>
      </c>
      <c r="G150" s="22">
        <v>6</v>
      </c>
      <c r="H150" s="23">
        <v>1</v>
      </c>
      <c r="I150" s="23">
        <v>6</v>
      </c>
      <c r="J150" s="23"/>
      <c r="K150" s="24">
        <v>15787.2</v>
      </c>
      <c r="L150" s="25"/>
      <c r="M150" s="24">
        <v>94723.199999999997</v>
      </c>
    </row>
    <row r="151" spans="1:13" s="16" customFormat="1" ht="22.5" customHeight="1" outlineLevel="1" x14ac:dyDescent="0.25">
      <c r="A151" s="20" t="s">
        <v>355</v>
      </c>
      <c r="B151" s="21" t="s">
        <v>356</v>
      </c>
      <c r="C151" s="11" t="s">
        <v>357</v>
      </c>
      <c r="D151" s="11"/>
      <c r="E151" s="11"/>
      <c r="F151" s="20" t="s">
        <v>20</v>
      </c>
      <c r="G151" s="22">
        <v>6</v>
      </c>
      <c r="H151" s="23">
        <v>1</v>
      </c>
      <c r="I151" s="23">
        <v>6</v>
      </c>
      <c r="J151" s="23"/>
      <c r="K151" s="24">
        <v>23258.080000000002</v>
      </c>
      <c r="L151" s="25"/>
      <c r="M151" s="24">
        <v>139548.48000000001</v>
      </c>
    </row>
    <row r="152" spans="1:13" s="16" customFormat="1" ht="22.5" customHeight="1" outlineLevel="1" x14ac:dyDescent="0.25">
      <c r="A152" s="20" t="s">
        <v>358</v>
      </c>
      <c r="B152" s="21" t="s">
        <v>359</v>
      </c>
      <c r="C152" s="11" t="s">
        <v>360</v>
      </c>
      <c r="D152" s="11"/>
      <c r="E152" s="11"/>
      <c r="F152" s="20" t="s">
        <v>20</v>
      </c>
      <c r="G152" s="22">
        <v>6</v>
      </c>
      <c r="H152" s="23">
        <v>1</v>
      </c>
      <c r="I152" s="23">
        <v>6</v>
      </c>
      <c r="J152" s="23"/>
      <c r="K152" s="24">
        <v>1682.45</v>
      </c>
      <c r="L152" s="25"/>
      <c r="M152" s="24">
        <v>10094.700000000001</v>
      </c>
    </row>
    <row r="153" spans="1:13" s="16" customFormat="1" ht="22.5" customHeight="1" outlineLevel="1" x14ac:dyDescent="0.25">
      <c r="A153" s="20" t="s">
        <v>361</v>
      </c>
      <c r="B153" s="21" t="s">
        <v>362</v>
      </c>
      <c r="C153" s="11" t="s">
        <v>363</v>
      </c>
      <c r="D153" s="11"/>
      <c r="E153" s="11"/>
      <c r="F153" s="20" t="s">
        <v>20</v>
      </c>
      <c r="G153" s="22">
        <v>6</v>
      </c>
      <c r="H153" s="23">
        <v>1</v>
      </c>
      <c r="I153" s="23">
        <v>6</v>
      </c>
      <c r="J153" s="23"/>
      <c r="K153" s="28">
        <v>176.05</v>
      </c>
      <c r="L153" s="25"/>
      <c r="M153" s="24">
        <v>1056.3</v>
      </c>
    </row>
    <row r="154" spans="1:13" s="16" customFormat="1" ht="22.5" customHeight="1" outlineLevel="1" x14ac:dyDescent="0.25">
      <c r="A154" s="20" t="s">
        <v>364</v>
      </c>
      <c r="B154" s="21" t="s">
        <v>365</v>
      </c>
      <c r="C154" s="11" t="s">
        <v>366</v>
      </c>
      <c r="D154" s="11"/>
      <c r="E154" s="11"/>
      <c r="F154" s="20" t="s">
        <v>20</v>
      </c>
      <c r="G154" s="22">
        <v>6</v>
      </c>
      <c r="H154" s="23">
        <v>1</v>
      </c>
      <c r="I154" s="23">
        <v>6</v>
      </c>
      <c r="J154" s="23"/>
      <c r="K154" s="28">
        <v>863.37</v>
      </c>
      <c r="L154" s="25"/>
      <c r="M154" s="24">
        <v>5180.22</v>
      </c>
    </row>
    <row r="155" spans="1:13" s="16" customFormat="1" ht="22.5" customHeight="1" outlineLevel="1" x14ac:dyDescent="0.25">
      <c r="A155" s="20" t="s">
        <v>367</v>
      </c>
      <c r="B155" s="21" t="s">
        <v>368</v>
      </c>
      <c r="C155" s="11" t="s">
        <v>369</v>
      </c>
      <c r="D155" s="11"/>
      <c r="E155" s="11"/>
      <c r="F155" s="20" t="s">
        <v>20</v>
      </c>
      <c r="G155" s="22">
        <v>6</v>
      </c>
      <c r="H155" s="23">
        <v>1</v>
      </c>
      <c r="I155" s="23">
        <v>6</v>
      </c>
      <c r="J155" s="23"/>
      <c r="K155" s="28">
        <v>325.74</v>
      </c>
      <c r="L155" s="25"/>
      <c r="M155" s="24">
        <v>1954.44</v>
      </c>
    </row>
    <row r="156" spans="1:13" s="16" customFormat="1" ht="22.5" customHeight="1" outlineLevel="1" x14ac:dyDescent="0.25">
      <c r="A156" s="20" t="s">
        <v>370</v>
      </c>
      <c r="B156" s="21" t="s">
        <v>371</v>
      </c>
      <c r="C156" s="11" t="s">
        <v>372</v>
      </c>
      <c r="D156" s="11"/>
      <c r="E156" s="11"/>
      <c r="F156" s="20" t="s">
        <v>20</v>
      </c>
      <c r="G156" s="22">
        <v>6</v>
      </c>
      <c r="H156" s="23">
        <v>1</v>
      </c>
      <c r="I156" s="23">
        <v>6</v>
      </c>
      <c r="J156" s="23"/>
      <c r="K156" s="28">
        <v>325.74</v>
      </c>
      <c r="L156" s="25"/>
      <c r="M156" s="24">
        <v>1954.44</v>
      </c>
    </row>
    <row r="157" spans="1:13" s="16" customFormat="1" ht="22.5" customHeight="1" outlineLevel="1" x14ac:dyDescent="0.25">
      <c r="A157" s="20" t="s">
        <v>373</v>
      </c>
      <c r="B157" s="21" t="s">
        <v>374</v>
      </c>
      <c r="C157" s="11" t="s">
        <v>375</v>
      </c>
      <c r="D157" s="11"/>
      <c r="E157" s="11"/>
      <c r="F157" s="20" t="s">
        <v>20</v>
      </c>
      <c r="G157" s="22">
        <v>6</v>
      </c>
      <c r="H157" s="23">
        <v>1</v>
      </c>
      <c r="I157" s="23">
        <v>6</v>
      </c>
      <c r="J157" s="23"/>
      <c r="K157" s="28">
        <v>325.74</v>
      </c>
      <c r="L157" s="25"/>
      <c r="M157" s="24">
        <v>1954.44</v>
      </c>
    </row>
    <row r="158" spans="1:13" s="16" customFormat="1" ht="22.5" customHeight="1" outlineLevel="1" x14ac:dyDescent="0.25">
      <c r="A158" s="20" t="s">
        <v>376</v>
      </c>
      <c r="B158" s="21" t="s">
        <v>377</v>
      </c>
      <c r="C158" s="11" t="s">
        <v>378</v>
      </c>
      <c r="D158" s="11"/>
      <c r="E158" s="11"/>
      <c r="F158" s="20" t="s">
        <v>20</v>
      </c>
      <c r="G158" s="22">
        <v>6</v>
      </c>
      <c r="H158" s="23">
        <v>1</v>
      </c>
      <c r="I158" s="23">
        <v>6</v>
      </c>
      <c r="J158" s="23"/>
      <c r="K158" s="28">
        <v>432.2</v>
      </c>
      <c r="L158" s="25"/>
      <c r="M158" s="24">
        <v>2593.1999999999998</v>
      </c>
    </row>
    <row r="159" spans="1:13" s="16" customFormat="1" ht="22.5" customHeight="1" outlineLevel="1" x14ac:dyDescent="0.25">
      <c r="A159" s="20" t="s">
        <v>379</v>
      </c>
      <c r="B159" s="21" t="s">
        <v>380</v>
      </c>
      <c r="C159" s="11" t="s">
        <v>381</v>
      </c>
      <c r="D159" s="11"/>
      <c r="E159" s="11"/>
      <c r="F159" s="20" t="s">
        <v>20</v>
      </c>
      <c r="G159" s="22">
        <v>6</v>
      </c>
      <c r="H159" s="23">
        <v>1</v>
      </c>
      <c r="I159" s="23">
        <v>6</v>
      </c>
      <c r="J159" s="23"/>
      <c r="K159" s="28">
        <v>432.2</v>
      </c>
      <c r="L159" s="25"/>
      <c r="M159" s="24">
        <v>2593.1999999999998</v>
      </c>
    </row>
    <row r="160" spans="1:13" s="16" customFormat="1" ht="22.5" customHeight="1" outlineLevel="1" x14ac:dyDescent="0.25">
      <c r="A160" s="20" t="s">
        <v>382</v>
      </c>
      <c r="B160" s="21" t="s">
        <v>383</v>
      </c>
      <c r="C160" s="11" t="s">
        <v>384</v>
      </c>
      <c r="D160" s="11"/>
      <c r="E160" s="11"/>
      <c r="F160" s="20" t="s">
        <v>20</v>
      </c>
      <c r="G160" s="22">
        <v>6</v>
      </c>
      <c r="H160" s="23">
        <v>1</v>
      </c>
      <c r="I160" s="23">
        <v>6</v>
      </c>
      <c r="J160" s="23"/>
      <c r="K160" s="28">
        <v>585.07000000000005</v>
      </c>
      <c r="L160" s="25"/>
      <c r="M160" s="24">
        <v>3510.42</v>
      </c>
    </row>
    <row r="161" spans="1:13" s="16" customFormat="1" ht="15" customHeight="1" outlineLevel="1" x14ac:dyDescent="0.25">
      <c r="A161" s="26" t="s">
        <v>385</v>
      </c>
      <c r="B161" s="19"/>
      <c r="C161" s="19"/>
      <c r="D161" s="19"/>
      <c r="E161" s="19"/>
      <c r="F161" s="19"/>
      <c r="G161" s="19"/>
      <c r="H161" s="29"/>
      <c r="I161" s="29"/>
      <c r="J161" s="19"/>
      <c r="K161" s="27"/>
      <c r="L161" s="19"/>
      <c r="M161" s="19"/>
    </row>
    <row r="162" spans="1:13" s="16" customFormat="1" ht="22.5" customHeight="1" outlineLevel="1" x14ac:dyDescent="0.25">
      <c r="A162" s="30" t="s">
        <v>386</v>
      </c>
      <c r="B162" s="21" t="s">
        <v>387</v>
      </c>
      <c r="C162" s="10" t="s">
        <v>388</v>
      </c>
      <c r="D162" s="10"/>
      <c r="E162" s="10"/>
      <c r="F162" s="30" t="s">
        <v>20</v>
      </c>
      <c r="G162" s="31">
        <v>2</v>
      </c>
      <c r="H162" s="31" t="e">
        <f>VLOOKUP(A162,#REF!,7,0)</f>
        <v>#REF!</v>
      </c>
      <c r="I162" s="31" t="e">
        <f>#REF!+#REF!</f>
        <v>#REF!</v>
      </c>
      <c r="J162" s="32">
        <v>5749.24</v>
      </c>
      <c r="K162" s="32" t="e">
        <f>ROUND(#REF!*3.79*1.3755*1.0109,0)</f>
        <v>#REF!</v>
      </c>
      <c r="L162" s="33" t="e">
        <f>ROUND(I162*J162,0)</f>
        <v>#REF!</v>
      </c>
      <c r="M162" s="34"/>
    </row>
    <row r="163" spans="1:13" s="16" customFormat="1" ht="22.5" customHeight="1" outlineLevel="1" x14ac:dyDescent="0.25">
      <c r="A163" s="30" t="s">
        <v>389</v>
      </c>
      <c r="B163" s="21" t="s">
        <v>390</v>
      </c>
      <c r="C163" s="10" t="s">
        <v>391</v>
      </c>
      <c r="D163" s="10"/>
      <c r="E163" s="10"/>
      <c r="F163" s="30" t="s">
        <v>20</v>
      </c>
      <c r="G163" s="31">
        <v>1</v>
      </c>
      <c r="H163" s="31"/>
      <c r="I163" s="31" t="e">
        <f>#REF!+#REF!</f>
        <v>#REF!</v>
      </c>
      <c r="J163" s="32">
        <v>3796.98</v>
      </c>
      <c r="K163" s="32" t="e">
        <f>ROUND(#REF!*3.79*1.3755*1.0109,0)</f>
        <v>#REF!</v>
      </c>
      <c r="L163" s="33" t="e">
        <f>ROUND(I163*J163,0)</f>
        <v>#REF!</v>
      </c>
      <c r="M163" s="34"/>
    </row>
    <row r="164" spans="1:13" s="16" customFormat="1" ht="22.5" customHeight="1" outlineLevel="1" x14ac:dyDescent="0.25">
      <c r="A164" s="30" t="s">
        <v>392</v>
      </c>
      <c r="B164" s="21" t="s">
        <v>393</v>
      </c>
      <c r="C164" s="10" t="s">
        <v>394</v>
      </c>
      <c r="D164" s="10"/>
      <c r="E164" s="10"/>
      <c r="F164" s="30" t="s">
        <v>20</v>
      </c>
      <c r="G164" s="31">
        <v>4</v>
      </c>
      <c r="H164" s="31"/>
      <c r="I164" s="31" t="e">
        <f>#REF!+#REF!</f>
        <v>#REF!</v>
      </c>
      <c r="J164" s="32">
        <v>1402.81</v>
      </c>
      <c r="K164" s="32" t="e">
        <f>ROUND(#REF!*3.79*1.3755*1.0109,0)</f>
        <v>#REF!</v>
      </c>
      <c r="L164" s="33" t="e">
        <f>ROUND(I164*J164,0)</f>
        <v>#REF!</v>
      </c>
      <c r="M164" s="34"/>
    </row>
    <row r="165" spans="1:13" s="16" customFormat="1" ht="22.5" customHeight="1" outlineLevel="1" x14ac:dyDescent="0.25">
      <c r="A165" s="20" t="s">
        <v>395</v>
      </c>
      <c r="B165" s="21" t="s">
        <v>396</v>
      </c>
      <c r="C165" s="11" t="s">
        <v>397</v>
      </c>
      <c r="D165" s="11"/>
      <c r="E165" s="11"/>
      <c r="F165" s="20" t="s">
        <v>20</v>
      </c>
      <c r="G165" s="22">
        <v>1</v>
      </c>
      <c r="H165" s="23">
        <v>1</v>
      </c>
      <c r="I165" s="23">
        <v>1</v>
      </c>
      <c r="J165" s="23"/>
      <c r="K165" s="24">
        <v>100947</v>
      </c>
      <c r="L165" s="25"/>
      <c r="M165" s="24">
        <v>100947</v>
      </c>
    </row>
    <row r="166" spans="1:13" s="16" customFormat="1" ht="22.5" customHeight="1" outlineLevel="1" x14ac:dyDescent="0.25">
      <c r="A166" s="20" t="s">
        <v>398</v>
      </c>
      <c r="B166" s="21" t="s">
        <v>399</v>
      </c>
      <c r="C166" s="11" t="s">
        <v>400</v>
      </c>
      <c r="D166" s="11"/>
      <c r="E166" s="11"/>
      <c r="F166" s="20" t="s">
        <v>20</v>
      </c>
      <c r="G166" s="22">
        <v>2</v>
      </c>
      <c r="H166" s="23">
        <v>1</v>
      </c>
      <c r="I166" s="23">
        <v>2</v>
      </c>
      <c r="J166" s="23"/>
      <c r="K166" s="24">
        <v>38851.32</v>
      </c>
      <c r="L166" s="25"/>
      <c r="M166" s="24">
        <v>77702.64</v>
      </c>
    </row>
    <row r="167" spans="1:13" s="16" customFormat="1" ht="22.5" customHeight="1" outlineLevel="1" x14ac:dyDescent="0.25">
      <c r="A167" s="20" t="s">
        <v>401</v>
      </c>
      <c r="B167" s="21" t="s">
        <v>402</v>
      </c>
      <c r="C167" s="11" t="s">
        <v>403</v>
      </c>
      <c r="D167" s="11"/>
      <c r="E167" s="11"/>
      <c r="F167" s="20" t="s">
        <v>404</v>
      </c>
      <c r="G167" s="22">
        <v>20</v>
      </c>
      <c r="H167" s="23">
        <v>1</v>
      </c>
      <c r="I167" s="23">
        <v>20</v>
      </c>
      <c r="J167" s="23"/>
      <c r="K167" s="28">
        <v>398.48</v>
      </c>
      <c r="L167" s="25"/>
      <c r="M167" s="24">
        <v>7969.6</v>
      </c>
    </row>
    <row r="168" spans="1:13" s="16" customFormat="1" ht="22.5" customHeight="1" outlineLevel="1" x14ac:dyDescent="0.25">
      <c r="A168" s="20" t="s">
        <v>405</v>
      </c>
      <c r="B168" s="21" t="s">
        <v>406</v>
      </c>
      <c r="C168" s="11" t="s">
        <v>407</v>
      </c>
      <c r="D168" s="11"/>
      <c r="E168" s="11"/>
      <c r="F168" s="20" t="s">
        <v>20</v>
      </c>
      <c r="G168" s="22">
        <v>1</v>
      </c>
      <c r="H168" s="23">
        <v>1</v>
      </c>
      <c r="I168" s="23">
        <v>1</v>
      </c>
      <c r="J168" s="23"/>
      <c r="K168" s="24">
        <v>8301.57</v>
      </c>
      <c r="L168" s="25"/>
      <c r="M168" s="24">
        <v>8301.57</v>
      </c>
    </row>
    <row r="169" spans="1:13" s="16" customFormat="1" ht="22.5" customHeight="1" outlineLevel="1" x14ac:dyDescent="0.25">
      <c r="A169" s="20" t="s">
        <v>408</v>
      </c>
      <c r="B169" s="21" t="s">
        <v>409</v>
      </c>
      <c r="C169" s="11" t="s">
        <v>410</v>
      </c>
      <c r="D169" s="11"/>
      <c r="E169" s="11"/>
      <c r="F169" s="20" t="s">
        <v>20</v>
      </c>
      <c r="G169" s="22">
        <v>2</v>
      </c>
      <c r="H169" s="23">
        <v>1</v>
      </c>
      <c r="I169" s="23">
        <v>2</v>
      </c>
      <c r="J169" s="23"/>
      <c r="K169" s="24">
        <v>9961.8799999999992</v>
      </c>
      <c r="L169" s="25"/>
      <c r="M169" s="24">
        <v>19923.759999999998</v>
      </c>
    </row>
    <row r="170" spans="1:13" s="16" customFormat="1" ht="22.5" customHeight="1" outlineLevel="1" x14ac:dyDescent="0.25">
      <c r="A170" s="20" t="s">
        <v>411</v>
      </c>
      <c r="B170" s="21" t="s">
        <v>412</v>
      </c>
      <c r="C170" s="11" t="s">
        <v>413</v>
      </c>
      <c r="D170" s="11"/>
      <c r="E170" s="11"/>
      <c r="F170" s="20" t="s">
        <v>20</v>
      </c>
      <c r="G170" s="22">
        <v>1</v>
      </c>
      <c r="H170" s="23">
        <v>1</v>
      </c>
      <c r="I170" s="23">
        <v>1</v>
      </c>
      <c r="J170" s="23"/>
      <c r="K170" s="24">
        <v>102275.25</v>
      </c>
      <c r="L170" s="25"/>
      <c r="M170" s="24">
        <v>102275.25</v>
      </c>
    </row>
    <row r="171" spans="1:13" s="16" customFormat="1" ht="22.5" customHeight="1" outlineLevel="1" x14ac:dyDescent="0.25">
      <c r="A171" s="20" t="s">
        <v>414</v>
      </c>
      <c r="B171" s="21" t="s">
        <v>121</v>
      </c>
      <c r="C171" s="11" t="s">
        <v>122</v>
      </c>
      <c r="D171" s="11"/>
      <c r="E171" s="11"/>
      <c r="F171" s="20" t="s">
        <v>20</v>
      </c>
      <c r="G171" s="22">
        <v>1</v>
      </c>
      <c r="H171" s="23">
        <v>1</v>
      </c>
      <c r="I171" s="23">
        <v>1</v>
      </c>
      <c r="J171" s="23"/>
      <c r="K171" s="24">
        <v>11092.93</v>
      </c>
      <c r="L171" s="25"/>
      <c r="M171" s="24">
        <v>11092.93</v>
      </c>
    </row>
    <row r="172" spans="1:13" s="16" customFormat="1" ht="22.5" customHeight="1" outlineLevel="1" x14ac:dyDescent="0.25">
      <c r="A172" s="20" t="s">
        <v>415</v>
      </c>
      <c r="B172" s="21" t="s">
        <v>416</v>
      </c>
      <c r="C172" s="11" t="s">
        <v>417</v>
      </c>
      <c r="D172" s="11"/>
      <c r="E172" s="11"/>
      <c r="F172" s="20" t="s">
        <v>20</v>
      </c>
      <c r="G172" s="22">
        <v>3</v>
      </c>
      <c r="H172" s="23">
        <v>1</v>
      </c>
      <c r="I172" s="23">
        <v>3</v>
      </c>
      <c r="J172" s="23"/>
      <c r="K172" s="24">
        <v>13946.63</v>
      </c>
      <c r="L172" s="25"/>
      <c r="M172" s="24">
        <v>41839.89</v>
      </c>
    </row>
    <row r="173" spans="1:13" s="16" customFormat="1" ht="22.5" customHeight="1" outlineLevel="1" x14ac:dyDescent="0.25">
      <c r="A173" s="20" t="s">
        <v>418</v>
      </c>
      <c r="B173" s="21" t="s">
        <v>419</v>
      </c>
      <c r="C173" s="11" t="s">
        <v>420</v>
      </c>
      <c r="D173" s="11"/>
      <c r="E173" s="11"/>
      <c r="F173" s="20" t="s">
        <v>20</v>
      </c>
      <c r="G173" s="22">
        <v>30</v>
      </c>
      <c r="H173" s="23">
        <v>1</v>
      </c>
      <c r="I173" s="23">
        <v>30</v>
      </c>
      <c r="J173" s="23"/>
      <c r="K173" s="24">
        <v>6508.43</v>
      </c>
      <c r="L173" s="25"/>
      <c r="M173" s="24">
        <v>195252.9</v>
      </c>
    </row>
    <row r="174" spans="1:13" s="16" customFormat="1" ht="22.5" customHeight="1" outlineLevel="1" x14ac:dyDescent="0.25">
      <c r="A174" s="20" t="s">
        <v>421</v>
      </c>
      <c r="B174" s="21" t="s">
        <v>41</v>
      </c>
      <c r="C174" s="11" t="s">
        <v>42</v>
      </c>
      <c r="D174" s="11"/>
      <c r="E174" s="11"/>
      <c r="F174" s="20" t="s">
        <v>20</v>
      </c>
      <c r="G174" s="22">
        <v>1</v>
      </c>
      <c r="H174" s="23">
        <v>1</v>
      </c>
      <c r="I174" s="23">
        <v>1</v>
      </c>
      <c r="J174" s="23"/>
      <c r="K174" s="24">
        <v>8766.4500000000007</v>
      </c>
      <c r="L174" s="25"/>
      <c r="M174" s="24">
        <v>8766.4500000000007</v>
      </c>
    </row>
    <row r="175" spans="1:13" s="16" customFormat="1" ht="24.75" customHeight="1" outlineLevel="1" x14ac:dyDescent="0.25">
      <c r="A175" s="26" t="s">
        <v>422</v>
      </c>
      <c r="B175" s="19"/>
      <c r="C175" s="19"/>
      <c r="D175" s="19"/>
      <c r="E175" s="19"/>
      <c r="F175" s="19"/>
      <c r="G175" s="19"/>
      <c r="H175" s="29"/>
      <c r="I175" s="29"/>
      <c r="J175" s="19"/>
      <c r="K175" s="27"/>
      <c r="L175" s="19"/>
      <c r="M175" s="19"/>
    </row>
    <row r="176" spans="1:13" s="16" customFormat="1" ht="15" customHeight="1" outlineLevel="1" x14ac:dyDescent="0.25">
      <c r="A176" s="35" t="s">
        <v>423</v>
      </c>
      <c r="B176" s="35"/>
      <c r="C176" s="35"/>
      <c r="D176" s="35"/>
      <c r="E176" s="35"/>
      <c r="F176" s="35"/>
      <c r="G176" s="35"/>
      <c r="H176" s="35"/>
      <c r="I176" s="35"/>
      <c r="J176" s="35"/>
      <c r="K176" s="35"/>
      <c r="L176" s="35"/>
      <c r="M176" s="35"/>
    </row>
    <row r="177" spans="1:13" s="16" customFormat="1" ht="15" customHeight="1" outlineLevel="1" x14ac:dyDescent="0.25">
      <c r="A177" s="26" t="s">
        <v>424</v>
      </c>
      <c r="B177" s="19"/>
      <c r="C177" s="19"/>
      <c r="D177" s="19"/>
      <c r="E177" s="19"/>
      <c r="F177" s="19"/>
      <c r="G177" s="19"/>
      <c r="H177" s="29"/>
      <c r="I177" s="29"/>
      <c r="J177" s="19"/>
      <c r="K177" s="27"/>
      <c r="L177" s="19"/>
      <c r="M177" s="19"/>
    </row>
    <row r="178" spans="1:13" s="16" customFormat="1" ht="22.5" customHeight="1" outlineLevel="1" x14ac:dyDescent="0.25">
      <c r="A178" s="20" t="s">
        <v>425</v>
      </c>
      <c r="B178" s="21" t="s">
        <v>41</v>
      </c>
      <c r="C178" s="11" t="s">
        <v>42</v>
      </c>
      <c r="D178" s="11"/>
      <c r="E178" s="11"/>
      <c r="F178" s="20" t="s">
        <v>20</v>
      </c>
      <c r="G178" s="22">
        <v>1</v>
      </c>
      <c r="H178" s="23">
        <v>1</v>
      </c>
      <c r="I178" s="23">
        <v>1</v>
      </c>
      <c r="J178" s="23"/>
      <c r="K178" s="24">
        <v>8766.4500000000007</v>
      </c>
      <c r="L178" s="25"/>
      <c r="M178" s="24">
        <v>8766.4500000000007</v>
      </c>
    </row>
    <row r="179" spans="1:13" s="16" customFormat="1" ht="15" customHeight="1" outlineLevel="1" x14ac:dyDescent="0.25">
      <c r="A179" s="26" t="s">
        <v>426</v>
      </c>
      <c r="B179" s="19"/>
      <c r="C179" s="19"/>
      <c r="D179" s="19"/>
      <c r="E179" s="19"/>
      <c r="F179" s="19"/>
      <c r="G179" s="19"/>
      <c r="H179" s="29"/>
      <c r="I179" s="29"/>
      <c r="J179" s="19"/>
      <c r="K179" s="27"/>
      <c r="L179" s="19"/>
      <c r="M179" s="19"/>
    </row>
    <row r="180" spans="1:13" s="16" customFormat="1" ht="15" customHeight="1" outlineLevel="1" x14ac:dyDescent="0.25">
      <c r="A180" s="26" t="s">
        <v>427</v>
      </c>
      <c r="B180" s="19"/>
      <c r="C180" s="19"/>
      <c r="D180" s="19"/>
      <c r="E180" s="19"/>
      <c r="F180" s="19"/>
      <c r="G180" s="19"/>
      <c r="H180" s="29"/>
      <c r="I180" s="29"/>
      <c r="J180" s="19"/>
      <c r="K180" s="27"/>
      <c r="L180" s="19"/>
      <c r="M180" s="19"/>
    </row>
    <row r="181" spans="1:13" s="16" customFormat="1" ht="22.5" customHeight="1" outlineLevel="1" x14ac:dyDescent="0.25">
      <c r="A181" s="20" t="s">
        <v>428</v>
      </c>
      <c r="B181" s="21" t="s">
        <v>429</v>
      </c>
      <c r="C181" s="11" t="s">
        <v>430</v>
      </c>
      <c r="D181" s="11"/>
      <c r="E181" s="11"/>
      <c r="F181" s="20" t="s">
        <v>20</v>
      </c>
      <c r="G181" s="22">
        <v>20</v>
      </c>
      <c r="H181" s="23">
        <v>1</v>
      </c>
      <c r="I181" s="23">
        <v>20</v>
      </c>
      <c r="J181" s="23"/>
      <c r="K181" s="24">
        <v>16253.15</v>
      </c>
      <c r="L181" s="25"/>
      <c r="M181" s="24">
        <v>325063</v>
      </c>
    </row>
    <row r="182" spans="1:13" s="16" customFormat="1" ht="22.5" customHeight="1" outlineLevel="1" x14ac:dyDescent="0.25">
      <c r="A182" s="20" t="s">
        <v>431</v>
      </c>
      <c r="B182" s="21" t="s">
        <v>432</v>
      </c>
      <c r="C182" s="11" t="s">
        <v>433</v>
      </c>
      <c r="D182" s="11"/>
      <c r="E182" s="11"/>
      <c r="F182" s="20" t="s">
        <v>20</v>
      </c>
      <c r="G182" s="22">
        <v>60</v>
      </c>
      <c r="H182" s="23">
        <v>1</v>
      </c>
      <c r="I182" s="23">
        <v>42</v>
      </c>
      <c r="J182" s="23"/>
      <c r="K182" s="24">
        <v>13533.4</v>
      </c>
      <c r="L182" s="25"/>
      <c r="M182" s="24">
        <v>812004</v>
      </c>
    </row>
    <row r="183" spans="1:13" s="16" customFormat="1" ht="22.5" customHeight="1" outlineLevel="1" x14ac:dyDescent="0.25">
      <c r="A183" s="20" t="s">
        <v>434</v>
      </c>
      <c r="B183" s="21" t="s">
        <v>435</v>
      </c>
      <c r="C183" s="11" t="s">
        <v>436</v>
      </c>
      <c r="D183" s="11"/>
      <c r="E183" s="11"/>
      <c r="F183" s="20" t="s">
        <v>20</v>
      </c>
      <c r="G183" s="22">
        <v>2</v>
      </c>
      <c r="H183" s="23">
        <v>1</v>
      </c>
      <c r="I183" s="23">
        <v>2</v>
      </c>
      <c r="J183" s="23"/>
      <c r="K183" s="24">
        <v>26829.599999999999</v>
      </c>
      <c r="L183" s="25"/>
      <c r="M183" s="24">
        <v>53659.199999999997</v>
      </c>
    </row>
    <row r="184" spans="1:13" s="16" customFormat="1" ht="15" customHeight="1" outlineLevel="1" x14ac:dyDescent="0.25">
      <c r="A184" s="26" t="s">
        <v>437</v>
      </c>
      <c r="B184" s="19"/>
      <c r="C184" s="19"/>
      <c r="D184" s="19"/>
      <c r="E184" s="19"/>
      <c r="F184" s="19"/>
      <c r="G184" s="19"/>
      <c r="H184" s="29"/>
      <c r="I184" s="29"/>
      <c r="J184" s="19"/>
      <c r="K184" s="27"/>
      <c r="L184" s="19"/>
      <c r="M184" s="19"/>
    </row>
    <row r="185" spans="1:13" s="16" customFormat="1" ht="15" customHeight="1" outlineLevel="1" x14ac:dyDescent="0.25">
      <c r="A185" s="26" t="s">
        <v>438</v>
      </c>
      <c r="B185" s="19"/>
      <c r="C185" s="19"/>
      <c r="D185" s="19"/>
      <c r="E185" s="19"/>
      <c r="F185" s="19"/>
      <c r="G185" s="19"/>
      <c r="H185" s="29"/>
      <c r="I185" s="29"/>
      <c r="J185" s="19"/>
      <c r="K185" s="27"/>
      <c r="L185" s="19"/>
      <c r="M185" s="19"/>
    </row>
    <row r="186" spans="1:13" s="16" customFormat="1" ht="15" customHeight="1" outlineLevel="1" x14ac:dyDescent="0.25">
      <c r="A186" s="26" t="s">
        <v>439</v>
      </c>
      <c r="B186" s="19"/>
      <c r="C186" s="19"/>
      <c r="D186" s="19"/>
      <c r="E186" s="19"/>
      <c r="F186" s="19"/>
      <c r="G186" s="19"/>
      <c r="H186" s="29"/>
      <c r="I186" s="29"/>
      <c r="J186" s="19"/>
      <c r="K186" s="27"/>
      <c r="L186" s="19"/>
      <c r="M186" s="19"/>
    </row>
    <row r="187" spans="1:13" s="16" customFormat="1" ht="22.5" customHeight="1" outlineLevel="1" x14ac:dyDescent="0.25">
      <c r="A187" s="20" t="s">
        <v>440</v>
      </c>
      <c r="B187" s="21" t="s">
        <v>441</v>
      </c>
      <c r="C187" s="11" t="s">
        <v>442</v>
      </c>
      <c r="D187" s="11"/>
      <c r="E187" s="11"/>
      <c r="F187" s="20" t="s">
        <v>20</v>
      </c>
      <c r="G187" s="22">
        <v>2</v>
      </c>
      <c r="H187" s="23">
        <v>1</v>
      </c>
      <c r="I187" s="23">
        <v>1</v>
      </c>
      <c r="J187" s="23"/>
      <c r="K187" s="24">
        <v>690690</v>
      </c>
      <c r="L187" s="25"/>
      <c r="M187" s="24">
        <v>1381380</v>
      </c>
    </row>
    <row r="188" spans="1:13" s="16" customFormat="1" ht="15" customHeight="1" outlineLevel="1" x14ac:dyDescent="0.25">
      <c r="A188" s="26" t="s">
        <v>443</v>
      </c>
      <c r="B188" s="19"/>
      <c r="C188" s="19"/>
      <c r="D188" s="19"/>
      <c r="E188" s="19"/>
      <c r="F188" s="19"/>
      <c r="G188" s="19"/>
      <c r="H188" s="29"/>
      <c r="I188" s="29"/>
      <c r="J188" s="19"/>
      <c r="K188" s="27"/>
      <c r="L188" s="19"/>
      <c r="M188" s="19"/>
    </row>
    <row r="189" spans="1:13" s="16" customFormat="1" ht="39.75" customHeight="1" outlineLevel="1" x14ac:dyDescent="0.25">
      <c r="A189" s="20" t="s">
        <v>444</v>
      </c>
      <c r="B189" s="21" t="s">
        <v>31</v>
      </c>
      <c r="C189" s="11" t="s">
        <v>32</v>
      </c>
      <c r="D189" s="11"/>
      <c r="E189" s="11"/>
      <c r="F189" s="20" t="s">
        <v>20</v>
      </c>
      <c r="G189" s="22">
        <v>4</v>
      </c>
      <c r="H189" s="23">
        <v>1</v>
      </c>
      <c r="I189" s="23">
        <v>1</v>
      </c>
      <c r="J189" s="23"/>
      <c r="K189" s="24">
        <v>5903.33</v>
      </c>
      <c r="L189" s="25"/>
      <c r="M189" s="24">
        <v>23613.32</v>
      </c>
    </row>
    <row r="190" spans="1:13" s="16" customFormat="1" ht="22.5" customHeight="1" outlineLevel="1" x14ac:dyDescent="0.25">
      <c r="A190" s="20" t="s">
        <v>445</v>
      </c>
      <c r="B190" s="21" t="s">
        <v>160</v>
      </c>
      <c r="C190" s="11" t="s">
        <v>161</v>
      </c>
      <c r="D190" s="11"/>
      <c r="E190" s="11"/>
      <c r="F190" s="20" t="s">
        <v>20</v>
      </c>
      <c r="G190" s="22">
        <v>1</v>
      </c>
      <c r="H190" s="23">
        <v>1</v>
      </c>
      <c r="I190" s="23">
        <v>1</v>
      </c>
      <c r="J190" s="23"/>
      <c r="K190" s="24">
        <v>117151.65</v>
      </c>
      <c r="L190" s="25"/>
      <c r="M190" s="24">
        <v>117151.65</v>
      </c>
    </row>
    <row r="191" spans="1:13" s="16" customFormat="1" ht="15" customHeight="1" outlineLevel="1" x14ac:dyDescent="0.25">
      <c r="A191" s="35" t="s">
        <v>446</v>
      </c>
      <c r="B191" s="35"/>
      <c r="C191" s="35"/>
      <c r="D191" s="35"/>
      <c r="E191" s="35"/>
      <c r="F191" s="35"/>
      <c r="G191" s="35"/>
      <c r="H191" s="35"/>
      <c r="I191" s="35"/>
      <c r="J191" s="35"/>
      <c r="K191" s="35"/>
      <c r="L191" s="35"/>
      <c r="M191" s="35"/>
    </row>
    <row r="192" spans="1:13" s="16" customFormat="1" ht="22.5" customHeight="1" outlineLevel="1" x14ac:dyDescent="0.25">
      <c r="A192" s="20" t="s">
        <v>447</v>
      </c>
      <c r="B192" s="21" t="s">
        <v>448</v>
      </c>
      <c r="C192" s="11" t="s">
        <v>449</v>
      </c>
      <c r="D192" s="11"/>
      <c r="E192" s="11"/>
      <c r="F192" s="20" t="s">
        <v>20</v>
      </c>
      <c r="G192" s="22">
        <v>5</v>
      </c>
      <c r="H192" s="23">
        <v>1</v>
      </c>
      <c r="I192" s="23">
        <v>5</v>
      </c>
      <c r="J192" s="23"/>
      <c r="K192" s="24">
        <v>8907.2900000000009</v>
      </c>
      <c r="L192" s="25"/>
      <c r="M192" s="24">
        <v>44536.45</v>
      </c>
    </row>
    <row r="193" spans="1:13" s="16" customFormat="1" ht="22.5" customHeight="1" outlineLevel="1" x14ac:dyDescent="0.25">
      <c r="A193" s="20" t="s">
        <v>450</v>
      </c>
      <c r="B193" s="21" t="s">
        <v>451</v>
      </c>
      <c r="C193" s="11" t="s">
        <v>452</v>
      </c>
      <c r="D193" s="11"/>
      <c r="E193" s="11"/>
      <c r="F193" s="20" t="s">
        <v>20</v>
      </c>
      <c r="G193" s="22">
        <v>5</v>
      </c>
      <c r="H193" s="23">
        <v>1</v>
      </c>
      <c r="I193" s="23">
        <v>5</v>
      </c>
      <c r="J193" s="23"/>
      <c r="K193" s="24">
        <v>10541.67</v>
      </c>
      <c r="L193" s="25"/>
      <c r="M193" s="24">
        <v>52708.35</v>
      </c>
    </row>
    <row r="194" spans="1:13" s="16" customFormat="1" outlineLevel="1" x14ac:dyDescent="0.25">
      <c r="A194" s="35" t="s">
        <v>453</v>
      </c>
      <c r="B194" s="35"/>
      <c r="C194" s="35"/>
      <c r="D194" s="35"/>
      <c r="E194" s="35"/>
      <c r="F194" s="35"/>
      <c r="G194" s="35"/>
      <c r="H194" s="35"/>
      <c r="I194" s="35"/>
      <c r="J194" s="35"/>
      <c r="K194" s="35"/>
      <c r="L194" s="35"/>
      <c r="M194" s="35"/>
    </row>
    <row r="195" spans="1:13" s="16" customFormat="1" ht="45" customHeight="1" outlineLevel="1" x14ac:dyDescent="0.25">
      <c r="A195" s="20" t="s">
        <v>454</v>
      </c>
      <c r="B195" s="21" t="s">
        <v>31</v>
      </c>
      <c r="C195" s="11" t="s">
        <v>32</v>
      </c>
      <c r="D195" s="11"/>
      <c r="E195" s="11"/>
      <c r="F195" s="20" t="s">
        <v>20</v>
      </c>
      <c r="G195" s="22">
        <v>153</v>
      </c>
      <c r="H195" s="23">
        <v>1</v>
      </c>
      <c r="I195" s="23">
        <v>1</v>
      </c>
      <c r="J195" s="23"/>
      <c r="K195" s="24">
        <v>5903.33</v>
      </c>
      <c r="L195" s="25"/>
      <c r="M195" s="24">
        <v>903209.49</v>
      </c>
    </row>
    <row r="196" spans="1:13" s="16" customFormat="1" ht="22.5" customHeight="1" outlineLevel="1" x14ac:dyDescent="0.25">
      <c r="A196" s="20" t="s">
        <v>455</v>
      </c>
      <c r="B196" s="21" t="s">
        <v>456</v>
      </c>
      <c r="C196" s="11" t="s">
        <v>457</v>
      </c>
      <c r="D196" s="11"/>
      <c r="E196" s="11"/>
      <c r="F196" s="20" t="s">
        <v>20</v>
      </c>
      <c r="G196" s="22">
        <v>2</v>
      </c>
      <c r="H196" s="23">
        <v>1</v>
      </c>
      <c r="I196" s="23">
        <v>2</v>
      </c>
      <c r="J196" s="23"/>
      <c r="K196" s="24">
        <v>16513.52</v>
      </c>
      <c r="L196" s="25"/>
      <c r="M196" s="24">
        <v>33027.040000000001</v>
      </c>
    </row>
    <row r="197" spans="1:13" s="16" customFormat="1" ht="15" customHeight="1" outlineLevel="1" x14ac:dyDescent="0.25">
      <c r="A197" s="35" t="s">
        <v>458</v>
      </c>
      <c r="B197" s="35"/>
      <c r="C197" s="35"/>
      <c r="D197" s="35"/>
      <c r="E197" s="35"/>
      <c r="F197" s="35"/>
      <c r="G197" s="35"/>
      <c r="H197" s="35"/>
      <c r="I197" s="35"/>
      <c r="J197" s="35"/>
      <c r="K197" s="35"/>
      <c r="L197" s="35"/>
      <c r="M197" s="35"/>
    </row>
    <row r="198" spans="1:13" ht="11.25" customHeight="1" x14ac:dyDescent="0.25">
      <c r="A198" s="9" t="s">
        <v>459</v>
      </c>
      <c r="B198" s="9"/>
      <c r="C198" s="9"/>
      <c r="D198" s="9"/>
      <c r="E198" s="9"/>
      <c r="F198" s="9"/>
      <c r="G198" s="9"/>
      <c r="H198" s="9"/>
      <c r="I198" s="9"/>
      <c r="J198" s="9"/>
      <c r="K198" s="9"/>
      <c r="L198" s="37" t="e">
        <f>SUM(L5:L197)</f>
        <v>#REF!</v>
      </c>
      <c r="M198" s="37">
        <f>SUM(M5:M197)</f>
        <v>32459347.190000013</v>
      </c>
    </row>
    <row r="199" spans="1:13" ht="11.25" customHeight="1" x14ac:dyDescent="0.25">
      <c r="A199" s="8" t="s">
        <v>460</v>
      </c>
      <c r="B199" s="8"/>
      <c r="C199" s="8"/>
      <c r="D199" s="8"/>
      <c r="E199" s="8"/>
      <c r="F199" s="8"/>
      <c r="G199" s="8"/>
      <c r="H199" s="8"/>
      <c r="I199" s="8"/>
      <c r="J199" s="8"/>
      <c r="K199" s="8"/>
      <c r="L199" s="38">
        <f>(15101851-13731985)</f>
        <v>1369866</v>
      </c>
      <c r="M199" s="38">
        <f>119514111.82+22217.08-1040.59</f>
        <v>119535288.30999999</v>
      </c>
    </row>
    <row r="200" spans="1:13" s="39" customFormat="1" ht="15" customHeight="1" x14ac:dyDescent="0.25">
      <c r="A200" s="7" t="s">
        <v>461</v>
      </c>
      <c r="B200" s="7"/>
      <c r="C200" s="7"/>
      <c r="D200" s="7"/>
      <c r="E200" s="7"/>
      <c r="F200" s="7"/>
      <c r="G200" s="7"/>
      <c r="H200" s="7"/>
      <c r="I200" s="7"/>
      <c r="J200" s="7"/>
      <c r="K200" s="7"/>
      <c r="L200" s="7"/>
      <c r="M200" s="7"/>
    </row>
    <row r="201" spans="1:13" s="39" customFormat="1" ht="15" customHeight="1" outlineLevel="1" x14ac:dyDescent="0.25">
      <c r="A201" s="40" t="s">
        <v>462</v>
      </c>
      <c r="B201" s="41"/>
      <c r="C201" s="41"/>
      <c r="D201" s="41"/>
      <c r="E201" s="41"/>
      <c r="F201" s="41"/>
      <c r="G201" s="41"/>
      <c r="H201" s="41"/>
      <c r="I201" s="41"/>
      <c r="J201" s="41"/>
      <c r="K201" s="41"/>
      <c r="L201" s="41"/>
      <c r="M201" s="41"/>
    </row>
    <row r="202" spans="1:13" s="16" customFormat="1" ht="22.5" customHeight="1" outlineLevel="1" x14ac:dyDescent="0.25">
      <c r="A202" s="42" t="s">
        <v>463</v>
      </c>
      <c r="B202" s="43" t="s">
        <v>464</v>
      </c>
      <c r="C202" s="6" t="s">
        <v>465</v>
      </c>
      <c r="D202" s="6"/>
      <c r="E202" s="6"/>
      <c r="F202" s="44" t="s">
        <v>20</v>
      </c>
      <c r="G202" s="45">
        <v>1</v>
      </c>
      <c r="H202" s="46">
        <v>1</v>
      </c>
      <c r="I202" s="46">
        <v>1</v>
      </c>
      <c r="J202" s="46"/>
      <c r="K202" s="47">
        <v>13366.24</v>
      </c>
      <c r="L202" s="45"/>
      <c r="M202" s="48">
        <v>13366.24</v>
      </c>
    </row>
    <row r="203" spans="1:13" s="16" customFormat="1" ht="22.5" customHeight="1" outlineLevel="1" x14ac:dyDescent="0.25">
      <c r="A203" s="42" t="s">
        <v>17</v>
      </c>
      <c r="B203" s="43" t="s">
        <v>466</v>
      </c>
      <c r="C203" s="6" t="s">
        <v>467</v>
      </c>
      <c r="D203" s="6"/>
      <c r="E203" s="6"/>
      <c r="F203" s="44" t="s">
        <v>20</v>
      </c>
      <c r="G203" s="45">
        <v>5</v>
      </c>
      <c r="H203" s="46">
        <v>1</v>
      </c>
      <c r="I203" s="46">
        <v>5</v>
      </c>
      <c r="J203" s="46"/>
      <c r="K203" s="47">
        <v>5602.9</v>
      </c>
      <c r="L203" s="45"/>
      <c r="M203" s="48">
        <v>28014.5</v>
      </c>
    </row>
    <row r="204" spans="1:13" s="39" customFormat="1" ht="15" customHeight="1" outlineLevel="1" x14ac:dyDescent="0.25">
      <c r="A204" s="40" t="s">
        <v>468</v>
      </c>
      <c r="B204" s="41"/>
      <c r="C204" s="41"/>
      <c r="D204" s="41"/>
      <c r="E204" s="41"/>
      <c r="F204" s="41"/>
      <c r="G204" s="41"/>
      <c r="H204" s="41"/>
      <c r="I204" s="41"/>
      <c r="J204" s="41"/>
      <c r="K204" s="41"/>
      <c r="L204" s="41"/>
      <c r="M204" s="41"/>
    </row>
    <row r="205" spans="1:13" s="39" customFormat="1" ht="15" customHeight="1" outlineLevel="1" x14ac:dyDescent="0.25">
      <c r="A205" s="40" t="s">
        <v>469</v>
      </c>
      <c r="B205" s="41"/>
      <c r="C205" s="41"/>
      <c r="D205" s="41"/>
      <c r="E205" s="41"/>
      <c r="F205" s="41"/>
      <c r="G205" s="41"/>
      <c r="H205" s="41"/>
      <c r="I205" s="41"/>
      <c r="J205" s="41"/>
      <c r="K205" s="41"/>
      <c r="L205" s="41"/>
      <c r="M205" s="41"/>
    </row>
    <row r="206" spans="1:13" s="39" customFormat="1" ht="15" customHeight="1" outlineLevel="1" x14ac:dyDescent="0.25">
      <c r="A206" s="49" t="s">
        <v>470</v>
      </c>
      <c r="B206" s="50"/>
      <c r="C206" s="50"/>
      <c r="D206" s="50"/>
      <c r="E206" s="50"/>
      <c r="F206" s="50"/>
      <c r="G206" s="50"/>
      <c r="H206" s="50"/>
      <c r="I206" s="50"/>
      <c r="J206" s="50"/>
      <c r="K206" s="50"/>
      <c r="L206" s="50"/>
      <c r="M206" s="51"/>
    </row>
    <row r="207" spans="1:13" s="39" customFormat="1" ht="15" customHeight="1" outlineLevel="1" x14ac:dyDescent="0.25">
      <c r="A207" s="40" t="s">
        <v>471</v>
      </c>
      <c r="B207" s="41"/>
      <c r="C207" s="41"/>
      <c r="D207" s="41"/>
      <c r="E207" s="41"/>
      <c r="F207" s="41"/>
      <c r="G207" s="41"/>
      <c r="H207" s="41"/>
      <c r="I207" s="41"/>
      <c r="J207" s="41"/>
      <c r="K207" s="41"/>
      <c r="L207" s="41"/>
      <c r="M207" s="41"/>
    </row>
    <row r="208" spans="1:13" s="39" customFormat="1" ht="24.75" customHeight="1" outlineLevel="1" x14ac:dyDescent="0.25">
      <c r="A208" s="52" t="s">
        <v>472</v>
      </c>
      <c r="B208" s="41"/>
      <c r="C208" s="41"/>
      <c r="D208" s="41"/>
      <c r="E208" s="41"/>
      <c r="F208" s="41"/>
      <c r="G208" s="41"/>
      <c r="H208" s="41"/>
      <c r="I208" s="41"/>
      <c r="J208" s="41"/>
      <c r="K208" s="41"/>
      <c r="L208" s="41"/>
      <c r="M208" s="41"/>
    </row>
    <row r="209" spans="1:13" s="16" customFormat="1" ht="22.5" customHeight="1" outlineLevel="1" x14ac:dyDescent="0.25">
      <c r="A209" s="42" t="s">
        <v>473</v>
      </c>
      <c r="B209" s="43" t="s">
        <v>474</v>
      </c>
      <c r="C209" s="6" t="s">
        <v>475</v>
      </c>
      <c r="D209" s="6"/>
      <c r="E209" s="6"/>
      <c r="F209" s="44" t="s">
        <v>20</v>
      </c>
      <c r="G209" s="45">
        <v>15</v>
      </c>
      <c r="H209" s="46">
        <v>1</v>
      </c>
      <c r="I209" s="46">
        <v>15</v>
      </c>
      <c r="J209" s="46"/>
      <c r="K209" s="47">
        <v>3768.77</v>
      </c>
      <c r="L209" s="45"/>
      <c r="M209" s="48">
        <v>56531.55</v>
      </c>
    </row>
    <row r="210" spans="1:13" s="16" customFormat="1" ht="22.5" customHeight="1" outlineLevel="1" x14ac:dyDescent="0.25">
      <c r="A210" s="42" t="s">
        <v>476</v>
      </c>
      <c r="B210" s="43" t="s">
        <v>205</v>
      </c>
      <c r="C210" s="6" t="s">
        <v>477</v>
      </c>
      <c r="D210" s="6"/>
      <c r="E210" s="6"/>
      <c r="F210" s="44" t="s">
        <v>20</v>
      </c>
      <c r="G210" s="45">
        <v>1</v>
      </c>
      <c r="H210" s="46">
        <v>1</v>
      </c>
      <c r="I210" s="46">
        <v>1</v>
      </c>
      <c r="J210" s="46"/>
      <c r="K210" s="47">
        <v>25276.799999999999</v>
      </c>
      <c r="L210" s="45"/>
      <c r="M210" s="48">
        <v>25276.799999999999</v>
      </c>
    </row>
    <row r="211" spans="1:13" s="16" customFormat="1" ht="22.5" customHeight="1" outlineLevel="1" x14ac:dyDescent="0.25">
      <c r="A211" s="42" t="s">
        <v>478</v>
      </c>
      <c r="B211" s="43" t="s">
        <v>207</v>
      </c>
      <c r="C211" s="6" t="s">
        <v>479</v>
      </c>
      <c r="D211" s="6"/>
      <c r="E211" s="6"/>
      <c r="F211" s="44" t="s">
        <v>20</v>
      </c>
      <c r="G211" s="45">
        <v>1</v>
      </c>
      <c r="H211" s="46">
        <v>1</v>
      </c>
      <c r="I211" s="46">
        <v>1</v>
      </c>
      <c r="J211" s="46"/>
      <c r="K211" s="47">
        <v>33604.730000000003</v>
      </c>
      <c r="L211" s="45"/>
      <c r="M211" s="48">
        <v>33604.730000000003</v>
      </c>
    </row>
    <row r="212" spans="1:13" s="16" customFormat="1" ht="22.5" customHeight="1" outlineLevel="1" x14ac:dyDescent="0.25">
      <c r="A212" s="42" t="s">
        <v>480</v>
      </c>
      <c r="B212" s="43" t="s">
        <v>221</v>
      </c>
      <c r="C212" s="6" t="s">
        <v>481</v>
      </c>
      <c r="D212" s="6"/>
      <c r="E212" s="6"/>
      <c r="F212" s="44" t="s">
        <v>20</v>
      </c>
      <c r="G212" s="45">
        <v>2</v>
      </c>
      <c r="H212" s="46">
        <v>1</v>
      </c>
      <c r="I212" s="46">
        <v>2</v>
      </c>
      <c r="J212" s="46"/>
      <c r="K212" s="47">
        <v>4383.2299999999996</v>
      </c>
      <c r="L212" s="45"/>
      <c r="M212" s="48">
        <v>8766.4599999999991</v>
      </c>
    </row>
    <row r="213" spans="1:13" s="16" customFormat="1" ht="22.5" customHeight="1" outlineLevel="1" x14ac:dyDescent="0.25">
      <c r="A213" s="42" t="s">
        <v>482</v>
      </c>
      <c r="B213" s="43" t="s">
        <v>230</v>
      </c>
      <c r="C213" s="6" t="s">
        <v>483</v>
      </c>
      <c r="D213" s="6"/>
      <c r="E213" s="6"/>
      <c r="F213" s="44" t="s">
        <v>20</v>
      </c>
      <c r="G213" s="45">
        <v>6</v>
      </c>
      <c r="H213" s="46">
        <v>1</v>
      </c>
      <c r="I213" s="46">
        <v>6</v>
      </c>
      <c r="J213" s="46"/>
      <c r="K213" s="47">
        <v>3719.1</v>
      </c>
      <c r="L213" s="45"/>
      <c r="M213" s="48">
        <v>22314.6</v>
      </c>
    </row>
    <row r="214" spans="1:13" s="16" customFormat="1" ht="22.5" customHeight="1" outlineLevel="1" x14ac:dyDescent="0.25">
      <c r="A214" s="42" t="s">
        <v>484</v>
      </c>
      <c r="B214" s="43" t="s">
        <v>233</v>
      </c>
      <c r="C214" s="6" t="s">
        <v>485</v>
      </c>
      <c r="D214" s="6"/>
      <c r="E214" s="6"/>
      <c r="F214" s="44" t="s">
        <v>20</v>
      </c>
      <c r="G214" s="45">
        <v>6</v>
      </c>
      <c r="H214" s="46">
        <v>1</v>
      </c>
      <c r="I214" s="46">
        <v>6</v>
      </c>
      <c r="J214" s="46"/>
      <c r="K214" s="47">
        <v>1156.42</v>
      </c>
      <c r="L214" s="45"/>
      <c r="M214" s="48">
        <v>6938.52</v>
      </c>
    </row>
    <row r="215" spans="1:13" s="16" customFormat="1" ht="22.5" customHeight="1" outlineLevel="1" x14ac:dyDescent="0.25">
      <c r="A215" s="42" t="s">
        <v>486</v>
      </c>
      <c r="B215" s="43" t="s">
        <v>236</v>
      </c>
      <c r="C215" s="6" t="s">
        <v>487</v>
      </c>
      <c r="D215" s="6"/>
      <c r="E215" s="6"/>
      <c r="F215" s="44" t="s">
        <v>20</v>
      </c>
      <c r="G215" s="45">
        <v>2</v>
      </c>
      <c r="H215" s="46">
        <v>1</v>
      </c>
      <c r="I215" s="46">
        <v>2</v>
      </c>
      <c r="J215" s="46"/>
      <c r="K215" s="47">
        <v>7305.38</v>
      </c>
      <c r="L215" s="45"/>
      <c r="M215" s="48">
        <v>14610.76</v>
      </c>
    </row>
    <row r="216" spans="1:13" s="16" customFormat="1" ht="22.5" customHeight="1" outlineLevel="1" x14ac:dyDescent="0.25">
      <c r="A216" s="42" t="s">
        <v>488</v>
      </c>
      <c r="B216" s="43" t="s">
        <v>489</v>
      </c>
      <c r="C216" s="6" t="s">
        <v>490</v>
      </c>
      <c r="D216" s="6"/>
      <c r="E216" s="6"/>
      <c r="F216" s="44" t="s">
        <v>20</v>
      </c>
      <c r="G216" s="45">
        <v>4</v>
      </c>
      <c r="H216" s="46">
        <v>1</v>
      </c>
      <c r="I216" s="46">
        <v>4</v>
      </c>
      <c r="J216" s="46"/>
      <c r="K216" s="47">
        <v>2088.3000000000002</v>
      </c>
      <c r="L216" s="45"/>
      <c r="M216" s="48">
        <v>8353.2000000000007</v>
      </c>
    </row>
    <row r="217" spans="1:13" s="16" customFormat="1" ht="22.5" customHeight="1" outlineLevel="1" x14ac:dyDescent="0.25">
      <c r="A217" s="42" t="s">
        <v>491</v>
      </c>
      <c r="B217" s="43" t="s">
        <v>492</v>
      </c>
      <c r="C217" s="6" t="s">
        <v>493</v>
      </c>
      <c r="D217" s="6"/>
      <c r="E217" s="6"/>
      <c r="F217" s="44" t="s">
        <v>20</v>
      </c>
      <c r="G217" s="45">
        <v>4</v>
      </c>
      <c r="H217" s="46">
        <v>1</v>
      </c>
      <c r="I217" s="46">
        <v>4</v>
      </c>
      <c r="J217" s="46"/>
      <c r="K217" s="53">
        <v>446.97</v>
      </c>
      <c r="L217" s="45"/>
      <c r="M217" s="48">
        <v>1787.88</v>
      </c>
    </row>
    <row r="218" spans="1:13" s="16" customFormat="1" ht="22.5" customHeight="1" outlineLevel="1" x14ac:dyDescent="0.25">
      <c r="A218" s="42" t="s">
        <v>494</v>
      </c>
      <c r="B218" s="43" t="s">
        <v>495</v>
      </c>
      <c r="C218" s="6" t="s">
        <v>496</v>
      </c>
      <c r="D218" s="6"/>
      <c r="E218" s="6"/>
      <c r="F218" s="44" t="s">
        <v>20</v>
      </c>
      <c r="G218" s="45">
        <v>4</v>
      </c>
      <c r="H218" s="46">
        <v>1</v>
      </c>
      <c r="I218" s="46">
        <v>4</v>
      </c>
      <c r="J218" s="46"/>
      <c r="K218" s="53">
        <v>877.07</v>
      </c>
      <c r="L218" s="45"/>
      <c r="M218" s="48">
        <v>3508.28</v>
      </c>
    </row>
    <row r="219" spans="1:13" s="16" customFormat="1" ht="22.5" customHeight="1" outlineLevel="1" x14ac:dyDescent="0.25">
      <c r="A219" s="42" t="s">
        <v>408</v>
      </c>
      <c r="B219" s="43" t="s">
        <v>497</v>
      </c>
      <c r="C219" s="6" t="s">
        <v>498</v>
      </c>
      <c r="D219" s="6"/>
      <c r="E219" s="6"/>
      <c r="F219" s="44" t="s">
        <v>20</v>
      </c>
      <c r="G219" s="45">
        <v>4</v>
      </c>
      <c r="H219" s="46">
        <v>1</v>
      </c>
      <c r="I219" s="46">
        <v>4</v>
      </c>
      <c r="J219" s="46"/>
      <c r="K219" s="53">
        <v>185.53</v>
      </c>
      <c r="L219" s="45"/>
      <c r="M219" s="54">
        <v>742.12</v>
      </c>
    </row>
    <row r="220" spans="1:13" s="16" customFormat="1" ht="22.5" customHeight="1" outlineLevel="1" x14ac:dyDescent="0.25">
      <c r="A220" s="42" t="s">
        <v>499</v>
      </c>
      <c r="B220" s="43" t="s">
        <v>500</v>
      </c>
      <c r="C220" s="6" t="s">
        <v>501</v>
      </c>
      <c r="D220" s="6"/>
      <c r="E220" s="6"/>
      <c r="F220" s="44" t="s">
        <v>20</v>
      </c>
      <c r="G220" s="45">
        <v>2</v>
      </c>
      <c r="H220" s="46">
        <v>1</v>
      </c>
      <c r="I220" s="46">
        <v>2</v>
      </c>
      <c r="J220" s="46"/>
      <c r="K220" s="47">
        <v>1261.8399999999999</v>
      </c>
      <c r="L220" s="45"/>
      <c r="M220" s="48">
        <v>2523.6799999999998</v>
      </c>
    </row>
    <row r="221" spans="1:13" s="16" customFormat="1" ht="22.5" customHeight="1" outlineLevel="1" x14ac:dyDescent="0.25">
      <c r="A221" s="42" t="s">
        <v>411</v>
      </c>
      <c r="B221" s="43" t="s">
        <v>325</v>
      </c>
      <c r="C221" s="6" t="s">
        <v>502</v>
      </c>
      <c r="D221" s="6"/>
      <c r="E221" s="6"/>
      <c r="F221" s="44" t="s">
        <v>20</v>
      </c>
      <c r="G221" s="45">
        <v>16</v>
      </c>
      <c r="H221" s="46">
        <v>1</v>
      </c>
      <c r="I221" s="46">
        <v>16</v>
      </c>
      <c r="J221" s="46"/>
      <c r="K221" s="53">
        <v>845.45</v>
      </c>
      <c r="L221" s="45"/>
      <c r="M221" s="48">
        <v>13527.2</v>
      </c>
    </row>
    <row r="222" spans="1:13" s="39" customFormat="1" ht="15" customHeight="1" outlineLevel="1" x14ac:dyDescent="0.25">
      <c r="A222" s="40" t="s">
        <v>503</v>
      </c>
      <c r="B222" s="41"/>
      <c r="C222" s="41"/>
      <c r="D222" s="41"/>
      <c r="E222" s="41"/>
      <c r="F222" s="41"/>
      <c r="G222" s="41"/>
      <c r="H222" s="41"/>
      <c r="I222" s="41"/>
      <c r="J222" s="41"/>
      <c r="K222" s="41"/>
      <c r="L222" s="41"/>
      <c r="M222" s="41"/>
    </row>
    <row r="223" spans="1:13" s="16" customFormat="1" ht="20.25" customHeight="1" outlineLevel="1" x14ac:dyDescent="0.25">
      <c r="A223" s="55" t="s">
        <v>504</v>
      </c>
      <c r="B223" s="21" t="s">
        <v>505</v>
      </c>
      <c r="C223" s="10" t="s">
        <v>506</v>
      </c>
      <c r="D223" s="10"/>
      <c r="E223" s="10"/>
      <c r="F223" s="30" t="s">
        <v>507</v>
      </c>
      <c r="G223" s="31">
        <v>2</v>
      </c>
      <c r="H223" s="31">
        <f>VLOOKUP(A223,'[1]02-02-13 ТХ искл'!$A$7:$G$1104,7,0)</f>
        <v>-1</v>
      </c>
      <c r="I223" s="31">
        <f>G223+H223</f>
        <v>1</v>
      </c>
      <c r="J223" s="32">
        <v>880.25</v>
      </c>
      <c r="K223" s="34">
        <f>ROUND(J223*3.79*1.3755*1.0109,0)</f>
        <v>4639</v>
      </c>
      <c r="L223" s="32">
        <f>ROUND(I223*J223,0)</f>
        <v>880</v>
      </c>
      <c r="M223" s="34"/>
    </row>
    <row r="224" spans="1:13" s="16" customFormat="1" ht="22.5" customHeight="1" outlineLevel="1" x14ac:dyDescent="0.25">
      <c r="A224" s="42" t="s">
        <v>148</v>
      </c>
      <c r="B224" s="43" t="s">
        <v>508</v>
      </c>
      <c r="C224" s="6" t="s">
        <v>509</v>
      </c>
      <c r="D224" s="6"/>
      <c r="E224" s="6"/>
      <c r="F224" s="44" t="s">
        <v>20</v>
      </c>
      <c r="G224" s="45">
        <v>1</v>
      </c>
      <c r="H224" s="46">
        <v>1</v>
      </c>
      <c r="I224" s="46">
        <v>1</v>
      </c>
      <c r="J224" s="46"/>
      <c r="K224" s="47">
        <v>28532.080000000002</v>
      </c>
      <c r="L224" s="45"/>
      <c r="M224" s="48">
        <v>28532.080000000002</v>
      </c>
    </row>
    <row r="225" spans="1:13" s="16" customFormat="1" ht="22.5" customHeight="1" outlineLevel="1" x14ac:dyDescent="0.25">
      <c r="A225" s="42" t="s">
        <v>162</v>
      </c>
      <c r="B225" s="43" t="s">
        <v>510</v>
      </c>
      <c r="C225" s="6" t="s">
        <v>511</v>
      </c>
      <c r="D225" s="6"/>
      <c r="E225" s="6"/>
      <c r="F225" s="44" t="s">
        <v>20</v>
      </c>
      <c r="G225" s="45">
        <v>1</v>
      </c>
      <c r="H225" s="46">
        <v>1</v>
      </c>
      <c r="I225" s="46">
        <v>1</v>
      </c>
      <c r="J225" s="46"/>
      <c r="K225" s="47">
        <v>8222.5</v>
      </c>
      <c r="L225" s="45"/>
      <c r="M225" s="48">
        <v>8222.5</v>
      </c>
    </row>
    <row r="226" spans="1:13" s="16" customFormat="1" ht="22.5" customHeight="1" outlineLevel="1" x14ac:dyDescent="0.25">
      <c r="A226" s="42" t="s">
        <v>512</v>
      </c>
      <c r="B226" s="43" t="s">
        <v>188</v>
      </c>
      <c r="C226" s="6" t="s">
        <v>513</v>
      </c>
      <c r="D226" s="6"/>
      <c r="E226" s="6"/>
      <c r="F226" s="44" t="s">
        <v>20</v>
      </c>
      <c r="G226" s="45">
        <v>1</v>
      </c>
      <c r="H226" s="46">
        <v>1</v>
      </c>
      <c r="I226" s="46">
        <v>1</v>
      </c>
      <c r="J226" s="46"/>
      <c r="K226" s="47">
        <v>4648.88</v>
      </c>
      <c r="L226" s="45"/>
      <c r="M226" s="48">
        <v>4648.88</v>
      </c>
    </row>
    <row r="227" spans="1:13" s="16" customFormat="1" ht="22.5" customHeight="1" outlineLevel="1" x14ac:dyDescent="0.25">
      <c r="A227" s="42" t="s">
        <v>176</v>
      </c>
      <c r="B227" s="43" t="s">
        <v>514</v>
      </c>
      <c r="C227" s="6" t="s">
        <v>515</v>
      </c>
      <c r="D227" s="6"/>
      <c r="E227" s="6"/>
      <c r="F227" s="44" t="s">
        <v>20</v>
      </c>
      <c r="G227" s="45">
        <v>16</v>
      </c>
      <c r="H227" s="46">
        <v>1</v>
      </c>
      <c r="I227" s="46">
        <v>16</v>
      </c>
      <c r="J227" s="46"/>
      <c r="K227" s="53">
        <v>833.85</v>
      </c>
      <c r="L227" s="45"/>
      <c r="M227" s="48">
        <v>13341.6</v>
      </c>
    </row>
    <row r="228" spans="1:13" s="16" customFormat="1" ht="22.5" customHeight="1" outlineLevel="1" x14ac:dyDescent="0.25">
      <c r="A228" s="42" t="s">
        <v>516</v>
      </c>
      <c r="B228" s="43" t="s">
        <v>166</v>
      </c>
      <c r="C228" s="6" t="s">
        <v>517</v>
      </c>
      <c r="D228" s="6"/>
      <c r="E228" s="6"/>
      <c r="F228" s="44" t="s">
        <v>20</v>
      </c>
      <c r="G228" s="45">
        <v>5</v>
      </c>
      <c r="H228" s="46">
        <v>1</v>
      </c>
      <c r="I228" s="46">
        <v>5</v>
      </c>
      <c r="J228" s="46"/>
      <c r="K228" s="53">
        <v>86.45</v>
      </c>
      <c r="L228" s="45"/>
      <c r="M228" s="54">
        <v>432.25</v>
      </c>
    </row>
    <row r="229" spans="1:13" s="16" customFormat="1" ht="22.5" customHeight="1" outlineLevel="1" x14ac:dyDescent="0.25">
      <c r="A229" s="42" t="s">
        <v>395</v>
      </c>
      <c r="B229" s="43" t="s">
        <v>518</v>
      </c>
      <c r="C229" s="6" t="s">
        <v>519</v>
      </c>
      <c r="D229" s="6"/>
      <c r="E229" s="6"/>
      <c r="F229" s="44" t="s">
        <v>20</v>
      </c>
      <c r="G229" s="45">
        <v>16</v>
      </c>
      <c r="H229" s="46">
        <v>1</v>
      </c>
      <c r="I229" s="46">
        <v>16</v>
      </c>
      <c r="J229" s="46"/>
      <c r="K229" s="53">
        <v>313.08999999999997</v>
      </c>
      <c r="L229" s="45"/>
      <c r="M229" s="48">
        <v>5009.4399999999996</v>
      </c>
    </row>
    <row r="230" spans="1:13" s="39" customFormat="1" ht="15" customHeight="1" outlineLevel="1" x14ac:dyDescent="0.25">
      <c r="A230" s="40" t="s">
        <v>520</v>
      </c>
      <c r="B230" s="41"/>
      <c r="C230" s="41"/>
      <c r="D230" s="41"/>
      <c r="E230" s="41"/>
      <c r="F230" s="41"/>
      <c r="G230" s="41"/>
      <c r="H230" s="41"/>
      <c r="I230" s="41"/>
      <c r="J230" s="41"/>
      <c r="K230" s="41"/>
      <c r="L230" s="41"/>
      <c r="M230" s="41"/>
    </row>
    <row r="231" spans="1:13" s="39" customFormat="1" ht="24.75" customHeight="1" outlineLevel="1" x14ac:dyDescent="0.25">
      <c r="A231" s="52" t="s">
        <v>521</v>
      </c>
      <c r="B231" s="41"/>
      <c r="C231" s="41"/>
      <c r="D231" s="41"/>
      <c r="E231" s="41"/>
      <c r="F231" s="41"/>
      <c r="G231" s="41"/>
      <c r="H231" s="41"/>
      <c r="I231" s="41"/>
      <c r="J231" s="41"/>
      <c r="K231" s="41"/>
      <c r="L231" s="41"/>
      <c r="M231" s="41"/>
    </row>
    <row r="232" spans="1:13" s="16" customFormat="1" ht="23.25" customHeight="1" outlineLevel="1" x14ac:dyDescent="0.25">
      <c r="A232" s="55" t="s">
        <v>522</v>
      </c>
      <c r="B232" s="21" t="s">
        <v>523</v>
      </c>
      <c r="C232" s="10" t="s">
        <v>524</v>
      </c>
      <c r="D232" s="10"/>
      <c r="E232" s="10"/>
      <c r="F232" s="30" t="s">
        <v>507</v>
      </c>
      <c r="G232" s="31">
        <v>2</v>
      </c>
      <c r="H232" s="31"/>
      <c r="I232" s="31">
        <f>G232+H232</f>
        <v>2</v>
      </c>
      <c r="J232" s="32">
        <v>5643.1</v>
      </c>
      <c r="K232" s="34">
        <f>ROUND(J232*3.79*1.3755*1.0109,0)</f>
        <v>29739</v>
      </c>
      <c r="L232" s="32">
        <f>ROUND(I232*J232,0)</f>
        <v>11286</v>
      </c>
      <c r="M232" s="34"/>
    </row>
    <row r="233" spans="1:13" s="16" customFormat="1" ht="22.5" customHeight="1" outlineLevel="1" x14ac:dyDescent="0.25">
      <c r="A233" s="55" t="s">
        <v>159</v>
      </c>
      <c r="B233" s="21" t="s">
        <v>525</v>
      </c>
      <c r="C233" s="10" t="s">
        <v>526</v>
      </c>
      <c r="D233" s="10"/>
      <c r="E233" s="10"/>
      <c r="F233" s="30" t="s">
        <v>507</v>
      </c>
      <c r="G233" s="31">
        <v>3</v>
      </c>
      <c r="H233" s="31"/>
      <c r="I233" s="31">
        <f>G233+H233</f>
        <v>3</v>
      </c>
      <c r="J233" s="32">
        <v>1370.97</v>
      </c>
      <c r="K233" s="34">
        <f>ROUND(J233*3.79*1.3755*1.0109,0)</f>
        <v>7225</v>
      </c>
      <c r="L233" s="32">
        <f>ROUND(I233*J233,0)</f>
        <v>4113</v>
      </c>
      <c r="M233" s="34"/>
    </row>
    <row r="234" spans="1:13" s="16" customFormat="1" ht="22.5" customHeight="1" outlineLevel="1" x14ac:dyDescent="0.25">
      <c r="A234" s="42" t="s">
        <v>82</v>
      </c>
      <c r="B234" s="43" t="s">
        <v>527</v>
      </c>
      <c r="C234" s="6" t="s">
        <v>528</v>
      </c>
      <c r="D234" s="6"/>
      <c r="E234" s="6"/>
      <c r="F234" s="44" t="s">
        <v>20</v>
      </c>
      <c r="G234" s="45">
        <v>2</v>
      </c>
      <c r="H234" s="46">
        <v>1</v>
      </c>
      <c r="I234" s="46">
        <v>2</v>
      </c>
      <c r="J234" s="46"/>
      <c r="K234" s="47">
        <v>18197.03</v>
      </c>
      <c r="L234" s="45"/>
      <c r="M234" s="48">
        <v>36394.06</v>
      </c>
    </row>
    <row r="235" spans="1:13" s="16" customFormat="1" ht="22.5" customHeight="1" outlineLevel="1" x14ac:dyDescent="0.25">
      <c r="A235" s="42" t="s">
        <v>529</v>
      </c>
      <c r="B235" s="43" t="s">
        <v>530</v>
      </c>
      <c r="C235" s="6" t="s">
        <v>531</v>
      </c>
      <c r="D235" s="6"/>
      <c r="E235" s="6"/>
      <c r="F235" s="44" t="s">
        <v>20</v>
      </c>
      <c r="G235" s="45">
        <v>10</v>
      </c>
      <c r="H235" s="46">
        <v>1</v>
      </c>
      <c r="I235" s="46">
        <v>10</v>
      </c>
      <c r="J235" s="46"/>
      <c r="K235" s="47">
        <v>2523.6799999999998</v>
      </c>
      <c r="L235" s="45"/>
      <c r="M235" s="48">
        <v>25236.799999999999</v>
      </c>
    </row>
    <row r="236" spans="1:13" s="16" customFormat="1" ht="22.5" customHeight="1" outlineLevel="1" x14ac:dyDescent="0.25">
      <c r="A236" s="42" t="s">
        <v>532</v>
      </c>
      <c r="B236" s="43" t="s">
        <v>533</v>
      </c>
      <c r="C236" s="6" t="s">
        <v>534</v>
      </c>
      <c r="D236" s="6"/>
      <c r="E236" s="6"/>
      <c r="F236" s="44" t="s">
        <v>20</v>
      </c>
      <c r="G236" s="45">
        <v>10</v>
      </c>
      <c r="H236" s="46">
        <v>1</v>
      </c>
      <c r="I236" s="46">
        <v>10</v>
      </c>
      <c r="J236" s="46"/>
      <c r="K236" s="47">
        <v>1866.93</v>
      </c>
      <c r="L236" s="45"/>
      <c r="M236" s="48">
        <v>18669.3</v>
      </c>
    </row>
    <row r="237" spans="1:13" s="16" customFormat="1" ht="22.5" customHeight="1" outlineLevel="1" x14ac:dyDescent="0.25">
      <c r="A237" s="42" t="s">
        <v>504</v>
      </c>
      <c r="B237" s="43" t="s">
        <v>535</v>
      </c>
      <c r="C237" s="6" t="s">
        <v>536</v>
      </c>
      <c r="D237" s="6"/>
      <c r="E237" s="6"/>
      <c r="F237" s="44" t="s">
        <v>20</v>
      </c>
      <c r="G237" s="45">
        <v>10</v>
      </c>
      <c r="H237" s="46">
        <v>1</v>
      </c>
      <c r="I237" s="46">
        <v>10</v>
      </c>
      <c r="J237" s="46"/>
      <c r="K237" s="47">
        <v>1261.8399999999999</v>
      </c>
      <c r="L237" s="45"/>
      <c r="M237" s="48">
        <v>12618.4</v>
      </c>
    </row>
    <row r="238" spans="1:13" s="16" customFormat="1" ht="22.5" customHeight="1" outlineLevel="1" x14ac:dyDescent="0.25">
      <c r="A238" s="42" t="s">
        <v>119</v>
      </c>
      <c r="B238" s="43" t="s">
        <v>537</v>
      </c>
      <c r="C238" s="6" t="s">
        <v>538</v>
      </c>
      <c r="D238" s="6"/>
      <c r="E238" s="6"/>
      <c r="F238" s="44" t="s">
        <v>20</v>
      </c>
      <c r="G238" s="45">
        <v>10</v>
      </c>
      <c r="H238" s="46">
        <v>1</v>
      </c>
      <c r="I238" s="46">
        <v>10</v>
      </c>
      <c r="J238" s="46"/>
      <c r="K238" s="53">
        <v>478.6</v>
      </c>
      <c r="L238" s="45"/>
      <c r="M238" s="48">
        <v>4786</v>
      </c>
    </row>
    <row r="239" spans="1:13" s="16" customFormat="1" ht="22.5" customHeight="1" outlineLevel="1" x14ac:dyDescent="0.25">
      <c r="A239" s="42" t="s">
        <v>539</v>
      </c>
      <c r="B239" s="43" t="s">
        <v>540</v>
      </c>
      <c r="C239" s="6" t="s">
        <v>541</v>
      </c>
      <c r="D239" s="6"/>
      <c r="E239" s="6"/>
      <c r="F239" s="44" t="s">
        <v>20</v>
      </c>
      <c r="G239" s="45">
        <v>10</v>
      </c>
      <c r="H239" s="46">
        <v>1</v>
      </c>
      <c r="I239" s="46">
        <v>10</v>
      </c>
      <c r="J239" s="46"/>
      <c r="K239" s="53">
        <v>616.69000000000005</v>
      </c>
      <c r="L239" s="45"/>
      <c r="M239" s="48">
        <v>6166.9</v>
      </c>
    </row>
    <row r="240" spans="1:13" s="16" customFormat="1" ht="22.5" customHeight="1" outlineLevel="1" x14ac:dyDescent="0.25">
      <c r="A240" s="42" t="s">
        <v>542</v>
      </c>
      <c r="B240" s="43" t="s">
        <v>543</v>
      </c>
      <c r="C240" s="6" t="s">
        <v>544</v>
      </c>
      <c r="D240" s="6"/>
      <c r="E240" s="6"/>
      <c r="F240" s="44" t="s">
        <v>20</v>
      </c>
      <c r="G240" s="45">
        <v>10</v>
      </c>
      <c r="H240" s="46">
        <v>1</v>
      </c>
      <c r="I240" s="46">
        <v>10</v>
      </c>
      <c r="J240" s="46"/>
      <c r="K240" s="47">
        <v>1156.42</v>
      </c>
      <c r="L240" s="45"/>
      <c r="M240" s="48">
        <v>11564.2</v>
      </c>
    </row>
    <row r="241" spans="1:13" s="16" customFormat="1" ht="22.5" customHeight="1" outlineLevel="1" x14ac:dyDescent="0.25">
      <c r="A241" s="42" t="s">
        <v>545</v>
      </c>
      <c r="B241" s="43" t="s">
        <v>406</v>
      </c>
      <c r="C241" s="6" t="s">
        <v>546</v>
      </c>
      <c r="D241" s="6"/>
      <c r="E241" s="6"/>
      <c r="F241" s="44" t="s">
        <v>20</v>
      </c>
      <c r="G241" s="45">
        <v>10</v>
      </c>
      <c r="H241" s="46">
        <v>1</v>
      </c>
      <c r="I241" s="46">
        <v>10</v>
      </c>
      <c r="J241" s="46"/>
      <c r="K241" s="47">
        <v>1861.65</v>
      </c>
      <c r="L241" s="45"/>
      <c r="M241" s="48">
        <v>18616.5</v>
      </c>
    </row>
    <row r="242" spans="1:13" s="16" customFormat="1" ht="22.5" customHeight="1" outlineLevel="1" x14ac:dyDescent="0.25">
      <c r="A242" s="42" t="s">
        <v>547</v>
      </c>
      <c r="B242" s="43" t="s">
        <v>548</v>
      </c>
      <c r="C242" s="6" t="s">
        <v>549</v>
      </c>
      <c r="D242" s="6"/>
      <c r="E242" s="6"/>
      <c r="F242" s="44" t="s">
        <v>20</v>
      </c>
      <c r="G242" s="45">
        <v>10</v>
      </c>
      <c r="H242" s="46">
        <v>1</v>
      </c>
      <c r="I242" s="46">
        <v>10</v>
      </c>
      <c r="J242" s="46"/>
      <c r="K242" s="47">
        <v>1527.49</v>
      </c>
      <c r="L242" s="45"/>
      <c r="M242" s="48">
        <v>15274.9</v>
      </c>
    </row>
    <row r="243" spans="1:13" s="16" customFormat="1" ht="22.5" customHeight="1" outlineLevel="1" x14ac:dyDescent="0.25">
      <c r="A243" s="42" t="s">
        <v>120</v>
      </c>
      <c r="B243" s="43" t="s">
        <v>550</v>
      </c>
      <c r="C243" s="6" t="s">
        <v>551</v>
      </c>
      <c r="D243" s="6"/>
      <c r="E243" s="6"/>
      <c r="F243" s="44" t="s">
        <v>20</v>
      </c>
      <c r="G243" s="45">
        <v>10</v>
      </c>
      <c r="H243" s="46">
        <v>1</v>
      </c>
      <c r="I243" s="46">
        <v>10</v>
      </c>
      <c r="J243" s="46"/>
      <c r="K243" s="47">
        <v>2994.89</v>
      </c>
      <c r="L243" s="45"/>
      <c r="M243" s="48">
        <v>29948.9</v>
      </c>
    </row>
    <row r="244" spans="1:13" s="16" customFormat="1" ht="22.5" customHeight="1" outlineLevel="1" x14ac:dyDescent="0.25">
      <c r="A244" s="42" t="s">
        <v>552</v>
      </c>
      <c r="B244" s="43" t="s">
        <v>553</v>
      </c>
      <c r="C244" s="6" t="s">
        <v>554</v>
      </c>
      <c r="D244" s="6"/>
      <c r="E244" s="6"/>
      <c r="F244" s="44" t="s">
        <v>20</v>
      </c>
      <c r="G244" s="45">
        <v>10</v>
      </c>
      <c r="H244" s="46">
        <v>1</v>
      </c>
      <c r="I244" s="46">
        <v>10</v>
      </c>
      <c r="J244" s="46"/>
      <c r="K244" s="47">
        <v>1434.72</v>
      </c>
      <c r="L244" s="45"/>
      <c r="M244" s="48">
        <v>14347.2</v>
      </c>
    </row>
    <row r="245" spans="1:13" s="16" customFormat="1" ht="22.5" customHeight="1" outlineLevel="1" x14ac:dyDescent="0.25">
      <c r="A245" s="42" t="s">
        <v>555</v>
      </c>
      <c r="B245" s="43" t="s">
        <v>556</v>
      </c>
      <c r="C245" s="6" t="s">
        <v>557</v>
      </c>
      <c r="D245" s="6"/>
      <c r="E245" s="6"/>
      <c r="F245" s="44" t="s">
        <v>20</v>
      </c>
      <c r="G245" s="45">
        <v>10</v>
      </c>
      <c r="H245" s="46">
        <v>1</v>
      </c>
      <c r="I245" s="46">
        <v>10</v>
      </c>
      <c r="J245" s="46"/>
      <c r="K245" s="47">
        <v>1261.8399999999999</v>
      </c>
      <c r="L245" s="45"/>
      <c r="M245" s="48">
        <v>12618.4</v>
      </c>
    </row>
    <row r="246" spans="1:13" s="16" customFormat="1" ht="22.5" customHeight="1" outlineLevel="1" x14ac:dyDescent="0.25">
      <c r="A246" s="42" t="s">
        <v>140</v>
      </c>
      <c r="B246" s="43" t="s">
        <v>409</v>
      </c>
      <c r="C246" s="6" t="s">
        <v>558</v>
      </c>
      <c r="D246" s="6"/>
      <c r="E246" s="6"/>
      <c r="F246" s="44" t="s">
        <v>20</v>
      </c>
      <c r="G246" s="45">
        <v>2</v>
      </c>
      <c r="H246" s="46">
        <v>1</v>
      </c>
      <c r="I246" s="46">
        <v>2</v>
      </c>
      <c r="J246" s="46"/>
      <c r="K246" s="47">
        <v>3586.28</v>
      </c>
      <c r="L246" s="45"/>
      <c r="M246" s="48">
        <v>7172.56</v>
      </c>
    </row>
    <row r="247" spans="1:13" s="16" customFormat="1" ht="22.5" customHeight="1" outlineLevel="1" x14ac:dyDescent="0.25">
      <c r="A247" s="42" t="s">
        <v>559</v>
      </c>
      <c r="B247" s="43" t="s">
        <v>560</v>
      </c>
      <c r="C247" s="6" t="s">
        <v>561</v>
      </c>
      <c r="D247" s="6"/>
      <c r="E247" s="6"/>
      <c r="F247" s="44" t="s">
        <v>20</v>
      </c>
      <c r="G247" s="45">
        <v>2</v>
      </c>
      <c r="H247" s="46">
        <v>1</v>
      </c>
      <c r="I247" s="46">
        <v>2</v>
      </c>
      <c r="J247" s="46"/>
      <c r="K247" s="47">
        <v>26432.18</v>
      </c>
      <c r="L247" s="45"/>
      <c r="M247" s="48">
        <v>52864.36</v>
      </c>
    </row>
    <row r="248" spans="1:13" s="16" customFormat="1" ht="22.5" customHeight="1" outlineLevel="1" x14ac:dyDescent="0.25">
      <c r="A248" s="42" t="s">
        <v>562</v>
      </c>
      <c r="B248" s="43" t="s">
        <v>563</v>
      </c>
      <c r="C248" s="6" t="s">
        <v>564</v>
      </c>
      <c r="D248" s="6"/>
      <c r="E248" s="6"/>
      <c r="F248" s="44" t="s">
        <v>20</v>
      </c>
      <c r="G248" s="45">
        <v>10</v>
      </c>
      <c r="H248" s="46">
        <v>1</v>
      </c>
      <c r="I248" s="46">
        <v>10</v>
      </c>
      <c r="J248" s="46"/>
      <c r="K248" s="47">
        <v>1745.7</v>
      </c>
      <c r="L248" s="45"/>
      <c r="M248" s="48">
        <v>17457</v>
      </c>
    </row>
    <row r="249" spans="1:13" s="16" customFormat="1" ht="22.5" customHeight="1" outlineLevel="1" x14ac:dyDescent="0.25">
      <c r="A249" s="42" t="s">
        <v>565</v>
      </c>
      <c r="B249" s="43" t="s">
        <v>412</v>
      </c>
      <c r="C249" s="6" t="s">
        <v>566</v>
      </c>
      <c r="D249" s="6"/>
      <c r="E249" s="6"/>
      <c r="F249" s="44" t="s">
        <v>20</v>
      </c>
      <c r="G249" s="45">
        <v>2</v>
      </c>
      <c r="H249" s="46">
        <v>1</v>
      </c>
      <c r="I249" s="46">
        <v>2</v>
      </c>
      <c r="J249" s="46"/>
      <c r="K249" s="47">
        <v>8719.02</v>
      </c>
      <c r="L249" s="45"/>
      <c r="M249" s="48">
        <v>17438.04</v>
      </c>
    </row>
    <row r="250" spans="1:13" s="16" customFormat="1" ht="22.5" customHeight="1" outlineLevel="1" x14ac:dyDescent="0.25">
      <c r="A250" s="42" t="s">
        <v>567</v>
      </c>
      <c r="B250" s="43" t="s">
        <v>568</v>
      </c>
      <c r="C250" s="6" t="s">
        <v>569</v>
      </c>
      <c r="D250" s="6"/>
      <c r="E250" s="6"/>
      <c r="F250" s="44" t="s">
        <v>20</v>
      </c>
      <c r="G250" s="45">
        <v>10</v>
      </c>
      <c r="H250" s="46">
        <v>1</v>
      </c>
      <c r="I250" s="46">
        <v>10</v>
      </c>
      <c r="J250" s="46"/>
      <c r="K250" s="47">
        <v>9430.58</v>
      </c>
      <c r="L250" s="45"/>
      <c r="M250" s="48">
        <v>94305.8</v>
      </c>
    </row>
    <row r="251" spans="1:13" s="16" customFormat="1" ht="22.5" customHeight="1" outlineLevel="1" x14ac:dyDescent="0.25">
      <c r="A251" s="42" t="s">
        <v>570</v>
      </c>
      <c r="B251" s="43" t="s">
        <v>419</v>
      </c>
      <c r="C251" s="6" t="s">
        <v>571</v>
      </c>
      <c r="D251" s="6"/>
      <c r="E251" s="6"/>
      <c r="F251" s="44" t="s">
        <v>20</v>
      </c>
      <c r="G251" s="45">
        <v>2</v>
      </c>
      <c r="H251" s="46">
        <v>1</v>
      </c>
      <c r="I251" s="46">
        <v>2</v>
      </c>
      <c r="J251" s="46"/>
      <c r="K251" s="47">
        <v>7969.5</v>
      </c>
      <c r="L251" s="45"/>
      <c r="M251" s="48">
        <v>15939</v>
      </c>
    </row>
    <row r="252" spans="1:13" s="16" customFormat="1" ht="22.5" customHeight="1" outlineLevel="1" x14ac:dyDescent="0.25">
      <c r="A252" s="42" t="s">
        <v>572</v>
      </c>
      <c r="B252" s="43" t="s">
        <v>573</v>
      </c>
      <c r="C252" s="6" t="s">
        <v>574</v>
      </c>
      <c r="D252" s="6"/>
      <c r="E252" s="6"/>
      <c r="F252" s="44" t="s">
        <v>20</v>
      </c>
      <c r="G252" s="45">
        <v>2</v>
      </c>
      <c r="H252" s="46">
        <v>1</v>
      </c>
      <c r="I252" s="46">
        <v>2</v>
      </c>
      <c r="J252" s="46"/>
      <c r="K252" s="47">
        <v>1408.37</v>
      </c>
      <c r="L252" s="45"/>
      <c r="M252" s="48">
        <v>2816.74</v>
      </c>
    </row>
    <row r="253" spans="1:13" s="39" customFormat="1" ht="24.75" customHeight="1" outlineLevel="1" x14ac:dyDescent="0.25">
      <c r="A253" s="52" t="s">
        <v>575</v>
      </c>
      <c r="B253" s="41"/>
      <c r="C253" s="41"/>
      <c r="D253" s="41"/>
      <c r="E253" s="41"/>
      <c r="F253" s="41"/>
      <c r="G253" s="41"/>
      <c r="H253" s="41"/>
      <c r="I253" s="41"/>
      <c r="J253" s="41"/>
      <c r="K253" s="41"/>
      <c r="L253" s="41"/>
      <c r="M253" s="41"/>
    </row>
    <row r="254" spans="1:13" s="16" customFormat="1" ht="23.25" customHeight="1" outlineLevel="1" x14ac:dyDescent="0.25">
      <c r="A254" s="55" t="s">
        <v>478</v>
      </c>
      <c r="B254" s="21" t="s">
        <v>576</v>
      </c>
      <c r="C254" s="10" t="s">
        <v>577</v>
      </c>
      <c r="D254" s="10"/>
      <c r="E254" s="10"/>
      <c r="F254" s="30" t="s">
        <v>507</v>
      </c>
      <c r="G254" s="31">
        <v>1</v>
      </c>
      <c r="H254" s="31"/>
      <c r="I254" s="31">
        <f>G254+H254</f>
        <v>1</v>
      </c>
      <c r="J254" s="32">
        <v>1592.1</v>
      </c>
      <c r="K254" s="34">
        <f>ROUND(J254*3.79*1.3755*1.0109,0)</f>
        <v>8390</v>
      </c>
      <c r="L254" s="32">
        <f>ROUND(I254*J254,0)</f>
        <v>1592</v>
      </c>
      <c r="M254" s="34"/>
    </row>
    <row r="255" spans="1:13" s="16" customFormat="1" ht="23.25" customHeight="1" outlineLevel="1" x14ac:dyDescent="0.25">
      <c r="A255" s="55" t="s">
        <v>401</v>
      </c>
      <c r="B255" s="21" t="s">
        <v>578</v>
      </c>
      <c r="C255" s="10" t="s">
        <v>579</v>
      </c>
      <c r="D255" s="10"/>
      <c r="E255" s="10"/>
      <c r="F255" s="30" t="s">
        <v>507</v>
      </c>
      <c r="G255" s="31">
        <v>2</v>
      </c>
      <c r="H255" s="31"/>
      <c r="I255" s="31">
        <f>G255+H255</f>
        <v>2</v>
      </c>
      <c r="J255" s="32">
        <v>5643.1</v>
      </c>
      <c r="K255" s="34">
        <f>ROUND(J255*3.79*1.3755*1.0109,0)</f>
        <v>29739</v>
      </c>
      <c r="L255" s="32">
        <f>ROUND(I255*J255,0)</f>
        <v>11286</v>
      </c>
      <c r="M255" s="34"/>
    </row>
    <row r="256" spans="1:13" s="16" customFormat="1" ht="22.5" customHeight="1" outlineLevel="1" x14ac:dyDescent="0.25">
      <c r="A256" s="55" t="s">
        <v>580</v>
      </c>
      <c r="B256" s="21" t="s">
        <v>581</v>
      </c>
      <c r="C256" s="10" t="s">
        <v>582</v>
      </c>
      <c r="D256" s="10"/>
      <c r="E256" s="10"/>
      <c r="F256" s="30" t="s">
        <v>507</v>
      </c>
      <c r="G256" s="31">
        <v>10</v>
      </c>
      <c r="H256" s="31">
        <f>VLOOKUP(A256,'[1]02-02-13 ТХ искл'!$A$7:$G$1104,7,0)</f>
        <v>-7</v>
      </c>
      <c r="I256" s="31">
        <f>G256+H256</f>
        <v>3</v>
      </c>
      <c r="J256" s="32">
        <v>3388.34</v>
      </c>
      <c r="K256" s="34">
        <f>ROUND(J256*3.79*1.3755*1.0109,0)</f>
        <v>17856</v>
      </c>
      <c r="L256" s="32">
        <f>ROUND(I256*J256,0)</f>
        <v>10165</v>
      </c>
      <c r="M256" s="34"/>
    </row>
    <row r="257" spans="1:13" s="16" customFormat="1" ht="22.5" customHeight="1" outlineLevel="1" x14ac:dyDescent="0.25">
      <c r="A257" s="42" t="s">
        <v>583</v>
      </c>
      <c r="B257" s="43" t="s">
        <v>153</v>
      </c>
      <c r="C257" s="6" t="s">
        <v>584</v>
      </c>
      <c r="D257" s="6"/>
      <c r="E257" s="6"/>
      <c r="F257" s="44" t="s">
        <v>20</v>
      </c>
      <c r="G257" s="45">
        <v>3</v>
      </c>
      <c r="H257" s="46">
        <v>1</v>
      </c>
      <c r="I257" s="46">
        <v>3</v>
      </c>
      <c r="J257" s="46"/>
      <c r="K257" s="47">
        <v>166031.25</v>
      </c>
      <c r="L257" s="45"/>
      <c r="M257" s="48">
        <v>498093.75</v>
      </c>
    </row>
    <row r="258" spans="1:13" s="16" customFormat="1" ht="22.5" customHeight="1" outlineLevel="1" x14ac:dyDescent="0.25">
      <c r="A258" s="42" t="s">
        <v>585</v>
      </c>
      <c r="B258" s="43" t="s">
        <v>586</v>
      </c>
      <c r="C258" s="6" t="s">
        <v>571</v>
      </c>
      <c r="D258" s="6"/>
      <c r="E258" s="6"/>
      <c r="F258" s="44" t="s">
        <v>20</v>
      </c>
      <c r="G258" s="45">
        <v>5</v>
      </c>
      <c r="H258" s="46">
        <v>1</v>
      </c>
      <c r="I258" s="46">
        <v>5</v>
      </c>
      <c r="J258" s="46"/>
      <c r="K258" s="47">
        <v>7969.5</v>
      </c>
      <c r="L258" s="45"/>
      <c r="M258" s="48">
        <v>39847.5</v>
      </c>
    </row>
    <row r="259" spans="1:13" s="16" customFormat="1" ht="22.5" customHeight="1" outlineLevel="1" x14ac:dyDescent="0.25">
      <c r="A259" s="42" t="s">
        <v>587</v>
      </c>
      <c r="B259" s="43" t="s">
        <v>35</v>
      </c>
      <c r="C259" s="6" t="s">
        <v>574</v>
      </c>
      <c r="D259" s="6"/>
      <c r="E259" s="6"/>
      <c r="F259" s="44" t="s">
        <v>20</v>
      </c>
      <c r="G259" s="45">
        <v>10</v>
      </c>
      <c r="H259" s="46">
        <v>1</v>
      </c>
      <c r="I259" s="46">
        <v>10</v>
      </c>
      <c r="J259" s="46"/>
      <c r="K259" s="47">
        <v>1408.37</v>
      </c>
      <c r="L259" s="45"/>
      <c r="M259" s="48">
        <v>14083.7</v>
      </c>
    </row>
    <row r="260" spans="1:13" s="16" customFormat="1" ht="22.5" customHeight="1" outlineLevel="1" x14ac:dyDescent="0.25">
      <c r="A260" s="42" t="s">
        <v>588</v>
      </c>
      <c r="B260" s="43" t="s">
        <v>589</v>
      </c>
      <c r="C260" s="6" t="s">
        <v>590</v>
      </c>
      <c r="D260" s="6"/>
      <c r="E260" s="6"/>
      <c r="F260" s="44" t="s">
        <v>20</v>
      </c>
      <c r="G260" s="45">
        <v>16</v>
      </c>
      <c r="H260" s="46">
        <v>1</v>
      </c>
      <c r="I260" s="46">
        <v>16</v>
      </c>
      <c r="J260" s="46"/>
      <c r="K260" s="47">
        <v>1132.18</v>
      </c>
      <c r="L260" s="45"/>
      <c r="M260" s="48">
        <v>18114.88</v>
      </c>
    </row>
    <row r="261" spans="1:13" s="16" customFormat="1" ht="22.5" customHeight="1" outlineLevel="1" x14ac:dyDescent="0.25">
      <c r="A261" s="42" t="s">
        <v>591</v>
      </c>
      <c r="B261" s="43" t="s">
        <v>47</v>
      </c>
      <c r="C261" s="6" t="s">
        <v>592</v>
      </c>
      <c r="D261" s="6"/>
      <c r="E261" s="6"/>
      <c r="F261" s="44" t="s">
        <v>20</v>
      </c>
      <c r="G261" s="45">
        <v>16</v>
      </c>
      <c r="H261" s="46">
        <v>1</v>
      </c>
      <c r="I261" s="46">
        <v>16</v>
      </c>
      <c r="J261" s="46"/>
      <c r="K261" s="53">
        <v>770.6</v>
      </c>
      <c r="L261" s="45"/>
      <c r="M261" s="48">
        <v>12329.6</v>
      </c>
    </row>
    <row r="262" spans="1:13" s="16" customFormat="1" ht="22.5" customHeight="1" outlineLevel="1" x14ac:dyDescent="0.25">
      <c r="A262" s="42" t="s">
        <v>593</v>
      </c>
      <c r="B262" s="43" t="s">
        <v>50</v>
      </c>
      <c r="C262" s="6" t="s">
        <v>569</v>
      </c>
      <c r="D262" s="6"/>
      <c r="E262" s="6"/>
      <c r="F262" s="44" t="s">
        <v>20</v>
      </c>
      <c r="G262" s="45">
        <v>16</v>
      </c>
      <c r="H262" s="46">
        <v>1</v>
      </c>
      <c r="I262" s="46">
        <v>16</v>
      </c>
      <c r="J262" s="46"/>
      <c r="K262" s="47">
        <v>9430.58</v>
      </c>
      <c r="L262" s="45"/>
      <c r="M262" s="48">
        <v>150889.28</v>
      </c>
    </row>
    <row r="263" spans="1:13" s="16" customFormat="1" ht="22.5" customHeight="1" outlineLevel="1" x14ac:dyDescent="0.25">
      <c r="A263" s="42" t="s">
        <v>594</v>
      </c>
      <c r="B263" s="43" t="s">
        <v>59</v>
      </c>
      <c r="C263" s="6" t="s">
        <v>595</v>
      </c>
      <c r="D263" s="6"/>
      <c r="E263" s="6"/>
      <c r="F263" s="44" t="s">
        <v>20</v>
      </c>
      <c r="G263" s="45">
        <v>16</v>
      </c>
      <c r="H263" s="46">
        <v>1</v>
      </c>
      <c r="I263" s="46">
        <v>16</v>
      </c>
      <c r="J263" s="46"/>
      <c r="K263" s="47">
        <v>1097.3900000000001</v>
      </c>
      <c r="L263" s="45"/>
      <c r="M263" s="48">
        <v>17558.240000000002</v>
      </c>
    </row>
    <row r="264" spans="1:13" s="16" customFormat="1" ht="22.5" customHeight="1" outlineLevel="1" x14ac:dyDescent="0.25">
      <c r="A264" s="42" t="s">
        <v>596</v>
      </c>
      <c r="B264" s="43" t="s">
        <v>65</v>
      </c>
      <c r="C264" s="6" t="s">
        <v>597</v>
      </c>
      <c r="D264" s="6"/>
      <c r="E264" s="6"/>
      <c r="F264" s="44" t="s">
        <v>20</v>
      </c>
      <c r="G264" s="45">
        <v>6</v>
      </c>
      <c r="H264" s="46">
        <v>1</v>
      </c>
      <c r="I264" s="46">
        <v>6</v>
      </c>
      <c r="J264" s="46"/>
      <c r="K264" s="53">
        <v>737.92</v>
      </c>
      <c r="L264" s="45"/>
      <c r="M264" s="48">
        <v>4427.5200000000004</v>
      </c>
    </row>
    <row r="265" spans="1:13" s="16" customFormat="1" ht="22.5" customHeight="1" outlineLevel="1" x14ac:dyDescent="0.25">
      <c r="A265" s="42" t="s">
        <v>598</v>
      </c>
      <c r="B265" s="43" t="s">
        <v>599</v>
      </c>
      <c r="C265" s="6" t="s">
        <v>538</v>
      </c>
      <c r="D265" s="6"/>
      <c r="E265" s="6"/>
      <c r="F265" s="44" t="s">
        <v>20</v>
      </c>
      <c r="G265" s="45">
        <v>16</v>
      </c>
      <c r="H265" s="46">
        <v>1</v>
      </c>
      <c r="I265" s="46">
        <v>16</v>
      </c>
      <c r="J265" s="46"/>
      <c r="K265" s="53">
        <v>478.6</v>
      </c>
      <c r="L265" s="45"/>
      <c r="M265" s="48">
        <v>7657.6</v>
      </c>
    </row>
    <row r="266" spans="1:13" s="16" customFormat="1" ht="22.5" customHeight="1" outlineLevel="1" x14ac:dyDescent="0.25">
      <c r="A266" s="42" t="s">
        <v>600</v>
      </c>
      <c r="B266" s="43" t="s">
        <v>74</v>
      </c>
      <c r="C266" s="6" t="s">
        <v>541</v>
      </c>
      <c r="D266" s="6"/>
      <c r="E266" s="6"/>
      <c r="F266" s="44" t="s">
        <v>20</v>
      </c>
      <c r="G266" s="45">
        <v>6</v>
      </c>
      <c r="H266" s="46">
        <v>1</v>
      </c>
      <c r="I266" s="46">
        <v>6</v>
      </c>
      <c r="J266" s="46"/>
      <c r="K266" s="53">
        <v>616.69000000000005</v>
      </c>
      <c r="L266" s="45"/>
      <c r="M266" s="48">
        <v>3700.14</v>
      </c>
    </row>
    <row r="267" spans="1:13" s="16" customFormat="1" ht="22.5" customHeight="1" outlineLevel="1" x14ac:dyDescent="0.25">
      <c r="A267" s="42" t="s">
        <v>601</v>
      </c>
      <c r="B267" s="43" t="s">
        <v>77</v>
      </c>
      <c r="C267" s="6" t="s">
        <v>602</v>
      </c>
      <c r="D267" s="6"/>
      <c r="E267" s="6"/>
      <c r="F267" s="44" t="s">
        <v>20</v>
      </c>
      <c r="G267" s="45">
        <v>2</v>
      </c>
      <c r="H267" s="46">
        <v>1</v>
      </c>
      <c r="I267" s="46">
        <v>2</v>
      </c>
      <c r="J267" s="46"/>
      <c r="K267" s="47">
        <v>1076.3</v>
      </c>
      <c r="L267" s="45"/>
      <c r="M267" s="48">
        <v>2152.6</v>
      </c>
    </row>
    <row r="268" spans="1:13" s="16" customFormat="1" ht="22.5" customHeight="1" outlineLevel="1" x14ac:dyDescent="0.25">
      <c r="A268" s="42" t="s">
        <v>603</v>
      </c>
      <c r="B268" s="43" t="s">
        <v>604</v>
      </c>
      <c r="C268" s="6" t="s">
        <v>605</v>
      </c>
      <c r="D268" s="6"/>
      <c r="E268" s="6"/>
      <c r="F268" s="44" t="s">
        <v>20</v>
      </c>
      <c r="G268" s="45">
        <v>2</v>
      </c>
      <c r="H268" s="46">
        <v>1</v>
      </c>
      <c r="I268" s="46">
        <v>2</v>
      </c>
      <c r="J268" s="46"/>
      <c r="K268" s="47">
        <v>2390.85</v>
      </c>
      <c r="L268" s="45"/>
      <c r="M268" s="48">
        <v>4781.7</v>
      </c>
    </row>
    <row r="269" spans="1:13" s="16" customFormat="1" ht="22.5" customHeight="1" outlineLevel="1" x14ac:dyDescent="0.25">
      <c r="A269" s="42" t="s">
        <v>606</v>
      </c>
      <c r="B269" s="43" t="s">
        <v>607</v>
      </c>
      <c r="C269" s="6" t="s">
        <v>608</v>
      </c>
      <c r="D269" s="6"/>
      <c r="E269" s="6"/>
      <c r="F269" s="44" t="s">
        <v>20</v>
      </c>
      <c r="G269" s="45">
        <v>4</v>
      </c>
      <c r="H269" s="46">
        <v>1</v>
      </c>
      <c r="I269" s="46">
        <v>4</v>
      </c>
      <c r="J269" s="46"/>
      <c r="K269" s="47">
        <v>39183.379999999997</v>
      </c>
      <c r="L269" s="45"/>
      <c r="M269" s="48">
        <v>156733.51999999999</v>
      </c>
    </row>
    <row r="270" spans="1:13" s="16" customFormat="1" ht="22.5" customHeight="1" outlineLevel="1" x14ac:dyDescent="0.25">
      <c r="A270" s="42" t="s">
        <v>609</v>
      </c>
      <c r="B270" s="43" t="s">
        <v>149</v>
      </c>
      <c r="C270" s="6" t="s">
        <v>610</v>
      </c>
      <c r="D270" s="6"/>
      <c r="E270" s="6"/>
      <c r="F270" s="44" t="s">
        <v>20</v>
      </c>
      <c r="G270" s="45">
        <v>2</v>
      </c>
      <c r="H270" s="46">
        <v>1</v>
      </c>
      <c r="I270" s="46">
        <v>2</v>
      </c>
      <c r="J270" s="46"/>
      <c r="K270" s="47">
        <v>35530.69</v>
      </c>
      <c r="L270" s="45"/>
      <c r="M270" s="48">
        <v>71061.38</v>
      </c>
    </row>
    <row r="271" spans="1:13" s="39" customFormat="1" ht="15" customHeight="1" outlineLevel="1" x14ac:dyDescent="0.25">
      <c r="A271" s="40" t="s">
        <v>611</v>
      </c>
      <c r="B271" s="41"/>
      <c r="C271" s="41"/>
      <c r="D271" s="41"/>
      <c r="E271" s="41"/>
      <c r="F271" s="41"/>
      <c r="G271" s="41"/>
      <c r="H271" s="41"/>
      <c r="I271" s="41"/>
      <c r="J271" s="41"/>
      <c r="K271" s="41"/>
      <c r="L271" s="41"/>
      <c r="M271" s="41"/>
    </row>
    <row r="272" spans="1:13" s="39" customFormat="1" ht="15" customHeight="1" outlineLevel="1" x14ac:dyDescent="0.25">
      <c r="A272" s="40" t="s">
        <v>612</v>
      </c>
      <c r="B272" s="41"/>
      <c r="C272" s="41"/>
      <c r="D272" s="41"/>
      <c r="E272" s="41"/>
      <c r="F272" s="41"/>
      <c r="G272" s="41"/>
      <c r="H272" s="41"/>
      <c r="I272" s="41"/>
      <c r="J272" s="41"/>
      <c r="K272" s="41"/>
      <c r="L272" s="41"/>
      <c r="M272" s="41"/>
    </row>
    <row r="273" spans="1:13" s="39" customFormat="1" ht="15" customHeight="1" outlineLevel="1" x14ac:dyDescent="0.25">
      <c r="A273" s="40" t="s">
        <v>613</v>
      </c>
      <c r="B273" s="41"/>
      <c r="C273" s="41"/>
      <c r="D273" s="41"/>
      <c r="E273" s="41"/>
      <c r="F273" s="41"/>
      <c r="G273" s="41"/>
      <c r="H273" s="41"/>
      <c r="I273" s="41"/>
      <c r="J273" s="41"/>
      <c r="K273" s="41"/>
      <c r="L273" s="41"/>
      <c r="M273" s="41"/>
    </row>
    <row r="274" spans="1:13" s="16" customFormat="1" ht="23.25" customHeight="1" outlineLevel="1" x14ac:dyDescent="0.25">
      <c r="A274" s="55" t="s">
        <v>614</v>
      </c>
      <c r="B274" s="21" t="s">
        <v>615</v>
      </c>
      <c r="C274" s="10" t="s">
        <v>616</v>
      </c>
      <c r="D274" s="10"/>
      <c r="E274" s="10"/>
      <c r="F274" s="30" t="s">
        <v>507</v>
      </c>
      <c r="G274" s="31">
        <v>2</v>
      </c>
      <c r="H274" s="31">
        <f>VLOOKUP(A274,'[1]02-02-13 ТХ искл'!$A$7:$G$1104,7,0)</f>
        <v>-1</v>
      </c>
      <c r="I274" s="31">
        <f>G274+H274</f>
        <v>1</v>
      </c>
      <c r="J274" s="32">
        <v>4381.45</v>
      </c>
      <c r="K274" s="34">
        <f>ROUND(J274*3.79*1.3755*1.0109,0)</f>
        <v>23090</v>
      </c>
      <c r="L274" s="32">
        <f>ROUND(I274*J274,0)</f>
        <v>4381</v>
      </c>
      <c r="M274" s="34"/>
    </row>
    <row r="275" spans="1:13" s="16" customFormat="1" ht="22.5" customHeight="1" outlineLevel="1" x14ac:dyDescent="0.25">
      <c r="A275" s="42" t="s">
        <v>617</v>
      </c>
      <c r="B275" s="43" t="s">
        <v>618</v>
      </c>
      <c r="C275" s="6" t="s">
        <v>509</v>
      </c>
      <c r="D275" s="6"/>
      <c r="E275" s="6"/>
      <c r="F275" s="44" t="s">
        <v>20</v>
      </c>
      <c r="G275" s="45">
        <v>4</v>
      </c>
      <c r="H275" s="46">
        <v>1</v>
      </c>
      <c r="I275" s="46">
        <v>4</v>
      </c>
      <c r="J275" s="46"/>
      <c r="K275" s="47">
        <v>28532.080000000002</v>
      </c>
      <c r="L275" s="45"/>
      <c r="M275" s="48">
        <v>114128.32000000001</v>
      </c>
    </row>
    <row r="276" spans="1:13" s="16" customFormat="1" ht="22.5" customHeight="1" outlineLevel="1" x14ac:dyDescent="0.25">
      <c r="A276" s="42" t="s">
        <v>347</v>
      </c>
      <c r="B276" s="43" t="s">
        <v>619</v>
      </c>
      <c r="C276" s="6" t="s">
        <v>620</v>
      </c>
      <c r="D276" s="6"/>
      <c r="E276" s="6"/>
      <c r="F276" s="44" t="s">
        <v>20</v>
      </c>
      <c r="G276" s="45">
        <v>4</v>
      </c>
      <c r="H276" s="46">
        <v>1</v>
      </c>
      <c r="I276" s="46">
        <v>4</v>
      </c>
      <c r="J276" s="46"/>
      <c r="K276" s="47">
        <v>2194.7800000000002</v>
      </c>
      <c r="L276" s="45"/>
      <c r="M276" s="48">
        <v>8779.1200000000008</v>
      </c>
    </row>
    <row r="277" spans="1:13" s="16" customFormat="1" ht="22.5" customHeight="1" outlineLevel="1" x14ac:dyDescent="0.25">
      <c r="A277" s="42" t="s">
        <v>352</v>
      </c>
      <c r="B277" s="43" t="s">
        <v>621</v>
      </c>
      <c r="C277" s="6" t="s">
        <v>622</v>
      </c>
      <c r="D277" s="6"/>
      <c r="E277" s="6"/>
      <c r="F277" s="44" t="s">
        <v>20</v>
      </c>
      <c r="G277" s="45">
        <v>4</v>
      </c>
      <c r="H277" s="46">
        <v>1</v>
      </c>
      <c r="I277" s="46">
        <v>4</v>
      </c>
      <c r="J277" s="46"/>
      <c r="K277" s="47">
        <v>12950.44</v>
      </c>
      <c r="L277" s="45"/>
      <c r="M277" s="48">
        <v>51801.760000000002</v>
      </c>
    </row>
    <row r="278" spans="1:13" s="16" customFormat="1" ht="22.5" customHeight="1" outlineLevel="1" x14ac:dyDescent="0.25">
      <c r="A278" s="42" t="s">
        <v>358</v>
      </c>
      <c r="B278" s="43" t="s">
        <v>623</v>
      </c>
      <c r="C278" s="6" t="s">
        <v>624</v>
      </c>
      <c r="D278" s="6"/>
      <c r="E278" s="6"/>
      <c r="F278" s="44" t="s">
        <v>20</v>
      </c>
      <c r="G278" s="45">
        <v>4</v>
      </c>
      <c r="H278" s="46">
        <v>1</v>
      </c>
      <c r="I278" s="46">
        <v>4</v>
      </c>
      <c r="J278" s="46"/>
      <c r="K278" s="47">
        <v>38843.93</v>
      </c>
      <c r="L278" s="45"/>
      <c r="M278" s="48">
        <v>155375.72</v>
      </c>
    </row>
    <row r="279" spans="1:13" s="16" customFormat="1" ht="22.5" customHeight="1" outlineLevel="1" x14ac:dyDescent="0.25">
      <c r="A279" s="42" t="s">
        <v>361</v>
      </c>
      <c r="B279" s="43" t="s">
        <v>625</v>
      </c>
      <c r="C279" s="6" t="s">
        <v>626</v>
      </c>
      <c r="D279" s="6"/>
      <c r="E279" s="6"/>
      <c r="F279" s="44" t="s">
        <v>20</v>
      </c>
      <c r="G279" s="45">
        <v>4</v>
      </c>
      <c r="H279" s="46">
        <v>1</v>
      </c>
      <c r="I279" s="46">
        <v>4</v>
      </c>
      <c r="J279" s="46"/>
      <c r="K279" s="47">
        <v>15939</v>
      </c>
      <c r="L279" s="45"/>
      <c r="M279" s="48">
        <v>63756</v>
      </c>
    </row>
    <row r="280" spans="1:13" s="16" customFormat="1" ht="22.5" customHeight="1" outlineLevel="1" x14ac:dyDescent="0.25">
      <c r="A280" s="42" t="s">
        <v>364</v>
      </c>
      <c r="B280" s="43" t="s">
        <v>627</v>
      </c>
      <c r="C280" s="6" t="s">
        <v>628</v>
      </c>
      <c r="D280" s="6"/>
      <c r="E280" s="6"/>
      <c r="F280" s="44" t="s">
        <v>20</v>
      </c>
      <c r="G280" s="45">
        <v>4</v>
      </c>
      <c r="H280" s="46">
        <v>1</v>
      </c>
      <c r="I280" s="46">
        <v>4</v>
      </c>
      <c r="J280" s="46"/>
      <c r="K280" s="47">
        <v>34534.5</v>
      </c>
      <c r="L280" s="45"/>
      <c r="M280" s="48">
        <v>138138</v>
      </c>
    </row>
    <row r="281" spans="1:13" s="16" customFormat="1" ht="22.5" customHeight="1" outlineLevel="1" x14ac:dyDescent="0.25">
      <c r="A281" s="42" t="s">
        <v>367</v>
      </c>
      <c r="B281" s="43" t="s">
        <v>629</v>
      </c>
      <c r="C281" s="6" t="s">
        <v>630</v>
      </c>
      <c r="D281" s="6"/>
      <c r="E281" s="6"/>
      <c r="F281" s="44" t="s">
        <v>20</v>
      </c>
      <c r="G281" s="45">
        <v>4</v>
      </c>
      <c r="H281" s="46">
        <v>1</v>
      </c>
      <c r="I281" s="46">
        <v>4</v>
      </c>
      <c r="J281" s="46"/>
      <c r="K281" s="47">
        <v>1674.02</v>
      </c>
      <c r="L281" s="45"/>
      <c r="M281" s="48">
        <v>6696.08</v>
      </c>
    </row>
    <row r="282" spans="1:13" s="16" customFormat="1" ht="22.5" customHeight="1" outlineLevel="1" x14ac:dyDescent="0.25">
      <c r="A282" s="42" t="s">
        <v>370</v>
      </c>
      <c r="B282" s="43" t="s">
        <v>631</v>
      </c>
      <c r="C282" s="6" t="s">
        <v>632</v>
      </c>
      <c r="D282" s="6"/>
      <c r="E282" s="6"/>
      <c r="F282" s="44" t="s">
        <v>20</v>
      </c>
      <c r="G282" s="45">
        <v>4</v>
      </c>
      <c r="H282" s="46">
        <v>1</v>
      </c>
      <c r="I282" s="46">
        <v>4</v>
      </c>
      <c r="J282" s="46"/>
      <c r="K282" s="47">
        <v>1686.67</v>
      </c>
      <c r="L282" s="45"/>
      <c r="M282" s="48">
        <v>6746.68</v>
      </c>
    </row>
    <row r="283" spans="1:13" s="16" customFormat="1" ht="22.5" customHeight="1" outlineLevel="1" x14ac:dyDescent="0.25">
      <c r="A283" s="42" t="s">
        <v>373</v>
      </c>
      <c r="B283" s="43" t="s">
        <v>633</v>
      </c>
      <c r="C283" s="6" t="s">
        <v>634</v>
      </c>
      <c r="D283" s="6"/>
      <c r="E283" s="6"/>
      <c r="F283" s="44" t="s">
        <v>20</v>
      </c>
      <c r="G283" s="45">
        <v>4</v>
      </c>
      <c r="H283" s="46">
        <v>1</v>
      </c>
      <c r="I283" s="46">
        <v>4</v>
      </c>
      <c r="J283" s="46"/>
      <c r="K283" s="47">
        <v>1212.3</v>
      </c>
      <c r="L283" s="45"/>
      <c r="M283" s="48">
        <v>4849.2</v>
      </c>
    </row>
    <row r="284" spans="1:13" s="16" customFormat="1" ht="22.5" customHeight="1" outlineLevel="1" x14ac:dyDescent="0.25">
      <c r="A284" s="42" t="s">
        <v>376</v>
      </c>
      <c r="B284" s="43" t="s">
        <v>635</v>
      </c>
      <c r="C284" s="6" t="s">
        <v>636</v>
      </c>
      <c r="D284" s="6"/>
      <c r="E284" s="6"/>
      <c r="F284" s="44" t="s">
        <v>20</v>
      </c>
      <c r="G284" s="45">
        <v>4</v>
      </c>
      <c r="H284" s="46">
        <v>1</v>
      </c>
      <c r="I284" s="46">
        <v>4</v>
      </c>
      <c r="J284" s="46"/>
      <c r="K284" s="47">
        <v>2609.0700000000002</v>
      </c>
      <c r="L284" s="45"/>
      <c r="M284" s="48">
        <v>10436.280000000001</v>
      </c>
    </row>
    <row r="285" spans="1:13" s="16" customFormat="1" ht="22.5" customHeight="1" outlineLevel="1" x14ac:dyDescent="0.25">
      <c r="A285" s="42" t="s">
        <v>637</v>
      </c>
      <c r="B285" s="43" t="s">
        <v>638</v>
      </c>
      <c r="C285" s="6" t="s">
        <v>639</v>
      </c>
      <c r="D285" s="6"/>
      <c r="E285" s="6"/>
      <c r="F285" s="44" t="s">
        <v>20</v>
      </c>
      <c r="G285" s="45">
        <v>200</v>
      </c>
      <c r="H285" s="46">
        <v>1</v>
      </c>
      <c r="I285" s="46">
        <v>200</v>
      </c>
      <c r="J285" s="46"/>
      <c r="K285" s="53">
        <v>29.52</v>
      </c>
      <c r="L285" s="45"/>
      <c r="M285" s="48">
        <v>5904</v>
      </c>
    </row>
    <row r="286" spans="1:13" s="16" customFormat="1" ht="22.5" customHeight="1" outlineLevel="1" x14ac:dyDescent="0.25">
      <c r="A286" s="42" t="s">
        <v>382</v>
      </c>
      <c r="B286" s="43" t="s">
        <v>640</v>
      </c>
      <c r="C286" s="6" t="s">
        <v>641</v>
      </c>
      <c r="D286" s="6"/>
      <c r="E286" s="6"/>
      <c r="F286" s="44" t="s">
        <v>20</v>
      </c>
      <c r="G286" s="45">
        <v>60</v>
      </c>
      <c r="H286" s="46">
        <v>1</v>
      </c>
      <c r="I286" s="46">
        <v>60</v>
      </c>
      <c r="J286" s="46"/>
      <c r="K286" s="53">
        <v>237.19</v>
      </c>
      <c r="L286" s="45"/>
      <c r="M286" s="48">
        <v>14231.4</v>
      </c>
    </row>
    <row r="287" spans="1:13" s="16" customFormat="1" ht="22.5" customHeight="1" outlineLevel="1" x14ac:dyDescent="0.25">
      <c r="A287" s="42" t="s">
        <v>642</v>
      </c>
      <c r="B287" s="43" t="s">
        <v>643</v>
      </c>
      <c r="C287" s="6" t="s">
        <v>644</v>
      </c>
      <c r="D287" s="6"/>
      <c r="E287" s="6"/>
      <c r="F287" s="44" t="s">
        <v>20</v>
      </c>
      <c r="G287" s="45">
        <v>60</v>
      </c>
      <c r="H287" s="46">
        <v>1</v>
      </c>
      <c r="I287" s="46">
        <v>60</v>
      </c>
      <c r="J287" s="46"/>
      <c r="K287" s="53">
        <v>145.47999999999999</v>
      </c>
      <c r="L287" s="45"/>
      <c r="M287" s="48">
        <v>8728.7999999999993</v>
      </c>
    </row>
    <row r="288" spans="1:13" s="16" customFormat="1" ht="22.5" customHeight="1" outlineLevel="1" x14ac:dyDescent="0.25">
      <c r="A288" s="42" t="s">
        <v>645</v>
      </c>
      <c r="B288" s="43" t="s">
        <v>646</v>
      </c>
      <c r="C288" s="6" t="s">
        <v>647</v>
      </c>
      <c r="D288" s="6"/>
      <c r="E288" s="6"/>
      <c r="F288" s="44" t="s">
        <v>20</v>
      </c>
      <c r="G288" s="45">
        <v>60</v>
      </c>
      <c r="H288" s="46">
        <v>1</v>
      </c>
      <c r="I288" s="46">
        <v>60</v>
      </c>
      <c r="J288" s="46"/>
      <c r="K288" s="53">
        <v>395.32</v>
      </c>
      <c r="L288" s="45"/>
      <c r="M288" s="48">
        <v>23719.200000000001</v>
      </c>
    </row>
    <row r="289" spans="1:13" s="16" customFormat="1" ht="22.5" customHeight="1" outlineLevel="1" x14ac:dyDescent="0.25">
      <c r="A289" s="42" t="s">
        <v>648</v>
      </c>
      <c r="B289" s="43" t="s">
        <v>649</v>
      </c>
      <c r="C289" s="6" t="s">
        <v>650</v>
      </c>
      <c r="D289" s="6"/>
      <c r="E289" s="6"/>
      <c r="F289" s="44" t="s">
        <v>20</v>
      </c>
      <c r="G289" s="45">
        <v>60</v>
      </c>
      <c r="H289" s="46">
        <v>1</v>
      </c>
      <c r="I289" s="46">
        <v>60</v>
      </c>
      <c r="J289" s="46"/>
      <c r="K289" s="53">
        <v>157.07</v>
      </c>
      <c r="L289" s="45"/>
      <c r="M289" s="48">
        <v>9424.2000000000007</v>
      </c>
    </row>
    <row r="290" spans="1:13" s="16" customFormat="1" ht="22.5" customHeight="1" outlineLevel="1" x14ac:dyDescent="0.25">
      <c r="A290" s="42" t="s">
        <v>651</v>
      </c>
      <c r="B290" s="43" t="s">
        <v>652</v>
      </c>
      <c r="C290" s="6" t="s">
        <v>653</v>
      </c>
      <c r="D290" s="6"/>
      <c r="E290" s="6"/>
      <c r="F290" s="44" t="s">
        <v>20</v>
      </c>
      <c r="G290" s="45">
        <v>60</v>
      </c>
      <c r="H290" s="46">
        <v>1</v>
      </c>
      <c r="I290" s="46">
        <v>60</v>
      </c>
      <c r="J290" s="46"/>
      <c r="K290" s="53">
        <v>492.3</v>
      </c>
      <c r="L290" s="45"/>
      <c r="M290" s="48">
        <v>29538</v>
      </c>
    </row>
    <row r="291" spans="1:13" s="16" customFormat="1" ht="22.5" customHeight="1" outlineLevel="1" x14ac:dyDescent="0.25">
      <c r="A291" s="42" t="s">
        <v>654</v>
      </c>
      <c r="B291" s="43" t="s">
        <v>655</v>
      </c>
      <c r="C291" s="6" t="s">
        <v>656</v>
      </c>
      <c r="D291" s="6"/>
      <c r="E291" s="6"/>
      <c r="F291" s="44" t="s">
        <v>20</v>
      </c>
      <c r="G291" s="45">
        <v>60</v>
      </c>
      <c r="H291" s="46">
        <v>1</v>
      </c>
      <c r="I291" s="46">
        <v>60</v>
      </c>
      <c r="J291" s="46"/>
      <c r="K291" s="53">
        <v>33.729999999999997</v>
      </c>
      <c r="L291" s="45"/>
      <c r="M291" s="48">
        <v>2023.8</v>
      </c>
    </row>
    <row r="292" spans="1:13" s="16" customFormat="1" ht="22.5" customHeight="1" outlineLevel="1" x14ac:dyDescent="0.25">
      <c r="A292" s="42" t="s">
        <v>657</v>
      </c>
      <c r="B292" s="43" t="s">
        <v>658</v>
      </c>
      <c r="C292" s="6" t="s">
        <v>659</v>
      </c>
      <c r="D292" s="6"/>
      <c r="E292" s="6"/>
      <c r="F292" s="44" t="s">
        <v>20</v>
      </c>
      <c r="G292" s="45">
        <v>200</v>
      </c>
      <c r="H292" s="46">
        <v>1</v>
      </c>
      <c r="I292" s="46">
        <v>200</v>
      </c>
      <c r="J292" s="46"/>
      <c r="K292" s="53">
        <v>184.48</v>
      </c>
      <c r="L292" s="45"/>
      <c r="M292" s="48">
        <v>36896</v>
      </c>
    </row>
    <row r="293" spans="1:13" s="16" customFormat="1" ht="22.5" customHeight="1" outlineLevel="1" x14ac:dyDescent="0.25">
      <c r="A293" s="42" t="s">
        <v>660</v>
      </c>
      <c r="B293" s="43" t="s">
        <v>661</v>
      </c>
      <c r="C293" s="6" t="s">
        <v>662</v>
      </c>
      <c r="D293" s="6"/>
      <c r="E293" s="6"/>
      <c r="F293" s="44" t="s">
        <v>20</v>
      </c>
      <c r="G293" s="45">
        <v>60</v>
      </c>
      <c r="H293" s="46">
        <v>1</v>
      </c>
      <c r="I293" s="46">
        <v>60</v>
      </c>
      <c r="J293" s="46"/>
      <c r="K293" s="53">
        <v>104.37</v>
      </c>
      <c r="L293" s="45"/>
      <c r="M293" s="48">
        <v>6262.2</v>
      </c>
    </row>
    <row r="294" spans="1:13" s="16" customFormat="1" ht="22.5" customHeight="1" outlineLevel="1" x14ac:dyDescent="0.25">
      <c r="A294" s="42" t="s">
        <v>663</v>
      </c>
      <c r="B294" s="43" t="s">
        <v>664</v>
      </c>
      <c r="C294" s="6" t="s">
        <v>665</v>
      </c>
      <c r="D294" s="6"/>
      <c r="E294" s="6"/>
      <c r="F294" s="44" t="s">
        <v>20</v>
      </c>
      <c r="G294" s="45">
        <v>60</v>
      </c>
      <c r="H294" s="46">
        <v>1</v>
      </c>
      <c r="I294" s="46">
        <v>60</v>
      </c>
      <c r="J294" s="46"/>
      <c r="K294" s="47">
        <v>5977.13</v>
      </c>
      <c r="L294" s="45"/>
      <c r="M294" s="48">
        <v>358627.8</v>
      </c>
    </row>
    <row r="295" spans="1:13" s="16" customFormat="1" ht="22.5" customHeight="1" outlineLevel="1" x14ac:dyDescent="0.25">
      <c r="A295" s="42" t="s">
        <v>666</v>
      </c>
      <c r="B295" s="43" t="s">
        <v>667</v>
      </c>
      <c r="C295" s="6" t="s">
        <v>668</v>
      </c>
      <c r="D295" s="6"/>
      <c r="E295" s="6"/>
      <c r="F295" s="44" t="s">
        <v>20</v>
      </c>
      <c r="G295" s="45">
        <v>60</v>
      </c>
      <c r="H295" s="46">
        <v>1</v>
      </c>
      <c r="I295" s="46">
        <v>60</v>
      </c>
      <c r="J295" s="46"/>
      <c r="K295" s="47">
        <v>9476.9500000000007</v>
      </c>
      <c r="L295" s="45"/>
      <c r="M295" s="48">
        <v>568617</v>
      </c>
    </row>
    <row r="296" spans="1:13" s="16" customFormat="1" ht="22.5" customHeight="1" outlineLevel="1" x14ac:dyDescent="0.25">
      <c r="A296" s="42" t="s">
        <v>669</v>
      </c>
      <c r="B296" s="43" t="s">
        <v>670</v>
      </c>
      <c r="C296" s="6" t="s">
        <v>671</v>
      </c>
      <c r="D296" s="6"/>
      <c r="E296" s="6"/>
      <c r="F296" s="44" t="s">
        <v>20</v>
      </c>
      <c r="G296" s="45">
        <v>4</v>
      </c>
      <c r="H296" s="46">
        <v>1</v>
      </c>
      <c r="I296" s="46">
        <v>4</v>
      </c>
      <c r="J296" s="46"/>
      <c r="K296" s="47">
        <v>13110.67</v>
      </c>
      <c r="L296" s="45"/>
      <c r="M296" s="48">
        <v>52442.68</v>
      </c>
    </row>
    <row r="297" spans="1:13" s="16" customFormat="1" ht="22.5" customHeight="1" outlineLevel="1" x14ac:dyDescent="0.25">
      <c r="A297" s="42" t="s">
        <v>672</v>
      </c>
      <c r="B297" s="43" t="s">
        <v>673</v>
      </c>
      <c r="C297" s="6" t="s">
        <v>674</v>
      </c>
      <c r="D297" s="6"/>
      <c r="E297" s="6"/>
      <c r="F297" s="44" t="s">
        <v>20</v>
      </c>
      <c r="G297" s="45">
        <v>4</v>
      </c>
      <c r="H297" s="46">
        <v>1</v>
      </c>
      <c r="I297" s="46">
        <v>4</v>
      </c>
      <c r="J297" s="46"/>
      <c r="K297" s="47">
        <v>52788.45</v>
      </c>
      <c r="L297" s="45"/>
      <c r="M297" s="48">
        <v>211153.8</v>
      </c>
    </row>
    <row r="298" spans="1:13" s="16" customFormat="1" ht="22.5" customHeight="1" outlineLevel="1" x14ac:dyDescent="0.25">
      <c r="A298" s="42" t="s">
        <v>675</v>
      </c>
      <c r="B298" s="43" t="s">
        <v>676</v>
      </c>
      <c r="C298" s="6" t="s">
        <v>677</v>
      </c>
      <c r="D298" s="6"/>
      <c r="E298" s="6"/>
      <c r="F298" s="44" t="s">
        <v>20</v>
      </c>
      <c r="G298" s="45">
        <v>4</v>
      </c>
      <c r="H298" s="46">
        <v>1</v>
      </c>
      <c r="I298" s="46">
        <v>4</v>
      </c>
      <c r="J298" s="46"/>
      <c r="K298" s="47">
        <v>44264.45</v>
      </c>
      <c r="L298" s="45"/>
      <c r="M298" s="48">
        <v>177057.8</v>
      </c>
    </row>
    <row r="299" spans="1:13" s="16" customFormat="1" ht="22.5" customHeight="1" outlineLevel="1" x14ac:dyDescent="0.25">
      <c r="A299" s="42" t="s">
        <v>678</v>
      </c>
      <c r="B299" s="43" t="s">
        <v>679</v>
      </c>
      <c r="C299" s="6" t="s">
        <v>680</v>
      </c>
      <c r="D299" s="6"/>
      <c r="E299" s="6"/>
      <c r="F299" s="44" t="s">
        <v>20</v>
      </c>
      <c r="G299" s="45">
        <v>4</v>
      </c>
      <c r="H299" s="46">
        <v>1</v>
      </c>
      <c r="I299" s="46">
        <v>4</v>
      </c>
      <c r="J299" s="46"/>
      <c r="K299" s="47">
        <v>27096.3</v>
      </c>
      <c r="L299" s="45"/>
      <c r="M299" s="48">
        <v>108385.2</v>
      </c>
    </row>
    <row r="300" spans="1:13" s="16" customFormat="1" ht="22.5" customHeight="1" outlineLevel="1" x14ac:dyDescent="0.25">
      <c r="A300" s="42" t="s">
        <v>681</v>
      </c>
      <c r="B300" s="43" t="s">
        <v>682</v>
      </c>
      <c r="C300" s="6" t="s">
        <v>683</v>
      </c>
      <c r="D300" s="6"/>
      <c r="E300" s="6"/>
      <c r="F300" s="44" t="s">
        <v>20</v>
      </c>
      <c r="G300" s="45">
        <v>1</v>
      </c>
      <c r="H300" s="46">
        <v>1</v>
      </c>
      <c r="I300" s="46">
        <v>1</v>
      </c>
      <c r="J300" s="46"/>
      <c r="K300" s="47">
        <v>24880.45</v>
      </c>
      <c r="L300" s="45"/>
      <c r="M300" s="48">
        <v>24880.45</v>
      </c>
    </row>
    <row r="301" spans="1:13" s="39" customFormat="1" ht="15" customHeight="1" outlineLevel="1" x14ac:dyDescent="0.25">
      <c r="A301" s="40" t="s">
        <v>684</v>
      </c>
      <c r="B301" s="41"/>
      <c r="C301" s="41"/>
      <c r="D301" s="41"/>
      <c r="E301" s="41"/>
      <c r="F301" s="41"/>
      <c r="G301" s="41"/>
      <c r="H301" s="41"/>
      <c r="I301" s="41"/>
      <c r="J301" s="41"/>
      <c r="K301" s="41"/>
      <c r="L301" s="41"/>
      <c r="M301" s="41"/>
    </row>
    <row r="302" spans="1:13" s="39" customFormat="1" ht="15" customHeight="1" outlineLevel="1" x14ac:dyDescent="0.25">
      <c r="A302" s="40" t="s">
        <v>685</v>
      </c>
      <c r="B302" s="41"/>
      <c r="C302" s="41"/>
      <c r="D302" s="41"/>
      <c r="E302" s="41"/>
      <c r="F302" s="41"/>
      <c r="G302" s="41"/>
      <c r="H302" s="41"/>
      <c r="I302" s="41"/>
      <c r="J302" s="41"/>
      <c r="K302" s="41"/>
      <c r="L302" s="41"/>
      <c r="M302" s="41"/>
    </row>
    <row r="303" spans="1:13" s="16" customFormat="1" ht="45.75" customHeight="1" outlineLevel="1" x14ac:dyDescent="0.25">
      <c r="A303" s="55" t="s">
        <v>190</v>
      </c>
      <c r="B303" s="21" t="s">
        <v>686</v>
      </c>
      <c r="C303" s="10" t="s">
        <v>687</v>
      </c>
      <c r="D303" s="10"/>
      <c r="E303" s="10"/>
      <c r="F303" s="30" t="s">
        <v>507</v>
      </c>
      <c r="G303" s="31">
        <v>2</v>
      </c>
      <c r="H303" s="31"/>
      <c r="I303" s="31">
        <f>G303+H303</f>
        <v>2</v>
      </c>
      <c r="J303" s="32">
        <v>4677.9399999999996</v>
      </c>
      <c r="K303" s="34">
        <f>ROUND(J303*3.79*1.3755*1.0109,0)</f>
        <v>24653</v>
      </c>
      <c r="L303" s="32">
        <f>ROUND(I303*J303,0)</f>
        <v>9356</v>
      </c>
      <c r="M303" s="34"/>
    </row>
    <row r="304" spans="1:13" s="16" customFormat="1" ht="22.5" customHeight="1" outlineLevel="1" x14ac:dyDescent="0.25">
      <c r="A304" s="42" t="s">
        <v>418</v>
      </c>
      <c r="B304" s="43" t="s">
        <v>688</v>
      </c>
      <c r="C304" s="6" t="s">
        <v>689</v>
      </c>
      <c r="D304" s="6"/>
      <c r="E304" s="6"/>
      <c r="F304" s="44" t="s">
        <v>20</v>
      </c>
      <c r="G304" s="45">
        <v>2</v>
      </c>
      <c r="H304" s="46">
        <v>1</v>
      </c>
      <c r="I304" s="46">
        <v>2</v>
      </c>
      <c r="J304" s="46"/>
      <c r="K304" s="47">
        <v>44802.080000000002</v>
      </c>
      <c r="L304" s="45"/>
      <c r="M304" s="48">
        <v>89604.160000000003</v>
      </c>
    </row>
    <row r="305" spans="1:13" s="16" customFormat="1" ht="22.5" customHeight="1" outlineLevel="1" x14ac:dyDescent="0.25">
      <c r="A305" s="42" t="s">
        <v>690</v>
      </c>
      <c r="B305" s="43" t="s">
        <v>691</v>
      </c>
      <c r="C305" s="6" t="s">
        <v>692</v>
      </c>
      <c r="D305" s="6"/>
      <c r="E305" s="6"/>
      <c r="F305" s="44" t="s">
        <v>20</v>
      </c>
      <c r="G305" s="45">
        <v>2</v>
      </c>
      <c r="H305" s="46">
        <v>1</v>
      </c>
      <c r="I305" s="46">
        <v>1</v>
      </c>
      <c r="J305" s="46"/>
      <c r="K305" s="47">
        <v>5666.15</v>
      </c>
      <c r="L305" s="45"/>
      <c r="M305" s="48">
        <v>11332.3</v>
      </c>
    </row>
    <row r="306" spans="1:13" s="16" customFormat="1" ht="22.5" customHeight="1" outlineLevel="1" x14ac:dyDescent="0.25">
      <c r="A306" s="42" t="s">
        <v>693</v>
      </c>
      <c r="B306" s="43" t="s">
        <v>694</v>
      </c>
      <c r="C306" s="6" t="s">
        <v>695</v>
      </c>
      <c r="D306" s="6"/>
      <c r="E306" s="6"/>
      <c r="F306" s="44" t="s">
        <v>20</v>
      </c>
      <c r="G306" s="45">
        <v>2</v>
      </c>
      <c r="H306" s="46">
        <v>1</v>
      </c>
      <c r="I306" s="46">
        <v>2</v>
      </c>
      <c r="J306" s="46"/>
      <c r="K306" s="47">
        <v>6892.15</v>
      </c>
      <c r="L306" s="45"/>
      <c r="M306" s="48">
        <v>13784.3</v>
      </c>
    </row>
    <row r="307" spans="1:13" s="16" customFormat="1" ht="22.5" customHeight="1" outlineLevel="1" x14ac:dyDescent="0.25">
      <c r="A307" s="42" t="s">
        <v>696</v>
      </c>
      <c r="B307" s="43" t="s">
        <v>697</v>
      </c>
      <c r="C307" s="6" t="s">
        <v>698</v>
      </c>
      <c r="D307" s="6"/>
      <c r="E307" s="6"/>
      <c r="F307" s="44" t="s">
        <v>20</v>
      </c>
      <c r="G307" s="45">
        <v>2</v>
      </c>
      <c r="H307" s="46">
        <v>1</v>
      </c>
      <c r="I307" s="46">
        <v>2</v>
      </c>
      <c r="J307" s="46"/>
      <c r="K307" s="47">
        <v>3847.7</v>
      </c>
      <c r="L307" s="45"/>
      <c r="M307" s="48">
        <v>7695.4</v>
      </c>
    </row>
    <row r="308" spans="1:13" s="16" customFormat="1" ht="22.5" customHeight="1" outlineLevel="1" x14ac:dyDescent="0.25">
      <c r="A308" s="42" t="s">
        <v>699</v>
      </c>
      <c r="B308" s="43" t="s">
        <v>700</v>
      </c>
      <c r="C308" s="6" t="s">
        <v>701</v>
      </c>
      <c r="D308" s="6"/>
      <c r="E308" s="6"/>
      <c r="F308" s="44" t="s">
        <v>20</v>
      </c>
      <c r="G308" s="45">
        <v>2</v>
      </c>
      <c r="H308" s="46">
        <v>1</v>
      </c>
      <c r="I308" s="46">
        <v>2</v>
      </c>
      <c r="J308" s="46"/>
      <c r="K308" s="47">
        <v>12729.07</v>
      </c>
      <c r="L308" s="45"/>
      <c r="M308" s="48">
        <v>25458.14</v>
      </c>
    </row>
    <row r="309" spans="1:13" s="16" customFormat="1" ht="22.5" customHeight="1" outlineLevel="1" x14ac:dyDescent="0.25">
      <c r="A309" s="42" t="s">
        <v>702</v>
      </c>
      <c r="B309" s="43" t="s">
        <v>703</v>
      </c>
      <c r="C309" s="6" t="s">
        <v>704</v>
      </c>
      <c r="D309" s="6"/>
      <c r="E309" s="6"/>
      <c r="F309" s="44" t="s">
        <v>20</v>
      </c>
      <c r="G309" s="45">
        <v>2</v>
      </c>
      <c r="H309" s="46">
        <v>1</v>
      </c>
      <c r="I309" s="46">
        <v>2</v>
      </c>
      <c r="J309" s="46"/>
      <c r="K309" s="47">
        <v>5376.25</v>
      </c>
      <c r="L309" s="45"/>
      <c r="M309" s="48">
        <v>10752.5</v>
      </c>
    </row>
    <row r="310" spans="1:13" s="16" customFormat="1" ht="22.5" customHeight="1" outlineLevel="1" x14ac:dyDescent="0.25">
      <c r="A310" s="42" t="s">
        <v>705</v>
      </c>
      <c r="B310" s="43" t="s">
        <v>706</v>
      </c>
      <c r="C310" s="6" t="s">
        <v>707</v>
      </c>
      <c r="D310" s="6"/>
      <c r="E310" s="6"/>
      <c r="F310" s="44" t="s">
        <v>20</v>
      </c>
      <c r="G310" s="45">
        <v>2</v>
      </c>
      <c r="H310" s="46">
        <v>1</v>
      </c>
      <c r="I310" s="46">
        <v>2</v>
      </c>
      <c r="J310" s="46"/>
      <c r="K310" s="47">
        <v>2464.65</v>
      </c>
      <c r="L310" s="45"/>
      <c r="M310" s="48">
        <v>4929.3</v>
      </c>
    </row>
    <row r="311" spans="1:13" s="16" customFormat="1" ht="22.5" customHeight="1" outlineLevel="1" x14ac:dyDescent="0.25">
      <c r="A311" s="42" t="s">
        <v>708</v>
      </c>
      <c r="B311" s="43" t="s">
        <v>709</v>
      </c>
      <c r="C311" s="6" t="s">
        <v>710</v>
      </c>
      <c r="D311" s="6"/>
      <c r="E311" s="6"/>
      <c r="F311" s="44" t="s">
        <v>20</v>
      </c>
      <c r="G311" s="45">
        <v>2</v>
      </c>
      <c r="H311" s="46">
        <v>1</v>
      </c>
      <c r="I311" s="46">
        <v>2</v>
      </c>
      <c r="J311" s="46"/>
      <c r="K311" s="47">
        <v>26196.05</v>
      </c>
      <c r="L311" s="45"/>
      <c r="M311" s="48">
        <v>52392.1</v>
      </c>
    </row>
    <row r="312" spans="1:13" s="16" customFormat="1" ht="22.5" customHeight="1" outlineLevel="1" x14ac:dyDescent="0.25">
      <c r="A312" s="42" t="s">
        <v>711</v>
      </c>
      <c r="B312" s="43" t="s">
        <v>712</v>
      </c>
      <c r="C312" s="6" t="s">
        <v>713</v>
      </c>
      <c r="D312" s="6"/>
      <c r="E312" s="6"/>
      <c r="F312" s="44" t="s">
        <v>20</v>
      </c>
      <c r="G312" s="45">
        <v>2</v>
      </c>
      <c r="H312" s="46">
        <v>1</v>
      </c>
      <c r="I312" s="46">
        <v>2</v>
      </c>
      <c r="J312" s="46"/>
      <c r="K312" s="47">
        <v>1828.98</v>
      </c>
      <c r="L312" s="45"/>
      <c r="M312" s="48">
        <v>3657.96</v>
      </c>
    </row>
    <row r="313" spans="1:13" s="16" customFormat="1" ht="22.5" customHeight="1" outlineLevel="1" x14ac:dyDescent="0.25">
      <c r="A313" s="42" t="s">
        <v>714</v>
      </c>
      <c r="B313" s="43" t="s">
        <v>715</v>
      </c>
      <c r="C313" s="6" t="s">
        <v>716</v>
      </c>
      <c r="D313" s="6"/>
      <c r="E313" s="6"/>
      <c r="F313" s="44" t="s">
        <v>20</v>
      </c>
      <c r="G313" s="45">
        <v>2</v>
      </c>
      <c r="H313" s="46">
        <v>1</v>
      </c>
      <c r="I313" s="46">
        <v>2</v>
      </c>
      <c r="J313" s="46"/>
      <c r="K313" s="47">
        <v>3630.55</v>
      </c>
      <c r="L313" s="45"/>
      <c r="M313" s="48">
        <v>7261.1</v>
      </c>
    </row>
    <row r="314" spans="1:13" s="16" customFormat="1" ht="22.5" customHeight="1" outlineLevel="1" x14ac:dyDescent="0.25">
      <c r="A314" s="42" t="s">
        <v>717</v>
      </c>
      <c r="B314" s="43" t="s">
        <v>718</v>
      </c>
      <c r="C314" s="6" t="s">
        <v>719</v>
      </c>
      <c r="D314" s="6"/>
      <c r="E314" s="6"/>
      <c r="F314" s="44" t="s">
        <v>20</v>
      </c>
      <c r="G314" s="45">
        <v>2</v>
      </c>
      <c r="H314" s="46">
        <v>1</v>
      </c>
      <c r="I314" s="46">
        <v>2</v>
      </c>
      <c r="J314" s="46"/>
      <c r="K314" s="47">
        <v>2095.6799999999998</v>
      </c>
      <c r="L314" s="45"/>
      <c r="M314" s="48">
        <v>4191.3599999999997</v>
      </c>
    </row>
    <row r="315" spans="1:13" s="16" customFormat="1" ht="22.5" customHeight="1" outlineLevel="1" x14ac:dyDescent="0.25">
      <c r="A315" s="42" t="s">
        <v>421</v>
      </c>
      <c r="B315" s="43" t="s">
        <v>720</v>
      </c>
      <c r="C315" s="6" t="s">
        <v>721</v>
      </c>
      <c r="D315" s="6"/>
      <c r="E315" s="6"/>
      <c r="F315" s="44" t="s">
        <v>20</v>
      </c>
      <c r="G315" s="45">
        <v>2</v>
      </c>
      <c r="H315" s="46">
        <v>1</v>
      </c>
      <c r="I315" s="46">
        <v>2</v>
      </c>
      <c r="J315" s="46"/>
      <c r="K315" s="47">
        <v>5372.03</v>
      </c>
      <c r="L315" s="45"/>
      <c r="M315" s="48">
        <v>10744.06</v>
      </c>
    </row>
    <row r="316" spans="1:13" s="16" customFormat="1" ht="22.5" customHeight="1" outlineLevel="1" x14ac:dyDescent="0.25">
      <c r="A316" s="42" t="s">
        <v>722</v>
      </c>
      <c r="B316" s="43" t="s">
        <v>723</v>
      </c>
      <c r="C316" s="6" t="s">
        <v>724</v>
      </c>
      <c r="D316" s="6"/>
      <c r="E316" s="6"/>
      <c r="F316" s="44" t="s">
        <v>20</v>
      </c>
      <c r="G316" s="45">
        <v>2</v>
      </c>
      <c r="H316" s="46">
        <v>1</v>
      </c>
      <c r="I316" s="46">
        <v>2</v>
      </c>
      <c r="J316" s="46"/>
      <c r="K316" s="47">
        <v>13061.13</v>
      </c>
      <c r="L316" s="45"/>
      <c r="M316" s="48">
        <v>26122.26</v>
      </c>
    </row>
    <row r="317" spans="1:13" s="16" customFormat="1" ht="22.5" customHeight="1" outlineLevel="1" x14ac:dyDescent="0.25">
      <c r="A317" s="42" t="s">
        <v>725</v>
      </c>
      <c r="B317" s="43" t="s">
        <v>726</v>
      </c>
      <c r="C317" s="6" t="s">
        <v>727</v>
      </c>
      <c r="D317" s="6"/>
      <c r="E317" s="6"/>
      <c r="F317" s="44" t="s">
        <v>20</v>
      </c>
      <c r="G317" s="45">
        <v>2</v>
      </c>
      <c r="H317" s="46">
        <v>1</v>
      </c>
      <c r="I317" s="46">
        <v>2</v>
      </c>
      <c r="J317" s="46"/>
      <c r="K317" s="47">
        <v>20617.400000000001</v>
      </c>
      <c r="L317" s="45"/>
      <c r="M317" s="48">
        <v>41234.800000000003</v>
      </c>
    </row>
    <row r="318" spans="1:13" s="16" customFormat="1" ht="22.5" customHeight="1" outlineLevel="1" x14ac:dyDescent="0.25">
      <c r="A318" s="42" t="s">
        <v>728</v>
      </c>
      <c r="B318" s="43" t="s">
        <v>729</v>
      </c>
      <c r="C318" s="6" t="s">
        <v>730</v>
      </c>
      <c r="D318" s="6"/>
      <c r="E318" s="6"/>
      <c r="F318" s="44" t="s">
        <v>20</v>
      </c>
      <c r="G318" s="45">
        <v>2</v>
      </c>
      <c r="H318" s="46">
        <v>1</v>
      </c>
      <c r="I318" s="46">
        <v>2</v>
      </c>
      <c r="J318" s="46"/>
      <c r="K318" s="47">
        <v>4353.7</v>
      </c>
      <c r="L318" s="45"/>
      <c r="M318" s="48">
        <v>8707.4</v>
      </c>
    </row>
    <row r="319" spans="1:13" s="16" customFormat="1" ht="22.5" customHeight="1" outlineLevel="1" x14ac:dyDescent="0.25">
      <c r="A319" s="42" t="s">
        <v>425</v>
      </c>
      <c r="B319" s="43" t="s">
        <v>731</v>
      </c>
      <c r="C319" s="6" t="s">
        <v>732</v>
      </c>
      <c r="D319" s="6"/>
      <c r="E319" s="6"/>
      <c r="F319" s="44" t="s">
        <v>20</v>
      </c>
      <c r="G319" s="45">
        <v>2</v>
      </c>
      <c r="H319" s="46">
        <v>1</v>
      </c>
      <c r="I319" s="46">
        <v>2</v>
      </c>
      <c r="J319" s="46"/>
      <c r="K319" s="47">
        <v>2678.64</v>
      </c>
      <c r="L319" s="45"/>
      <c r="M319" s="48">
        <v>5357.28</v>
      </c>
    </row>
    <row r="320" spans="1:13" s="16" customFormat="1" ht="22.5" customHeight="1" outlineLevel="1" x14ac:dyDescent="0.25">
      <c r="A320" s="42" t="s">
        <v>733</v>
      </c>
      <c r="B320" s="43" t="s">
        <v>734</v>
      </c>
      <c r="C320" s="6" t="s">
        <v>735</v>
      </c>
      <c r="D320" s="6"/>
      <c r="E320" s="6"/>
      <c r="F320" s="44" t="s">
        <v>20</v>
      </c>
      <c r="G320" s="45">
        <v>2</v>
      </c>
      <c r="H320" s="46">
        <v>1</v>
      </c>
      <c r="I320" s="46">
        <v>2</v>
      </c>
      <c r="J320" s="46"/>
      <c r="K320" s="47">
        <v>11142.55</v>
      </c>
      <c r="L320" s="45"/>
      <c r="M320" s="48">
        <v>22285.1</v>
      </c>
    </row>
    <row r="321" spans="1:13" s="16" customFormat="1" ht="22.5" customHeight="1" outlineLevel="1" x14ac:dyDescent="0.25">
      <c r="A321" s="42" t="s">
        <v>736</v>
      </c>
      <c r="B321" s="43" t="s">
        <v>737</v>
      </c>
      <c r="C321" s="6" t="s">
        <v>738</v>
      </c>
      <c r="D321" s="6"/>
      <c r="E321" s="6"/>
      <c r="F321" s="44" t="s">
        <v>20</v>
      </c>
      <c r="G321" s="45">
        <v>2</v>
      </c>
      <c r="H321" s="46">
        <v>1</v>
      </c>
      <c r="I321" s="46">
        <v>2</v>
      </c>
      <c r="J321" s="46"/>
      <c r="K321" s="47">
        <v>13061.13</v>
      </c>
      <c r="L321" s="45"/>
      <c r="M321" s="48">
        <v>26122.26</v>
      </c>
    </row>
    <row r="322" spans="1:13" s="16" customFormat="1" ht="22.5" customHeight="1" outlineLevel="1" x14ac:dyDescent="0.25">
      <c r="A322" s="42" t="s">
        <v>739</v>
      </c>
      <c r="B322" s="43" t="s">
        <v>740</v>
      </c>
      <c r="C322" s="6" t="s">
        <v>741</v>
      </c>
      <c r="D322" s="6"/>
      <c r="E322" s="6"/>
      <c r="F322" s="44" t="s">
        <v>20</v>
      </c>
      <c r="G322" s="45">
        <v>2</v>
      </c>
      <c r="H322" s="46">
        <v>1</v>
      </c>
      <c r="I322" s="46">
        <v>2</v>
      </c>
      <c r="J322" s="46"/>
      <c r="K322" s="47">
        <v>4383.2299999999996</v>
      </c>
      <c r="L322" s="45"/>
      <c r="M322" s="48">
        <v>8766.4599999999991</v>
      </c>
    </row>
    <row r="323" spans="1:13" s="16" customFormat="1" ht="22.5" customHeight="1" outlineLevel="1" x14ac:dyDescent="0.25">
      <c r="A323" s="42" t="s">
        <v>742</v>
      </c>
      <c r="B323" s="43" t="s">
        <v>743</v>
      </c>
      <c r="C323" s="6" t="s">
        <v>744</v>
      </c>
      <c r="D323" s="6"/>
      <c r="E323" s="6"/>
      <c r="F323" s="44" t="s">
        <v>20</v>
      </c>
      <c r="G323" s="45">
        <v>2</v>
      </c>
      <c r="H323" s="46">
        <v>1</v>
      </c>
      <c r="I323" s="46">
        <v>2</v>
      </c>
      <c r="J323" s="46"/>
      <c r="K323" s="47">
        <v>101068.23</v>
      </c>
      <c r="L323" s="45"/>
      <c r="M323" s="48">
        <v>202136.46</v>
      </c>
    </row>
    <row r="324" spans="1:13" s="16" customFormat="1" ht="22.5" customHeight="1" outlineLevel="1" x14ac:dyDescent="0.25">
      <c r="A324" s="42" t="s">
        <v>745</v>
      </c>
      <c r="B324" s="43" t="s">
        <v>746</v>
      </c>
      <c r="C324" s="6" t="s">
        <v>747</v>
      </c>
      <c r="D324" s="6"/>
      <c r="E324" s="6"/>
      <c r="F324" s="44" t="s">
        <v>20</v>
      </c>
      <c r="G324" s="45">
        <v>12</v>
      </c>
      <c r="H324" s="46">
        <v>1</v>
      </c>
      <c r="I324" s="46">
        <v>12</v>
      </c>
      <c r="J324" s="46"/>
      <c r="K324" s="47">
        <v>2336.0300000000002</v>
      </c>
      <c r="L324" s="45"/>
      <c r="M324" s="48">
        <v>28032.36</v>
      </c>
    </row>
    <row r="325" spans="1:13" s="16" customFormat="1" ht="22.5" customHeight="1" outlineLevel="1" x14ac:dyDescent="0.25">
      <c r="A325" s="42" t="s">
        <v>748</v>
      </c>
      <c r="B325" s="43" t="s">
        <v>749</v>
      </c>
      <c r="C325" s="6" t="s">
        <v>750</v>
      </c>
      <c r="D325" s="6"/>
      <c r="E325" s="6"/>
      <c r="F325" s="44" t="s">
        <v>20</v>
      </c>
      <c r="G325" s="45">
        <v>12</v>
      </c>
      <c r="H325" s="46">
        <v>1</v>
      </c>
      <c r="I325" s="46">
        <v>12</v>
      </c>
      <c r="J325" s="46"/>
      <c r="K325" s="47">
        <v>16972.080000000002</v>
      </c>
      <c r="L325" s="45"/>
      <c r="M325" s="48">
        <v>203664.96</v>
      </c>
    </row>
    <row r="326" spans="1:13" s="16" customFormat="1" ht="22.5" customHeight="1" outlineLevel="1" x14ac:dyDescent="0.25">
      <c r="A326" s="42" t="s">
        <v>180</v>
      </c>
      <c r="B326" s="43" t="s">
        <v>751</v>
      </c>
      <c r="C326" s="6" t="s">
        <v>752</v>
      </c>
      <c r="D326" s="6"/>
      <c r="E326" s="6"/>
      <c r="F326" s="44" t="s">
        <v>20</v>
      </c>
      <c r="G326" s="45">
        <v>12</v>
      </c>
      <c r="H326" s="46">
        <v>1</v>
      </c>
      <c r="I326" s="46">
        <v>12</v>
      </c>
      <c r="J326" s="46"/>
      <c r="K326" s="47">
        <v>14816.32</v>
      </c>
      <c r="L326" s="45"/>
      <c r="M326" s="48">
        <v>177795.84</v>
      </c>
    </row>
    <row r="327" spans="1:13" s="16" customFormat="1" ht="22.5" customHeight="1" outlineLevel="1" x14ac:dyDescent="0.25">
      <c r="A327" s="42" t="s">
        <v>753</v>
      </c>
      <c r="B327" s="43" t="s">
        <v>754</v>
      </c>
      <c r="C327" s="6" t="s">
        <v>755</v>
      </c>
      <c r="D327" s="6"/>
      <c r="E327" s="6"/>
      <c r="F327" s="44" t="s">
        <v>20</v>
      </c>
      <c r="G327" s="45">
        <v>24</v>
      </c>
      <c r="H327" s="46">
        <v>1</v>
      </c>
      <c r="I327" s="46">
        <v>24</v>
      </c>
      <c r="J327" s="46"/>
      <c r="K327" s="47">
        <v>4571.92</v>
      </c>
      <c r="L327" s="45"/>
      <c r="M327" s="48">
        <v>109726.08</v>
      </c>
    </row>
    <row r="328" spans="1:13" s="16" customFormat="1" ht="22.5" customHeight="1" outlineLevel="1" x14ac:dyDescent="0.25">
      <c r="A328" s="42" t="s">
        <v>756</v>
      </c>
      <c r="B328" s="43" t="s">
        <v>757</v>
      </c>
      <c r="C328" s="6" t="s">
        <v>758</v>
      </c>
      <c r="D328" s="6"/>
      <c r="E328" s="6"/>
      <c r="F328" s="44" t="s">
        <v>20</v>
      </c>
      <c r="G328" s="45">
        <v>2</v>
      </c>
      <c r="H328" s="46">
        <v>1</v>
      </c>
      <c r="I328" s="46">
        <v>2</v>
      </c>
      <c r="J328" s="46"/>
      <c r="K328" s="47">
        <v>2598.52</v>
      </c>
      <c r="L328" s="45"/>
      <c r="M328" s="48">
        <v>5197.04</v>
      </c>
    </row>
    <row r="329" spans="1:13" s="16" customFormat="1" ht="22.5" customHeight="1" outlineLevel="1" x14ac:dyDescent="0.25">
      <c r="A329" s="42" t="s">
        <v>759</v>
      </c>
      <c r="B329" s="43" t="s">
        <v>760</v>
      </c>
      <c r="C329" s="6" t="s">
        <v>761</v>
      </c>
      <c r="D329" s="6"/>
      <c r="E329" s="6"/>
      <c r="F329" s="44" t="s">
        <v>20</v>
      </c>
      <c r="G329" s="45">
        <v>24</v>
      </c>
      <c r="H329" s="46">
        <v>1</v>
      </c>
      <c r="I329" s="46">
        <v>24</v>
      </c>
      <c r="J329" s="46"/>
      <c r="K329" s="47">
        <v>2336.0300000000002</v>
      </c>
      <c r="L329" s="45"/>
      <c r="M329" s="48">
        <v>56064.72</v>
      </c>
    </row>
    <row r="330" spans="1:13" s="16" customFormat="1" ht="22.5" customHeight="1" outlineLevel="1" x14ac:dyDescent="0.25">
      <c r="A330" s="42" t="s">
        <v>181</v>
      </c>
      <c r="B330" s="43" t="s">
        <v>762</v>
      </c>
      <c r="C330" s="6" t="s">
        <v>763</v>
      </c>
      <c r="D330" s="6"/>
      <c r="E330" s="6"/>
      <c r="F330" s="44" t="s">
        <v>20</v>
      </c>
      <c r="G330" s="45">
        <v>2</v>
      </c>
      <c r="H330" s="46">
        <v>1</v>
      </c>
      <c r="I330" s="46">
        <v>2</v>
      </c>
      <c r="J330" s="46"/>
      <c r="K330" s="53">
        <v>395.32</v>
      </c>
      <c r="L330" s="45"/>
      <c r="M330" s="54">
        <v>790.64</v>
      </c>
    </row>
    <row r="331" spans="1:13" s="16" customFormat="1" ht="22.5" customHeight="1" outlineLevel="1" x14ac:dyDescent="0.25">
      <c r="A331" s="42" t="s">
        <v>764</v>
      </c>
      <c r="B331" s="43" t="s">
        <v>765</v>
      </c>
      <c r="C331" s="6" t="s">
        <v>766</v>
      </c>
      <c r="D331" s="6"/>
      <c r="E331" s="6"/>
      <c r="F331" s="44" t="s">
        <v>20</v>
      </c>
      <c r="G331" s="45">
        <v>24</v>
      </c>
      <c r="H331" s="46">
        <v>1</v>
      </c>
      <c r="I331" s="46">
        <v>24</v>
      </c>
      <c r="J331" s="46"/>
      <c r="K331" s="53">
        <v>395.32</v>
      </c>
      <c r="L331" s="45"/>
      <c r="M331" s="48">
        <v>9487.68</v>
      </c>
    </row>
    <row r="332" spans="1:13" s="16" customFormat="1" ht="22.5" customHeight="1" outlineLevel="1" x14ac:dyDescent="0.25">
      <c r="A332" s="42" t="s">
        <v>767</v>
      </c>
      <c r="B332" s="43" t="s">
        <v>768</v>
      </c>
      <c r="C332" s="6" t="s">
        <v>769</v>
      </c>
      <c r="D332" s="6"/>
      <c r="E332" s="6"/>
      <c r="F332" s="44" t="s">
        <v>20</v>
      </c>
      <c r="G332" s="45">
        <v>2</v>
      </c>
      <c r="H332" s="46">
        <v>1</v>
      </c>
      <c r="I332" s="46">
        <v>2</v>
      </c>
      <c r="J332" s="46"/>
      <c r="K332" s="47">
        <v>25917.75</v>
      </c>
      <c r="L332" s="45"/>
      <c r="M332" s="48">
        <v>51835.5</v>
      </c>
    </row>
    <row r="333" spans="1:13" s="16" customFormat="1" ht="22.5" customHeight="1" outlineLevel="1" x14ac:dyDescent="0.25">
      <c r="A333" s="42" t="s">
        <v>770</v>
      </c>
      <c r="B333" s="43" t="s">
        <v>771</v>
      </c>
      <c r="C333" s="6" t="s">
        <v>772</v>
      </c>
      <c r="D333" s="6"/>
      <c r="E333" s="6"/>
      <c r="F333" s="44" t="s">
        <v>20</v>
      </c>
      <c r="G333" s="45">
        <v>2</v>
      </c>
      <c r="H333" s="46">
        <v>1</v>
      </c>
      <c r="I333" s="46">
        <v>2</v>
      </c>
      <c r="J333" s="46"/>
      <c r="K333" s="47">
        <v>71035.02</v>
      </c>
      <c r="L333" s="45"/>
      <c r="M333" s="48">
        <v>142070.04</v>
      </c>
    </row>
    <row r="334" spans="1:13" s="16" customFormat="1" ht="22.5" customHeight="1" outlineLevel="1" x14ac:dyDescent="0.25">
      <c r="A334" s="42" t="s">
        <v>614</v>
      </c>
      <c r="B334" s="43" t="s">
        <v>773</v>
      </c>
      <c r="C334" s="6" t="s">
        <v>774</v>
      </c>
      <c r="D334" s="6"/>
      <c r="E334" s="6"/>
      <c r="F334" s="44" t="s">
        <v>20</v>
      </c>
      <c r="G334" s="45">
        <v>24</v>
      </c>
      <c r="H334" s="46">
        <v>1</v>
      </c>
      <c r="I334" s="46">
        <v>24</v>
      </c>
      <c r="J334" s="46"/>
      <c r="K334" s="47">
        <v>8234.1</v>
      </c>
      <c r="L334" s="45"/>
      <c r="M334" s="48">
        <v>197618.4</v>
      </c>
    </row>
    <row r="335" spans="1:13" s="16" customFormat="1" ht="22.5" customHeight="1" outlineLevel="1" x14ac:dyDescent="0.25">
      <c r="A335" s="42" t="s">
        <v>775</v>
      </c>
      <c r="B335" s="43" t="s">
        <v>776</v>
      </c>
      <c r="C335" s="6" t="s">
        <v>777</v>
      </c>
      <c r="D335" s="6"/>
      <c r="E335" s="6"/>
      <c r="F335" s="44" t="s">
        <v>20</v>
      </c>
      <c r="G335" s="45">
        <v>2</v>
      </c>
      <c r="H335" s="46">
        <v>1</v>
      </c>
      <c r="I335" s="46">
        <v>2</v>
      </c>
      <c r="J335" s="46"/>
      <c r="K335" s="47">
        <v>2199</v>
      </c>
      <c r="L335" s="45"/>
      <c r="M335" s="48">
        <v>4398</v>
      </c>
    </row>
    <row r="336" spans="1:13" s="16" customFormat="1" ht="22.5" customHeight="1" outlineLevel="1" x14ac:dyDescent="0.25">
      <c r="A336" s="42" t="s">
        <v>184</v>
      </c>
      <c r="B336" s="43" t="s">
        <v>278</v>
      </c>
      <c r="C336" s="6" t="s">
        <v>778</v>
      </c>
      <c r="D336" s="6"/>
      <c r="E336" s="6"/>
      <c r="F336" s="44" t="s">
        <v>20</v>
      </c>
      <c r="G336" s="45">
        <v>12</v>
      </c>
      <c r="H336" s="46">
        <v>1</v>
      </c>
      <c r="I336" s="46">
        <v>12</v>
      </c>
      <c r="J336" s="46"/>
      <c r="K336" s="47">
        <v>3700.13</v>
      </c>
      <c r="L336" s="45"/>
      <c r="M336" s="48">
        <v>44401.56</v>
      </c>
    </row>
    <row r="337" spans="1:13" s="16" customFormat="1" ht="22.5" customHeight="1" outlineLevel="1" x14ac:dyDescent="0.25">
      <c r="A337" s="42" t="s">
        <v>779</v>
      </c>
      <c r="B337" s="43" t="s">
        <v>302</v>
      </c>
      <c r="C337" s="6" t="s">
        <v>780</v>
      </c>
      <c r="D337" s="6"/>
      <c r="E337" s="6"/>
      <c r="F337" s="44" t="s">
        <v>20</v>
      </c>
      <c r="G337" s="45">
        <v>24</v>
      </c>
      <c r="H337" s="46">
        <v>1</v>
      </c>
      <c r="I337" s="46">
        <v>24</v>
      </c>
      <c r="J337" s="46"/>
      <c r="K337" s="47">
        <v>1834.25</v>
      </c>
      <c r="L337" s="45"/>
      <c r="M337" s="48">
        <v>44022</v>
      </c>
    </row>
    <row r="338" spans="1:13" s="16" customFormat="1" ht="22.5" customHeight="1" outlineLevel="1" x14ac:dyDescent="0.25">
      <c r="A338" s="42" t="s">
        <v>187</v>
      </c>
      <c r="B338" s="43" t="s">
        <v>781</v>
      </c>
      <c r="C338" s="6" t="s">
        <v>782</v>
      </c>
      <c r="D338" s="6"/>
      <c r="E338" s="6"/>
      <c r="F338" s="44" t="s">
        <v>20</v>
      </c>
      <c r="G338" s="45">
        <v>24</v>
      </c>
      <c r="H338" s="46">
        <v>1</v>
      </c>
      <c r="I338" s="46">
        <v>24</v>
      </c>
      <c r="J338" s="46"/>
      <c r="K338" s="47">
        <v>9766.85</v>
      </c>
      <c r="L338" s="45"/>
      <c r="M338" s="48">
        <v>234404.4</v>
      </c>
    </row>
    <row r="339" spans="1:13" s="16" customFormat="1" ht="22.5" customHeight="1" outlineLevel="1" x14ac:dyDescent="0.25">
      <c r="A339" s="42" t="s">
        <v>783</v>
      </c>
      <c r="B339" s="43" t="s">
        <v>784</v>
      </c>
      <c r="C339" s="6" t="s">
        <v>785</v>
      </c>
      <c r="D339" s="6"/>
      <c r="E339" s="6"/>
      <c r="F339" s="44" t="s">
        <v>20</v>
      </c>
      <c r="G339" s="45">
        <v>24</v>
      </c>
      <c r="H339" s="46">
        <v>1</v>
      </c>
      <c r="I339" s="46">
        <v>24</v>
      </c>
      <c r="J339" s="46"/>
      <c r="K339" s="47">
        <v>15738.7</v>
      </c>
      <c r="L339" s="45"/>
      <c r="M339" s="48">
        <v>377728.8</v>
      </c>
    </row>
    <row r="340" spans="1:13" s="16" customFormat="1" ht="22.5" customHeight="1" outlineLevel="1" x14ac:dyDescent="0.25">
      <c r="A340" s="42" t="s">
        <v>190</v>
      </c>
      <c r="B340" s="43" t="s">
        <v>786</v>
      </c>
      <c r="C340" s="6" t="s">
        <v>787</v>
      </c>
      <c r="D340" s="6"/>
      <c r="E340" s="6"/>
      <c r="F340" s="44" t="s">
        <v>20</v>
      </c>
      <c r="G340" s="45">
        <v>24</v>
      </c>
      <c r="H340" s="46">
        <v>1</v>
      </c>
      <c r="I340" s="46">
        <v>24</v>
      </c>
      <c r="J340" s="46"/>
      <c r="K340" s="47">
        <v>21741.13</v>
      </c>
      <c r="L340" s="45"/>
      <c r="M340" s="48">
        <v>521787.12</v>
      </c>
    </row>
    <row r="341" spans="1:13" s="16" customFormat="1" ht="22.5" customHeight="1" outlineLevel="1" x14ac:dyDescent="0.25">
      <c r="A341" s="42" t="s">
        <v>788</v>
      </c>
      <c r="B341" s="43" t="s">
        <v>789</v>
      </c>
      <c r="C341" s="6" t="s">
        <v>790</v>
      </c>
      <c r="D341" s="6"/>
      <c r="E341" s="6"/>
      <c r="F341" s="44" t="s">
        <v>20</v>
      </c>
      <c r="G341" s="45">
        <v>24</v>
      </c>
      <c r="H341" s="46">
        <v>1</v>
      </c>
      <c r="I341" s="46">
        <v>24</v>
      </c>
      <c r="J341" s="46"/>
      <c r="K341" s="47">
        <v>22892.28</v>
      </c>
      <c r="L341" s="45"/>
      <c r="M341" s="48">
        <v>549414.72</v>
      </c>
    </row>
    <row r="342" spans="1:13" s="16" customFormat="1" ht="22.5" customHeight="1" outlineLevel="1" x14ac:dyDescent="0.25">
      <c r="A342" s="42" t="s">
        <v>791</v>
      </c>
      <c r="B342" s="43" t="s">
        <v>792</v>
      </c>
      <c r="C342" s="6" t="s">
        <v>793</v>
      </c>
      <c r="D342" s="6"/>
      <c r="E342" s="6"/>
      <c r="F342" s="44" t="s">
        <v>20</v>
      </c>
      <c r="G342" s="45">
        <v>2</v>
      </c>
      <c r="H342" s="46">
        <v>1</v>
      </c>
      <c r="I342" s="46">
        <v>2</v>
      </c>
      <c r="J342" s="46"/>
      <c r="K342" s="53">
        <v>212.95</v>
      </c>
      <c r="L342" s="45"/>
      <c r="M342" s="54">
        <v>425.9</v>
      </c>
    </row>
    <row r="343" spans="1:13" s="16" customFormat="1" ht="22.5" customHeight="1" outlineLevel="1" x14ac:dyDescent="0.25">
      <c r="A343" s="42" t="s">
        <v>794</v>
      </c>
      <c r="B343" s="43" t="s">
        <v>795</v>
      </c>
      <c r="C343" s="6" t="s">
        <v>796</v>
      </c>
      <c r="D343" s="6"/>
      <c r="E343" s="6"/>
      <c r="F343" s="44" t="s">
        <v>20</v>
      </c>
      <c r="G343" s="45">
        <v>24</v>
      </c>
      <c r="H343" s="46">
        <v>1</v>
      </c>
      <c r="I343" s="46">
        <v>24</v>
      </c>
      <c r="J343" s="46"/>
      <c r="K343" s="53">
        <v>438.53</v>
      </c>
      <c r="L343" s="45"/>
      <c r="M343" s="48">
        <v>10524.72</v>
      </c>
    </row>
    <row r="344" spans="1:13" s="16" customFormat="1" ht="22.5" customHeight="1" outlineLevel="1" x14ac:dyDescent="0.25">
      <c r="A344" s="42" t="s">
        <v>797</v>
      </c>
      <c r="B344" s="43" t="s">
        <v>798</v>
      </c>
      <c r="C344" s="6" t="s">
        <v>799</v>
      </c>
      <c r="D344" s="6"/>
      <c r="E344" s="6"/>
      <c r="F344" s="44" t="s">
        <v>20</v>
      </c>
      <c r="G344" s="45">
        <v>2</v>
      </c>
      <c r="H344" s="46">
        <v>1</v>
      </c>
      <c r="I344" s="46">
        <v>2</v>
      </c>
      <c r="J344" s="46"/>
      <c r="K344" s="47">
        <v>3273.19</v>
      </c>
      <c r="L344" s="45"/>
      <c r="M344" s="48">
        <v>6546.38</v>
      </c>
    </row>
    <row r="345" spans="1:13" s="16" customFormat="1" ht="22.5" customHeight="1" outlineLevel="1" x14ac:dyDescent="0.25">
      <c r="A345" s="42" t="s">
        <v>197</v>
      </c>
      <c r="B345" s="43" t="s">
        <v>800</v>
      </c>
      <c r="C345" s="6" t="s">
        <v>801</v>
      </c>
      <c r="D345" s="6"/>
      <c r="E345" s="6"/>
      <c r="F345" s="44" t="s">
        <v>20</v>
      </c>
      <c r="G345" s="45">
        <v>2</v>
      </c>
      <c r="H345" s="46">
        <v>1</v>
      </c>
      <c r="I345" s="46">
        <v>2</v>
      </c>
      <c r="J345" s="46"/>
      <c r="K345" s="53">
        <v>979.32</v>
      </c>
      <c r="L345" s="45"/>
      <c r="M345" s="48">
        <v>1958.64</v>
      </c>
    </row>
    <row r="346" spans="1:13" s="16" customFormat="1" ht="22.5" customHeight="1" outlineLevel="1" x14ac:dyDescent="0.25">
      <c r="A346" s="42" t="s">
        <v>802</v>
      </c>
      <c r="B346" s="43" t="s">
        <v>803</v>
      </c>
      <c r="C346" s="6" t="s">
        <v>804</v>
      </c>
      <c r="D346" s="6"/>
      <c r="E346" s="6"/>
      <c r="F346" s="44" t="s">
        <v>20</v>
      </c>
      <c r="G346" s="45">
        <v>2</v>
      </c>
      <c r="H346" s="46">
        <v>1</v>
      </c>
      <c r="I346" s="46">
        <v>2</v>
      </c>
      <c r="J346" s="46"/>
      <c r="K346" s="47">
        <v>5680.9</v>
      </c>
      <c r="L346" s="45"/>
      <c r="M346" s="48">
        <v>11361.8</v>
      </c>
    </row>
    <row r="347" spans="1:13" s="16" customFormat="1" ht="22.5" customHeight="1" outlineLevel="1" x14ac:dyDescent="0.25">
      <c r="A347" s="42" t="s">
        <v>805</v>
      </c>
      <c r="B347" s="43" t="s">
        <v>806</v>
      </c>
      <c r="C347" s="6" t="s">
        <v>807</v>
      </c>
      <c r="D347" s="6"/>
      <c r="E347" s="6"/>
      <c r="F347" s="44" t="s">
        <v>20</v>
      </c>
      <c r="G347" s="45">
        <v>2</v>
      </c>
      <c r="H347" s="46">
        <v>1</v>
      </c>
      <c r="I347" s="46">
        <v>2</v>
      </c>
      <c r="J347" s="46"/>
      <c r="K347" s="47">
        <v>3889.88</v>
      </c>
      <c r="L347" s="45"/>
      <c r="M347" s="48">
        <v>7779.76</v>
      </c>
    </row>
    <row r="348" spans="1:13" s="16" customFormat="1" ht="22.5" customHeight="1" outlineLevel="1" x14ac:dyDescent="0.25">
      <c r="A348" s="42" t="s">
        <v>808</v>
      </c>
      <c r="B348" s="43" t="s">
        <v>809</v>
      </c>
      <c r="C348" s="6" t="s">
        <v>810</v>
      </c>
      <c r="D348" s="6"/>
      <c r="E348" s="6"/>
      <c r="F348" s="44" t="s">
        <v>20</v>
      </c>
      <c r="G348" s="45">
        <v>2</v>
      </c>
      <c r="H348" s="46">
        <v>1</v>
      </c>
      <c r="I348" s="46">
        <v>2</v>
      </c>
      <c r="J348" s="46"/>
      <c r="K348" s="53">
        <v>190.8</v>
      </c>
      <c r="L348" s="45"/>
      <c r="M348" s="54">
        <v>381.6</v>
      </c>
    </row>
    <row r="349" spans="1:13" s="16" customFormat="1" ht="22.5" customHeight="1" outlineLevel="1" x14ac:dyDescent="0.25">
      <c r="A349" s="42" t="s">
        <v>811</v>
      </c>
      <c r="B349" s="43" t="s">
        <v>812</v>
      </c>
      <c r="C349" s="6" t="s">
        <v>813</v>
      </c>
      <c r="D349" s="6"/>
      <c r="E349" s="6"/>
      <c r="F349" s="44" t="s">
        <v>20</v>
      </c>
      <c r="G349" s="45">
        <v>20</v>
      </c>
      <c r="H349" s="46">
        <v>1</v>
      </c>
      <c r="I349" s="46">
        <v>20</v>
      </c>
      <c r="J349" s="46"/>
      <c r="K349" s="53">
        <v>378.45</v>
      </c>
      <c r="L349" s="45"/>
      <c r="M349" s="48">
        <v>7569</v>
      </c>
    </row>
    <row r="350" spans="1:13" s="16" customFormat="1" ht="22.5" customHeight="1" outlineLevel="1" x14ac:dyDescent="0.25">
      <c r="A350" s="42" t="s">
        <v>814</v>
      </c>
      <c r="B350" s="43" t="s">
        <v>815</v>
      </c>
      <c r="C350" s="6" t="s">
        <v>816</v>
      </c>
      <c r="D350" s="6"/>
      <c r="E350" s="6"/>
      <c r="F350" s="44" t="s">
        <v>20</v>
      </c>
      <c r="G350" s="45">
        <v>24</v>
      </c>
      <c r="H350" s="46">
        <v>1</v>
      </c>
      <c r="I350" s="46">
        <v>24</v>
      </c>
      <c r="J350" s="46"/>
      <c r="K350" s="53">
        <v>479.65</v>
      </c>
      <c r="L350" s="45"/>
      <c r="M350" s="48">
        <v>11511.6</v>
      </c>
    </row>
    <row r="351" spans="1:13" s="16" customFormat="1" ht="22.5" customHeight="1" outlineLevel="1" x14ac:dyDescent="0.25">
      <c r="A351" s="42" t="s">
        <v>201</v>
      </c>
      <c r="B351" s="43" t="s">
        <v>817</v>
      </c>
      <c r="C351" s="6" t="s">
        <v>818</v>
      </c>
      <c r="D351" s="6"/>
      <c r="E351" s="6"/>
      <c r="F351" s="44" t="s">
        <v>20</v>
      </c>
      <c r="G351" s="45">
        <v>2</v>
      </c>
      <c r="H351" s="46">
        <v>1</v>
      </c>
      <c r="I351" s="46">
        <v>2</v>
      </c>
      <c r="J351" s="46"/>
      <c r="K351" s="47">
        <v>44178.02</v>
      </c>
      <c r="L351" s="45"/>
      <c r="M351" s="48">
        <v>88356.04</v>
      </c>
    </row>
    <row r="352" spans="1:13" s="16" customFormat="1" ht="22.5" customHeight="1" outlineLevel="1" x14ac:dyDescent="0.25">
      <c r="A352" s="42" t="s">
        <v>204</v>
      </c>
      <c r="B352" s="43" t="s">
        <v>819</v>
      </c>
      <c r="C352" s="6" t="s">
        <v>820</v>
      </c>
      <c r="D352" s="6"/>
      <c r="E352" s="6"/>
      <c r="F352" s="44" t="s">
        <v>20</v>
      </c>
      <c r="G352" s="45">
        <v>2</v>
      </c>
      <c r="H352" s="46">
        <v>1</v>
      </c>
      <c r="I352" s="46">
        <v>2</v>
      </c>
      <c r="J352" s="46"/>
      <c r="K352" s="47">
        <v>2656.5</v>
      </c>
      <c r="L352" s="45"/>
      <c r="M352" s="48">
        <v>5313</v>
      </c>
    </row>
    <row r="353" spans="1:13" s="16" customFormat="1" ht="22.5" customHeight="1" outlineLevel="1" x14ac:dyDescent="0.25">
      <c r="A353" s="42" t="s">
        <v>142</v>
      </c>
      <c r="B353" s="43" t="s">
        <v>821</v>
      </c>
      <c r="C353" s="6" t="s">
        <v>822</v>
      </c>
      <c r="D353" s="6"/>
      <c r="E353" s="6"/>
      <c r="F353" s="44" t="s">
        <v>20</v>
      </c>
      <c r="G353" s="45">
        <v>2</v>
      </c>
      <c r="H353" s="46">
        <v>1</v>
      </c>
      <c r="I353" s="46">
        <v>2</v>
      </c>
      <c r="J353" s="46"/>
      <c r="K353" s="47">
        <v>9230.2800000000007</v>
      </c>
      <c r="L353" s="45"/>
      <c r="M353" s="48">
        <v>18460.560000000001</v>
      </c>
    </row>
    <row r="354" spans="1:13" s="16" customFormat="1" ht="22.5" customHeight="1" outlineLevel="1" x14ac:dyDescent="0.25">
      <c r="A354" s="42" t="s">
        <v>145</v>
      </c>
      <c r="B354" s="43" t="s">
        <v>823</v>
      </c>
      <c r="C354" s="6" t="s">
        <v>824</v>
      </c>
      <c r="D354" s="6"/>
      <c r="E354" s="6"/>
      <c r="F354" s="44" t="s">
        <v>20</v>
      </c>
      <c r="G354" s="45">
        <v>2</v>
      </c>
      <c r="H354" s="46">
        <v>1</v>
      </c>
      <c r="I354" s="46">
        <v>2</v>
      </c>
      <c r="J354" s="46"/>
      <c r="K354" s="47">
        <v>1483.22</v>
      </c>
      <c r="L354" s="45"/>
      <c r="M354" s="48">
        <v>2966.44</v>
      </c>
    </row>
    <row r="355" spans="1:13" s="16" customFormat="1" ht="22.5" customHeight="1" outlineLevel="1" x14ac:dyDescent="0.25">
      <c r="A355" s="42" t="s">
        <v>217</v>
      </c>
      <c r="B355" s="43" t="s">
        <v>825</v>
      </c>
      <c r="C355" s="6" t="s">
        <v>826</v>
      </c>
      <c r="D355" s="6"/>
      <c r="E355" s="6"/>
      <c r="F355" s="44" t="s">
        <v>20</v>
      </c>
      <c r="G355" s="45">
        <v>2</v>
      </c>
      <c r="H355" s="46">
        <v>1</v>
      </c>
      <c r="I355" s="46">
        <v>2</v>
      </c>
      <c r="J355" s="46"/>
      <c r="K355" s="47">
        <v>6101.52</v>
      </c>
      <c r="L355" s="45"/>
      <c r="M355" s="48">
        <v>12203.04</v>
      </c>
    </row>
    <row r="356" spans="1:13" s="16" customFormat="1" ht="22.5" customHeight="1" outlineLevel="1" x14ac:dyDescent="0.25">
      <c r="A356" s="42" t="s">
        <v>220</v>
      </c>
      <c r="B356" s="43" t="s">
        <v>827</v>
      </c>
      <c r="C356" s="6" t="s">
        <v>828</v>
      </c>
      <c r="D356" s="6"/>
      <c r="E356" s="6"/>
      <c r="F356" s="44" t="s">
        <v>20</v>
      </c>
      <c r="G356" s="45">
        <v>2</v>
      </c>
      <c r="H356" s="46">
        <v>1</v>
      </c>
      <c r="I356" s="46">
        <v>2</v>
      </c>
      <c r="J356" s="46"/>
      <c r="K356" s="47">
        <v>3289</v>
      </c>
      <c r="L356" s="45"/>
      <c r="M356" s="48">
        <v>6578</v>
      </c>
    </row>
    <row r="357" spans="1:13" s="16" customFormat="1" ht="22.5" customHeight="1" outlineLevel="1" x14ac:dyDescent="0.25">
      <c r="A357" s="42" t="s">
        <v>235</v>
      </c>
      <c r="B357" s="43" t="s">
        <v>829</v>
      </c>
      <c r="C357" s="6" t="s">
        <v>830</v>
      </c>
      <c r="D357" s="6"/>
      <c r="E357" s="6"/>
      <c r="F357" s="44" t="s">
        <v>20</v>
      </c>
      <c r="G357" s="45">
        <v>2</v>
      </c>
      <c r="H357" s="46">
        <v>1</v>
      </c>
      <c r="I357" s="46">
        <v>2</v>
      </c>
      <c r="J357" s="46"/>
      <c r="K357" s="47">
        <v>42777.03</v>
      </c>
      <c r="L357" s="45"/>
      <c r="M357" s="48">
        <v>85554.06</v>
      </c>
    </row>
    <row r="358" spans="1:13" s="16" customFormat="1" ht="22.5" customHeight="1" outlineLevel="1" x14ac:dyDescent="0.25">
      <c r="A358" s="42" t="s">
        <v>831</v>
      </c>
      <c r="B358" s="43" t="s">
        <v>832</v>
      </c>
      <c r="C358" s="6" t="s">
        <v>833</v>
      </c>
      <c r="D358" s="6"/>
      <c r="E358" s="6"/>
      <c r="F358" s="44" t="s">
        <v>20</v>
      </c>
      <c r="G358" s="45">
        <v>2</v>
      </c>
      <c r="H358" s="46">
        <v>1</v>
      </c>
      <c r="I358" s="46">
        <v>2</v>
      </c>
      <c r="J358" s="46"/>
      <c r="K358" s="47">
        <v>7326.45</v>
      </c>
      <c r="L358" s="45"/>
      <c r="M358" s="48">
        <v>14652.9</v>
      </c>
    </row>
    <row r="359" spans="1:13" s="16" customFormat="1" ht="22.5" customHeight="1" outlineLevel="1" x14ac:dyDescent="0.25">
      <c r="A359" s="42" t="s">
        <v>834</v>
      </c>
      <c r="B359" s="43" t="s">
        <v>835</v>
      </c>
      <c r="C359" s="6" t="s">
        <v>836</v>
      </c>
      <c r="D359" s="6"/>
      <c r="E359" s="6"/>
      <c r="F359" s="44" t="s">
        <v>20</v>
      </c>
      <c r="G359" s="45">
        <v>2</v>
      </c>
      <c r="H359" s="46">
        <v>1</v>
      </c>
      <c r="I359" s="46">
        <v>2</v>
      </c>
      <c r="J359" s="46"/>
      <c r="K359" s="47">
        <v>1957.59</v>
      </c>
      <c r="L359" s="45"/>
      <c r="M359" s="48">
        <v>3915.18</v>
      </c>
    </row>
    <row r="360" spans="1:13" s="16" customFormat="1" ht="22.5" customHeight="1" outlineLevel="1" x14ac:dyDescent="0.25">
      <c r="A360" s="42" t="s">
        <v>837</v>
      </c>
      <c r="B360" s="43" t="s">
        <v>838</v>
      </c>
      <c r="C360" s="6" t="s">
        <v>839</v>
      </c>
      <c r="D360" s="6"/>
      <c r="E360" s="6"/>
      <c r="F360" s="44" t="s">
        <v>20</v>
      </c>
      <c r="G360" s="45">
        <v>2</v>
      </c>
      <c r="H360" s="46">
        <v>1</v>
      </c>
      <c r="I360" s="46">
        <v>2</v>
      </c>
      <c r="J360" s="46"/>
      <c r="K360" s="47">
        <v>5532.27</v>
      </c>
      <c r="L360" s="45"/>
      <c r="M360" s="48">
        <v>11064.54</v>
      </c>
    </row>
    <row r="361" spans="1:13" s="16" customFormat="1" ht="22.5" customHeight="1" outlineLevel="1" x14ac:dyDescent="0.25">
      <c r="A361" s="42" t="s">
        <v>840</v>
      </c>
      <c r="B361" s="43" t="s">
        <v>841</v>
      </c>
      <c r="C361" s="6" t="s">
        <v>842</v>
      </c>
      <c r="D361" s="6"/>
      <c r="E361" s="6"/>
      <c r="F361" s="44" t="s">
        <v>20</v>
      </c>
      <c r="G361" s="45">
        <v>2</v>
      </c>
      <c r="H361" s="46">
        <v>1</v>
      </c>
      <c r="I361" s="46">
        <v>2</v>
      </c>
      <c r="J361" s="46"/>
      <c r="K361" s="47">
        <v>10779.9</v>
      </c>
      <c r="L361" s="45"/>
      <c r="M361" s="48">
        <v>21559.8</v>
      </c>
    </row>
    <row r="362" spans="1:13" s="16" customFormat="1" ht="22.5" customHeight="1" outlineLevel="1" x14ac:dyDescent="0.25">
      <c r="A362" s="42" t="s">
        <v>239</v>
      </c>
      <c r="B362" s="43" t="s">
        <v>843</v>
      </c>
      <c r="C362" s="6" t="s">
        <v>844</v>
      </c>
      <c r="D362" s="6"/>
      <c r="E362" s="6"/>
      <c r="F362" s="44" t="s">
        <v>20</v>
      </c>
      <c r="G362" s="45">
        <v>2</v>
      </c>
      <c r="H362" s="46">
        <v>1</v>
      </c>
      <c r="I362" s="46">
        <v>2</v>
      </c>
      <c r="J362" s="46"/>
      <c r="K362" s="53">
        <v>839.12</v>
      </c>
      <c r="L362" s="45"/>
      <c r="M362" s="48">
        <v>1678.24</v>
      </c>
    </row>
    <row r="363" spans="1:13" s="16" customFormat="1" ht="22.5" customHeight="1" outlineLevel="1" x14ac:dyDescent="0.25">
      <c r="A363" s="42" t="s">
        <v>845</v>
      </c>
      <c r="B363" s="43" t="s">
        <v>846</v>
      </c>
      <c r="C363" s="6" t="s">
        <v>847</v>
      </c>
      <c r="D363" s="6"/>
      <c r="E363" s="6"/>
      <c r="F363" s="44" t="s">
        <v>20</v>
      </c>
      <c r="G363" s="45">
        <v>12</v>
      </c>
      <c r="H363" s="46">
        <v>1</v>
      </c>
      <c r="I363" s="46">
        <v>12</v>
      </c>
      <c r="J363" s="46"/>
      <c r="K363" s="47">
        <v>2391.9</v>
      </c>
      <c r="L363" s="45"/>
      <c r="M363" s="48">
        <v>28702.799999999999</v>
      </c>
    </row>
    <row r="364" spans="1:13" s="16" customFormat="1" ht="22.5" customHeight="1" outlineLevel="1" x14ac:dyDescent="0.25">
      <c r="A364" s="42" t="s">
        <v>848</v>
      </c>
      <c r="B364" s="43" t="s">
        <v>849</v>
      </c>
      <c r="C364" s="6" t="s">
        <v>850</v>
      </c>
      <c r="D364" s="6"/>
      <c r="E364" s="6"/>
      <c r="F364" s="44" t="s">
        <v>20</v>
      </c>
      <c r="G364" s="45">
        <v>200</v>
      </c>
      <c r="H364" s="46">
        <v>1</v>
      </c>
      <c r="I364" s="46">
        <v>200</v>
      </c>
      <c r="J364" s="46"/>
      <c r="K364" s="53">
        <v>22.14</v>
      </c>
      <c r="L364" s="45"/>
      <c r="M364" s="48">
        <v>4428</v>
      </c>
    </row>
    <row r="365" spans="1:13" s="16" customFormat="1" ht="22.5" customHeight="1" outlineLevel="1" x14ac:dyDescent="0.25">
      <c r="A365" s="42" t="s">
        <v>240</v>
      </c>
      <c r="B365" s="43" t="s">
        <v>851</v>
      </c>
      <c r="C365" s="6" t="s">
        <v>852</v>
      </c>
      <c r="D365" s="6"/>
      <c r="E365" s="6"/>
      <c r="F365" s="44" t="s">
        <v>20</v>
      </c>
      <c r="G365" s="45">
        <v>100</v>
      </c>
      <c r="H365" s="46">
        <v>1</v>
      </c>
      <c r="I365" s="46">
        <v>100</v>
      </c>
      <c r="J365" s="46"/>
      <c r="K365" s="53">
        <v>80.12</v>
      </c>
      <c r="L365" s="45"/>
      <c r="M365" s="48">
        <v>8012</v>
      </c>
    </row>
    <row r="366" spans="1:13" s="16" customFormat="1" ht="22.5" customHeight="1" outlineLevel="1" x14ac:dyDescent="0.25">
      <c r="A366" s="42" t="s">
        <v>853</v>
      </c>
      <c r="B366" s="43" t="s">
        <v>854</v>
      </c>
      <c r="C366" s="6" t="s">
        <v>855</v>
      </c>
      <c r="D366" s="6"/>
      <c r="E366" s="6"/>
      <c r="F366" s="44" t="s">
        <v>20</v>
      </c>
      <c r="G366" s="45">
        <v>48</v>
      </c>
      <c r="H366" s="46">
        <v>1</v>
      </c>
      <c r="I366" s="46">
        <v>48</v>
      </c>
      <c r="J366" s="46"/>
      <c r="K366" s="47">
        <v>1661.37</v>
      </c>
      <c r="L366" s="45"/>
      <c r="M366" s="48">
        <v>79745.759999999995</v>
      </c>
    </row>
    <row r="367" spans="1:13" s="16" customFormat="1" ht="22.5" customHeight="1" outlineLevel="1" x14ac:dyDescent="0.25">
      <c r="A367" s="42" t="s">
        <v>241</v>
      </c>
      <c r="B367" s="43" t="s">
        <v>856</v>
      </c>
      <c r="C367" s="6" t="s">
        <v>857</v>
      </c>
      <c r="D367" s="6"/>
      <c r="E367" s="6"/>
      <c r="F367" s="44" t="s">
        <v>20</v>
      </c>
      <c r="G367" s="45">
        <v>100</v>
      </c>
      <c r="H367" s="46">
        <v>1</v>
      </c>
      <c r="I367" s="46">
        <v>100</v>
      </c>
      <c r="J367" s="46"/>
      <c r="K367" s="47">
        <v>1110.04</v>
      </c>
      <c r="L367" s="45"/>
      <c r="M367" s="48">
        <v>111004</v>
      </c>
    </row>
    <row r="368" spans="1:13" s="16" customFormat="1" ht="22.5" customHeight="1" outlineLevel="1" x14ac:dyDescent="0.25">
      <c r="A368" s="42" t="s">
        <v>244</v>
      </c>
      <c r="B368" s="43" t="s">
        <v>858</v>
      </c>
      <c r="C368" s="6" t="s">
        <v>859</v>
      </c>
      <c r="D368" s="6"/>
      <c r="E368" s="6"/>
      <c r="F368" s="44" t="s">
        <v>20</v>
      </c>
      <c r="G368" s="45">
        <v>100</v>
      </c>
      <c r="H368" s="46">
        <v>1</v>
      </c>
      <c r="I368" s="46">
        <v>100</v>
      </c>
      <c r="J368" s="46"/>
      <c r="K368" s="53">
        <v>29.52</v>
      </c>
      <c r="L368" s="45"/>
      <c r="M368" s="48">
        <v>2952</v>
      </c>
    </row>
    <row r="369" spans="1:13" s="16" customFormat="1" ht="22.5" customHeight="1" outlineLevel="1" x14ac:dyDescent="0.25">
      <c r="A369" s="42" t="s">
        <v>860</v>
      </c>
      <c r="B369" s="43" t="s">
        <v>861</v>
      </c>
      <c r="C369" s="6" t="s">
        <v>862</v>
      </c>
      <c r="D369" s="6"/>
      <c r="E369" s="6"/>
      <c r="F369" s="44" t="s">
        <v>20</v>
      </c>
      <c r="G369" s="45">
        <v>24</v>
      </c>
      <c r="H369" s="46">
        <v>1</v>
      </c>
      <c r="I369" s="46">
        <v>24</v>
      </c>
      <c r="J369" s="46"/>
      <c r="K369" s="53">
        <v>157.07</v>
      </c>
      <c r="L369" s="45"/>
      <c r="M369" s="48">
        <v>3769.68</v>
      </c>
    </row>
    <row r="370" spans="1:13" s="16" customFormat="1" ht="22.5" customHeight="1" outlineLevel="1" x14ac:dyDescent="0.25">
      <c r="A370" s="42" t="s">
        <v>863</v>
      </c>
      <c r="B370" s="43" t="s">
        <v>864</v>
      </c>
      <c r="C370" s="6" t="s">
        <v>865</v>
      </c>
      <c r="D370" s="6"/>
      <c r="E370" s="6"/>
      <c r="F370" s="44" t="s">
        <v>20</v>
      </c>
      <c r="G370" s="45">
        <v>24</v>
      </c>
      <c r="H370" s="46">
        <v>1</v>
      </c>
      <c r="I370" s="46">
        <v>24</v>
      </c>
      <c r="J370" s="46"/>
      <c r="K370" s="47">
        <v>2430.9</v>
      </c>
      <c r="L370" s="45"/>
      <c r="M370" s="48">
        <v>58341.599999999999</v>
      </c>
    </row>
    <row r="371" spans="1:13" s="16" customFormat="1" ht="22.5" customHeight="1" outlineLevel="1" x14ac:dyDescent="0.25">
      <c r="A371" s="42" t="s">
        <v>866</v>
      </c>
      <c r="B371" s="43" t="s">
        <v>867</v>
      </c>
      <c r="C371" s="6" t="s">
        <v>868</v>
      </c>
      <c r="D371" s="6"/>
      <c r="E371" s="6"/>
      <c r="F371" s="44" t="s">
        <v>20</v>
      </c>
      <c r="G371" s="45">
        <v>2</v>
      </c>
      <c r="H371" s="46">
        <v>1</v>
      </c>
      <c r="I371" s="46">
        <v>2</v>
      </c>
      <c r="J371" s="46"/>
      <c r="K371" s="47">
        <v>2976.97</v>
      </c>
      <c r="L371" s="45"/>
      <c r="M371" s="48">
        <v>5953.94</v>
      </c>
    </row>
    <row r="372" spans="1:13" s="16" customFormat="1" ht="22.5" customHeight="1" outlineLevel="1" x14ac:dyDescent="0.25">
      <c r="A372" s="42" t="s">
        <v>869</v>
      </c>
      <c r="B372" s="43" t="s">
        <v>870</v>
      </c>
      <c r="C372" s="6" t="s">
        <v>871</v>
      </c>
      <c r="D372" s="6"/>
      <c r="E372" s="6"/>
      <c r="F372" s="44" t="s">
        <v>20</v>
      </c>
      <c r="G372" s="45">
        <v>2</v>
      </c>
      <c r="H372" s="46">
        <v>1</v>
      </c>
      <c r="I372" s="46">
        <v>2</v>
      </c>
      <c r="J372" s="46"/>
      <c r="K372" s="53">
        <v>279.35000000000002</v>
      </c>
      <c r="L372" s="45"/>
      <c r="M372" s="54">
        <v>558.70000000000005</v>
      </c>
    </row>
    <row r="373" spans="1:13" s="16" customFormat="1" ht="22.5" customHeight="1" outlineLevel="1" x14ac:dyDescent="0.25">
      <c r="A373" s="42" t="s">
        <v>169</v>
      </c>
      <c r="B373" s="43" t="s">
        <v>872</v>
      </c>
      <c r="C373" s="6" t="s">
        <v>873</v>
      </c>
      <c r="D373" s="6"/>
      <c r="E373" s="6"/>
      <c r="F373" s="44" t="s">
        <v>20</v>
      </c>
      <c r="G373" s="45">
        <v>4</v>
      </c>
      <c r="H373" s="46">
        <v>1</v>
      </c>
      <c r="I373" s="46">
        <v>4</v>
      </c>
      <c r="J373" s="46"/>
      <c r="K373" s="47">
        <v>4144.9799999999996</v>
      </c>
      <c r="L373" s="45"/>
      <c r="M373" s="48">
        <v>16579.919999999998</v>
      </c>
    </row>
    <row r="374" spans="1:13" s="16" customFormat="1" ht="48" customHeight="1" outlineLevel="1" x14ac:dyDescent="0.25">
      <c r="A374" s="42" t="s">
        <v>874</v>
      </c>
      <c r="B374" s="43" t="s">
        <v>875</v>
      </c>
      <c r="C374" s="6" t="s">
        <v>876</v>
      </c>
      <c r="D374" s="6"/>
      <c r="E374" s="6"/>
      <c r="F374" s="44" t="s">
        <v>20</v>
      </c>
      <c r="G374" s="45">
        <v>2</v>
      </c>
      <c r="H374" s="46">
        <v>1</v>
      </c>
      <c r="I374" s="46">
        <v>2</v>
      </c>
      <c r="J374" s="46"/>
      <c r="K374" s="47">
        <v>43832.25</v>
      </c>
      <c r="L374" s="45"/>
      <c r="M374" s="48">
        <v>87664.5</v>
      </c>
    </row>
    <row r="375" spans="1:13" s="16" customFormat="1" ht="22.5" customHeight="1" outlineLevel="1" x14ac:dyDescent="0.25">
      <c r="A375" s="42" t="s">
        <v>877</v>
      </c>
      <c r="B375" s="43" t="s">
        <v>878</v>
      </c>
      <c r="C375" s="6" t="s">
        <v>879</v>
      </c>
      <c r="D375" s="6"/>
      <c r="E375" s="6"/>
      <c r="F375" s="44" t="s">
        <v>20</v>
      </c>
      <c r="G375" s="45">
        <v>2</v>
      </c>
      <c r="H375" s="46">
        <v>1</v>
      </c>
      <c r="I375" s="46">
        <v>1</v>
      </c>
      <c r="J375" s="46"/>
      <c r="K375" s="47">
        <v>30297.8</v>
      </c>
      <c r="L375" s="45"/>
      <c r="M375" s="48">
        <v>60595.6</v>
      </c>
    </row>
    <row r="376" spans="1:13" s="16" customFormat="1" ht="22.5" customHeight="1" outlineLevel="1" x14ac:dyDescent="0.25">
      <c r="A376" s="42" t="s">
        <v>880</v>
      </c>
      <c r="B376" s="43" t="s">
        <v>881</v>
      </c>
      <c r="C376" s="6" t="s">
        <v>882</v>
      </c>
      <c r="D376" s="6"/>
      <c r="E376" s="6"/>
      <c r="F376" s="44" t="s">
        <v>20</v>
      </c>
      <c r="G376" s="45">
        <v>2</v>
      </c>
      <c r="H376" s="46">
        <v>1</v>
      </c>
      <c r="I376" s="46">
        <v>2</v>
      </c>
      <c r="J376" s="46"/>
      <c r="K376" s="47">
        <v>86336.25</v>
      </c>
      <c r="L376" s="45"/>
      <c r="M376" s="48">
        <v>172672.5</v>
      </c>
    </row>
    <row r="377" spans="1:13" s="16" customFormat="1" ht="22.5" customHeight="1" outlineLevel="1" x14ac:dyDescent="0.25">
      <c r="A377" s="42" t="s">
        <v>324</v>
      </c>
      <c r="B377" s="43" t="s">
        <v>883</v>
      </c>
      <c r="C377" s="6" t="s">
        <v>884</v>
      </c>
      <c r="D377" s="6"/>
      <c r="E377" s="6"/>
      <c r="F377" s="44" t="s">
        <v>20</v>
      </c>
      <c r="G377" s="45">
        <v>2</v>
      </c>
      <c r="H377" s="46">
        <v>1</v>
      </c>
      <c r="I377" s="46">
        <v>2</v>
      </c>
      <c r="J377" s="46"/>
      <c r="K377" s="47">
        <v>25768.05</v>
      </c>
      <c r="L377" s="45"/>
      <c r="M377" s="48">
        <v>51536.1</v>
      </c>
    </row>
    <row r="378" spans="1:13" s="16" customFormat="1" ht="22.5" customHeight="1" outlineLevel="1" x14ac:dyDescent="0.25">
      <c r="A378" s="42" t="s">
        <v>885</v>
      </c>
      <c r="B378" s="43" t="s">
        <v>886</v>
      </c>
      <c r="C378" s="6" t="s">
        <v>887</v>
      </c>
      <c r="D378" s="6"/>
      <c r="E378" s="6"/>
      <c r="F378" s="44" t="s">
        <v>20</v>
      </c>
      <c r="G378" s="45">
        <v>2</v>
      </c>
      <c r="H378" s="46">
        <v>1</v>
      </c>
      <c r="I378" s="46">
        <v>1</v>
      </c>
      <c r="J378" s="46"/>
      <c r="K378" s="47">
        <v>7210875</v>
      </c>
      <c r="L378" s="45"/>
      <c r="M378" s="48">
        <v>14421750</v>
      </c>
    </row>
    <row r="379" spans="1:13" s="16" customFormat="1" ht="22.5" customHeight="1" outlineLevel="1" x14ac:dyDescent="0.25">
      <c r="A379" s="42" t="s">
        <v>888</v>
      </c>
      <c r="B379" s="43" t="s">
        <v>889</v>
      </c>
      <c r="C379" s="6" t="s">
        <v>509</v>
      </c>
      <c r="D379" s="6"/>
      <c r="E379" s="6"/>
      <c r="F379" s="44" t="s">
        <v>20</v>
      </c>
      <c r="G379" s="45">
        <v>2</v>
      </c>
      <c r="H379" s="46">
        <v>1</v>
      </c>
      <c r="I379" s="46">
        <v>2</v>
      </c>
      <c r="J379" s="46"/>
      <c r="K379" s="47">
        <v>28532.080000000002</v>
      </c>
      <c r="L379" s="45"/>
      <c r="M379" s="48">
        <v>57064.160000000003</v>
      </c>
    </row>
    <row r="380" spans="1:13" s="16" customFormat="1" ht="22.5" customHeight="1" outlineLevel="1" x14ac:dyDescent="0.25">
      <c r="A380" s="42" t="s">
        <v>890</v>
      </c>
      <c r="B380" s="43" t="s">
        <v>368</v>
      </c>
      <c r="C380" s="6" t="s">
        <v>891</v>
      </c>
      <c r="D380" s="6"/>
      <c r="E380" s="6"/>
      <c r="F380" s="44" t="s">
        <v>20</v>
      </c>
      <c r="G380" s="45">
        <v>4</v>
      </c>
      <c r="H380" s="46">
        <v>1</v>
      </c>
      <c r="I380" s="46">
        <v>4</v>
      </c>
      <c r="J380" s="46"/>
      <c r="K380" s="47">
        <v>16071.83</v>
      </c>
      <c r="L380" s="45"/>
      <c r="M380" s="48">
        <v>64287.32</v>
      </c>
    </row>
    <row r="381" spans="1:13" s="16" customFormat="1" ht="22.5" customHeight="1" outlineLevel="1" x14ac:dyDescent="0.25">
      <c r="A381" s="42" t="s">
        <v>892</v>
      </c>
      <c r="B381" s="43" t="s">
        <v>893</v>
      </c>
      <c r="C381" s="6" t="s">
        <v>894</v>
      </c>
      <c r="D381" s="6"/>
      <c r="E381" s="6"/>
      <c r="F381" s="44" t="s">
        <v>20</v>
      </c>
      <c r="G381" s="45">
        <v>1</v>
      </c>
      <c r="H381" s="46">
        <v>1</v>
      </c>
      <c r="I381" s="46">
        <v>1</v>
      </c>
      <c r="J381" s="46"/>
      <c r="K381" s="47">
        <v>71302.78</v>
      </c>
      <c r="L381" s="45"/>
      <c r="M381" s="48">
        <v>71302.78</v>
      </c>
    </row>
    <row r="382" spans="1:13" s="16" customFormat="1" ht="22.5" customHeight="1" outlineLevel="1" x14ac:dyDescent="0.25">
      <c r="A382" s="42" t="s">
        <v>895</v>
      </c>
      <c r="B382" s="43" t="s">
        <v>896</v>
      </c>
      <c r="C382" s="6" t="s">
        <v>897</v>
      </c>
      <c r="D382" s="6"/>
      <c r="E382" s="6"/>
      <c r="F382" s="44" t="s">
        <v>20</v>
      </c>
      <c r="G382" s="45">
        <v>1</v>
      </c>
      <c r="H382" s="46">
        <v>1</v>
      </c>
      <c r="I382" s="46">
        <v>1</v>
      </c>
      <c r="J382" s="46"/>
      <c r="K382" s="47">
        <v>119331.67</v>
      </c>
      <c r="L382" s="45"/>
      <c r="M382" s="48">
        <v>119331.67</v>
      </c>
    </row>
    <row r="383" spans="1:13" s="39" customFormat="1" ht="15" customHeight="1" outlineLevel="1" x14ac:dyDescent="0.25">
      <c r="A383" s="49" t="s">
        <v>898</v>
      </c>
      <c r="B383" s="50"/>
      <c r="C383" s="50"/>
      <c r="D383" s="50"/>
      <c r="E383" s="50"/>
      <c r="F383" s="50"/>
      <c r="G383" s="50"/>
      <c r="H383" s="50"/>
      <c r="I383" s="50"/>
      <c r="J383" s="50"/>
      <c r="K383" s="50"/>
      <c r="L383" s="50"/>
      <c r="M383" s="51"/>
    </row>
    <row r="384" spans="1:13" s="39" customFormat="1" ht="15" customHeight="1" outlineLevel="1" x14ac:dyDescent="0.25">
      <c r="A384" s="40" t="s">
        <v>899</v>
      </c>
      <c r="B384" s="41"/>
      <c r="C384" s="41"/>
      <c r="D384" s="41"/>
      <c r="E384" s="41"/>
      <c r="F384" s="41"/>
      <c r="G384" s="41"/>
      <c r="H384" s="41"/>
      <c r="I384" s="41"/>
      <c r="J384" s="41"/>
      <c r="K384" s="41"/>
      <c r="L384" s="41"/>
      <c r="M384" s="41"/>
    </row>
    <row r="385" spans="1:13" s="16" customFormat="1" ht="22.5" customHeight="1" outlineLevel="1" x14ac:dyDescent="0.25">
      <c r="A385" s="42" t="s">
        <v>900</v>
      </c>
      <c r="B385" s="43" t="s">
        <v>901</v>
      </c>
      <c r="C385" s="6" t="s">
        <v>902</v>
      </c>
      <c r="D385" s="6"/>
      <c r="E385" s="6"/>
      <c r="F385" s="44" t="s">
        <v>20</v>
      </c>
      <c r="G385" s="45">
        <v>104</v>
      </c>
      <c r="H385" s="46">
        <v>1</v>
      </c>
      <c r="I385" s="46">
        <v>104</v>
      </c>
      <c r="J385" s="46"/>
      <c r="K385" s="47">
        <v>22352.55</v>
      </c>
      <c r="L385" s="45"/>
      <c r="M385" s="48">
        <v>2324665.2000000002</v>
      </c>
    </row>
    <row r="386" spans="1:13" s="16" customFormat="1" ht="22.5" customHeight="1" outlineLevel="1" x14ac:dyDescent="0.25">
      <c r="A386" s="42" t="s">
        <v>903</v>
      </c>
      <c r="B386" s="43" t="s">
        <v>904</v>
      </c>
      <c r="C386" s="6" t="s">
        <v>905</v>
      </c>
      <c r="D386" s="6"/>
      <c r="E386" s="6"/>
      <c r="F386" s="44" t="s">
        <v>20</v>
      </c>
      <c r="G386" s="45">
        <v>74</v>
      </c>
      <c r="H386" s="46">
        <v>1</v>
      </c>
      <c r="I386" s="46">
        <v>74</v>
      </c>
      <c r="J386" s="46"/>
      <c r="K386" s="47">
        <v>4382.17</v>
      </c>
      <c r="L386" s="45"/>
      <c r="M386" s="48">
        <v>324280.58</v>
      </c>
    </row>
    <row r="387" spans="1:13" s="16" customFormat="1" ht="22.5" customHeight="1" outlineLevel="1" x14ac:dyDescent="0.25">
      <c r="A387" s="42" t="s">
        <v>906</v>
      </c>
      <c r="B387" s="43" t="s">
        <v>907</v>
      </c>
      <c r="C387" s="6" t="s">
        <v>908</v>
      </c>
      <c r="D387" s="6"/>
      <c r="E387" s="6"/>
      <c r="F387" s="44" t="s">
        <v>20</v>
      </c>
      <c r="G387" s="45">
        <v>24</v>
      </c>
      <c r="H387" s="46">
        <v>1</v>
      </c>
      <c r="I387" s="46">
        <v>24</v>
      </c>
      <c r="J387" s="46"/>
      <c r="K387" s="47">
        <v>7305.38</v>
      </c>
      <c r="L387" s="45"/>
      <c r="M387" s="48">
        <v>175329.12</v>
      </c>
    </row>
    <row r="388" spans="1:13" s="39" customFormat="1" ht="15" customHeight="1" outlineLevel="1" x14ac:dyDescent="0.25">
      <c r="A388" s="40" t="s">
        <v>909</v>
      </c>
      <c r="B388" s="41"/>
      <c r="C388" s="41"/>
      <c r="D388" s="41"/>
      <c r="E388" s="41"/>
      <c r="F388" s="41"/>
      <c r="G388" s="41"/>
      <c r="H388" s="41"/>
      <c r="I388" s="41"/>
      <c r="J388" s="41"/>
      <c r="K388" s="41"/>
      <c r="L388" s="41"/>
      <c r="M388" s="41"/>
    </row>
    <row r="389" spans="1:13" s="16" customFormat="1" ht="22.5" customHeight="1" outlineLevel="1" x14ac:dyDescent="0.25">
      <c r="A389" s="42" t="s">
        <v>910</v>
      </c>
      <c r="B389" s="43" t="s">
        <v>911</v>
      </c>
      <c r="C389" s="6" t="s">
        <v>509</v>
      </c>
      <c r="D389" s="6"/>
      <c r="E389" s="6"/>
      <c r="F389" s="44" t="s">
        <v>20</v>
      </c>
      <c r="G389" s="45">
        <v>1</v>
      </c>
      <c r="H389" s="46">
        <v>1</v>
      </c>
      <c r="I389" s="46">
        <v>1</v>
      </c>
      <c r="J389" s="46"/>
      <c r="K389" s="47">
        <v>28532.080000000002</v>
      </c>
      <c r="L389" s="45"/>
      <c r="M389" s="48">
        <v>28532.080000000002</v>
      </c>
    </row>
    <row r="390" spans="1:13" s="16" customFormat="1" ht="22.5" customHeight="1" outlineLevel="1" x14ac:dyDescent="0.25">
      <c r="A390" s="42" t="s">
        <v>912</v>
      </c>
      <c r="B390" s="43" t="s">
        <v>913</v>
      </c>
      <c r="C390" s="6" t="s">
        <v>914</v>
      </c>
      <c r="D390" s="6"/>
      <c r="E390" s="6"/>
      <c r="F390" s="44" t="s">
        <v>20</v>
      </c>
      <c r="G390" s="45">
        <v>2</v>
      </c>
      <c r="H390" s="46">
        <v>1</v>
      </c>
      <c r="I390" s="46">
        <v>2</v>
      </c>
      <c r="J390" s="46"/>
      <c r="K390" s="47">
        <v>231115.5</v>
      </c>
      <c r="L390" s="45"/>
      <c r="M390" s="48">
        <v>462231</v>
      </c>
    </row>
    <row r="391" spans="1:13" s="16" customFormat="1" ht="22.5" customHeight="1" outlineLevel="1" x14ac:dyDescent="0.25">
      <c r="A391" s="42" t="s">
        <v>915</v>
      </c>
      <c r="B391" s="43" t="s">
        <v>916</v>
      </c>
      <c r="C391" s="6" t="s">
        <v>917</v>
      </c>
      <c r="D391" s="6"/>
      <c r="E391" s="6"/>
      <c r="F391" s="44" t="s">
        <v>20</v>
      </c>
      <c r="G391" s="45">
        <v>6</v>
      </c>
      <c r="H391" s="46">
        <v>1</v>
      </c>
      <c r="I391" s="46">
        <v>6</v>
      </c>
      <c r="J391" s="46"/>
      <c r="K391" s="47">
        <v>55786.5</v>
      </c>
      <c r="L391" s="45"/>
      <c r="M391" s="48">
        <v>334719</v>
      </c>
    </row>
    <row r="392" spans="1:13" s="16" customFormat="1" ht="22.5" customHeight="1" outlineLevel="1" x14ac:dyDescent="0.25">
      <c r="A392" s="42" t="s">
        <v>918</v>
      </c>
      <c r="B392" s="43" t="s">
        <v>919</v>
      </c>
      <c r="C392" s="6" t="s">
        <v>920</v>
      </c>
      <c r="D392" s="6"/>
      <c r="E392" s="6"/>
      <c r="F392" s="44" t="s">
        <v>20</v>
      </c>
      <c r="G392" s="45">
        <v>1</v>
      </c>
      <c r="H392" s="46">
        <v>1</v>
      </c>
      <c r="I392" s="46">
        <v>1</v>
      </c>
      <c r="J392" s="46"/>
      <c r="K392" s="47">
        <v>79137.350000000006</v>
      </c>
      <c r="L392" s="45"/>
      <c r="M392" s="48">
        <v>79137.350000000006</v>
      </c>
    </row>
    <row r="393" spans="1:13" s="16" customFormat="1" ht="22.5" customHeight="1" outlineLevel="1" x14ac:dyDescent="0.25">
      <c r="A393" s="42" t="s">
        <v>921</v>
      </c>
      <c r="B393" s="43" t="s">
        <v>922</v>
      </c>
      <c r="C393" s="6" t="s">
        <v>923</v>
      </c>
      <c r="D393" s="6"/>
      <c r="E393" s="6"/>
      <c r="F393" s="44" t="s">
        <v>20</v>
      </c>
      <c r="G393" s="45">
        <v>10</v>
      </c>
      <c r="H393" s="46">
        <v>1</v>
      </c>
      <c r="I393" s="46">
        <v>10</v>
      </c>
      <c r="J393" s="46"/>
      <c r="K393" s="47">
        <v>2125.1999999999998</v>
      </c>
      <c r="L393" s="45"/>
      <c r="M393" s="48">
        <v>21252</v>
      </c>
    </row>
    <row r="394" spans="1:13" s="16" customFormat="1" ht="22.5" customHeight="1" outlineLevel="1" x14ac:dyDescent="0.25">
      <c r="A394" s="42" t="s">
        <v>924</v>
      </c>
      <c r="B394" s="43" t="s">
        <v>925</v>
      </c>
      <c r="C394" s="6" t="s">
        <v>926</v>
      </c>
      <c r="D394" s="6"/>
      <c r="E394" s="6"/>
      <c r="F394" s="44" t="s">
        <v>20</v>
      </c>
      <c r="G394" s="45">
        <v>50</v>
      </c>
      <c r="H394" s="46">
        <v>1</v>
      </c>
      <c r="I394" s="46">
        <v>50</v>
      </c>
      <c r="J394" s="46"/>
      <c r="K394" s="47">
        <v>2258.0300000000002</v>
      </c>
      <c r="L394" s="45"/>
      <c r="M394" s="48">
        <v>112901.5</v>
      </c>
    </row>
    <row r="395" spans="1:13" s="39" customFormat="1" ht="15" customHeight="1" outlineLevel="1" x14ac:dyDescent="0.25">
      <c r="A395" s="40" t="s">
        <v>927</v>
      </c>
      <c r="B395" s="41"/>
      <c r="C395" s="41"/>
      <c r="D395" s="41"/>
      <c r="E395" s="41"/>
      <c r="F395" s="41"/>
      <c r="G395" s="41"/>
      <c r="H395" s="41"/>
      <c r="I395" s="41"/>
      <c r="J395" s="41"/>
      <c r="K395" s="41"/>
      <c r="L395" s="41"/>
      <c r="M395" s="41"/>
    </row>
    <row r="396" spans="1:13" s="16" customFormat="1" ht="22.5" customHeight="1" outlineLevel="1" x14ac:dyDescent="0.25">
      <c r="A396" s="42" t="s">
        <v>280</v>
      </c>
      <c r="B396" s="43" t="s">
        <v>928</v>
      </c>
      <c r="C396" s="6" t="s">
        <v>509</v>
      </c>
      <c r="D396" s="6"/>
      <c r="E396" s="6"/>
      <c r="F396" s="44" t="s">
        <v>20</v>
      </c>
      <c r="G396" s="45">
        <v>1</v>
      </c>
      <c r="H396" s="46">
        <v>1</v>
      </c>
      <c r="I396" s="46">
        <v>1</v>
      </c>
      <c r="J396" s="46"/>
      <c r="K396" s="47">
        <v>28532.080000000002</v>
      </c>
      <c r="L396" s="45"/>
      <c r="M396" s="48">
        <v>28532.080000000002</v>
      </c>
    </row>
    <row r="397" spans="1:13" s="16" customFormat="1" ht="22.5" customHeight="1" outlineLevel="1" x14ac:dyDescent="0.25">
      <c r="A397" s="42" t="s">
        <v>283</v>
      </c>
      <c r="B397" s="43" t="s">
        <v>929</v>
      </c>
      <c r="C397" s="6" t="s">
        <v>122</v>
      </c>
      <c r="D397" s="6"/>
      <c r="E397" s="6"/>
      <c r="F397" s="44" t="s">
        <v>20</v>
      </c>
      <c r="G397" s="45">
        <v>1</v>
      </c>
      <c r="H397" s="46">
        <v>1</v>
      </c>
      <c r="I397" s="46">
        <v>1</v>
      </c>
      <c r="J397" s="46"/>
      <c r="K397" s="47">
        <v>10877.95</v>
      </c>
      <c r="L397" s="45"/>
      <c r="M397" s="48">
        <v>10877.95</v>
      </c>
    </row>
    <row r="398" spans="1:13" s="39" customFormat="1" ht="15" customHeight="1" outlineLevel="1" x14ac:dyDescent="0.25">
      <c r="A398" s="40" t="s">
        <v>930</v>
      </c>
      <c r="B398" s="41"/>
      <c r="C398" s="41"/>
      <c r="D398" s="41"/>
      <c r="E398" s="41"/>
      <c r="F398" s="41"/>
      <c r="G398" s="41"/>
      <c r="H398" s="41"/>
      <c r="I398" s="41"/>
      <c r="J398" s="41"/>
      <c r="K398" s="41"/>
      <c r="L398" s="41"/>
      <c r="M398" s="41"/>
    </row>
    <row r="399" spans="1:13" s="16" customFormat="1" ht="22.5" customHeight="1" outlineLevel="1" x14ac:dyDescent="0.25">
      <c r="A399" s="55" t="s">
        <v>262</v>
      </c>
      <c r="B399" s="21" t="s">
        <v>931</v>
      </c>
      <c r="C399" s="10" t="s">
        <v>932</v>
      </c>
      <c r="D399" s="10"/>
      <c r="E399" s="10"/>
      <c r="F399" s="30" t="s">
        <v>507</v>
      </c>
      <c r="G399" s="31">
        <v>1</v>
      </c>
      <c r="H399" s="31"/>
      <c r="I399" s="31">
        <f>G399+H399</f>
        <v>1</v>
      </c>
      <c r="J399" s="32">
        <v>4422.49</v>
      </c>
      <c r="K399" s="34">
        <f>ROUND(J399*3.79*1.3755*1.0109,0)</f>
        <v>23306</v>
      </c>
      <c r="L399" s="32">
        <f>ROUND(I399*J399,0)</f>
        <v>4422</v>
      </c>
      <c r="M399" s="34"/>
    </row>
    <row r="400" spans="1:13" s="16" customFormat="1" ht="22.5" customHeight="1" outlineLevel="1" x14ac:dyDescent="0.25">
      <c r="A400" s="42" t="s">
        <v>933</v>
      </c>
      <c r="B400" s="43" t="s">
        <v>934</v>
      </c>
      <c r="C400" s="6" t="s">
        <v>935</v>
      </c>
      <c r="D400" s="6"/>
      <c r="E400" s="6"/>
      <c r="F400" s="44" t="s">
        <v>20</v>
      </c>
      <c r="G400" s="45">
        <v>1</v>
      </c>
      <c r="H400" s="46">
        <v>1</v>
      </c>
      <c r="I400" s="46">
        <v>1</v>
      </c>
      <c r="J400" s="46"/>
      <c r="K400" s="47">
        <v>122325.5</v>
      </c>
      <c r="L400" s="45"/>
      <c r="M400" s="48">
        <v>122325.5</v>
      </c>
    </row>
    <row r="401" spans="1:13" s="16" customFormat="1" ht="22.5" customHeight="1" outlineLevel="1" x14ac:dyDescent="0.25">
      <c r="A401" s="42" t="s">
        <v>936</v>
      </c>
      <c r="B401" s="43" t="s">
        <v>937</v>
      </c>
      <c r="C401" s="6" t="s">
        <v>938</v>
      </c>
      <c r="D401" s="6"/>
      <c r="E401" s="6"/>
      <c r="F401" s="44" t="s">
        <v>20</v>
      </c>
      <c r="G401" s="45">
        <v>1</v>
      </c>
      <c r="H401" s="46">
        <v>1</v>
      </c>
      <c r="I401" s="46">
        <v>1</v>
      </c>
      <c r="J401" s="46"/>
      <c r="K401" s="47">
        <v>113322.92</v>
      </c>
      <c r="L401" s="45"/>
      <c r="M401" s="48">
        <v>113322.92</v>
      </c>
    </row>
    <row r="402" spans="1:13" s="16" customFormat="1" ht="22.5" customHeight="1" outlineLevel="1" x14ac:dyDescent="0.25">
      <c r="A402" s="42" t="s">
        <v>89</v>
      </c>
      <c r="B402" s="43" t="s">
        <v>939</v>
      </c>
      <c r="C402" s="6" t="s">
        <v>940</v>
      </c>
      <c r="D402" s="6"/>
      <c r="E402" s="6"/>
      <c r="F402" s="44" t="s">
        <v>20</v>
      </c>
      <c r="G402" s="45">
        <v>1</v>
      </c>
      <c r="H402" s="46">
        <v>1</v>
      </c>
      <c r="I402" s="46">
        <v>1</v>
      </c>
      <c r="J402" s="46"/>
      <c r="K402" s="47">
        <v>36236.980000000003</v>
      </c>
      <c r="L402" s="45"/>
      <c r="M402" s="48">
        <v>36236.980000000003</v>
      </c>
    </row>
    <row r="403" spans="1:13" s="16" customFormat="1" ht="22.5" customHeight="1" outlineLevel="1" x14ac:dyDescent="0.25">
      <c r="A403" s="42" t="s">
        <v>941</v>
      </c>
      <c r="B403" s="43" t="s">
        <v>942</v>
      </c>
      <c r="C403" s="6" t="s">
        <v>943</v>
      </c>
      <c r="D403" s="6"/>
      <c r="E403" s="6"/>
      <c r="F403" s="44" t="s">
        <v>20</v>
      </c>
      <c r="G403" s="45">
        <v>1</v>
      </c>
      <c r="H403" s="46">
        <v>1</v>
      </c>
      <c r="I403" s="46">
        <v>1</v>
      </c>
      <c r="J403" s="46"/>
      <c r="K403" s="47">
        <v>1265</v>
      </c>
      <c r="L403" s="45"/>
      <c r="M403" s="48">
        <v>1265</v>
      </c>
    </row>
    <row r="404" spans="1:13" s="16" customFormat="1" ht="22.5" customHeight="1" outlineLevel="1" x14ac:dyDescent="0.25">
      <c r="A404" s="42" t="s">
        <v>944</v>
      </c>
      <c r="B404" s="43" t="s">
        <v>945</v>
      </c>
      <c r="C404" s="6" t="s">
        <v>946</v>
      </c>
      <c r="D404" s="6"/>
      <c r="E404" s="6"/>
      <c r="F404" s="44" t="s">
        <v>20</v>
      </c>
      <c r="G404" s="45">
        <v>1</v>
      </c>
      <c r="H404" s="46">
        <v>1</v>
      </c>
      <c r="I404" s="46">
        <v>1</v>
      </c>
      <c r="J404" s="46"/>
      <c r="K404" s="47">
        <v>2491</v>
      </c>
      <c r="L404" s="45"/>
      <c r="M404" s="48">
        <v>2491</v>
      </c>
    </row>
    <row r="405" spans="1:13" s="16" customFormat="1" ht="22.5" customHeight="1" outlineLevel="1" x14ac:dyDescent="0.25">
      <c r="A405" s="42" t="s">
        <v>97</v>
      </c>
      <c r="B405" s="43" t="s">
        <v>947</v>
      </c>
      <c r="C405" s="6" t="s">
        <v>948</v>
      </c>
      <c r="D405" s="6"/>
      <c r="E405" s="6"/>
      <c r="F405" s="44" t="s">
        <v>20</v>
      </c>
      <c r="G405" s="45">
        <v>1</v>
      </c>
      <c r="H405" s="46">
        <v>1</v>
      </c>
      <c r="I405" s="46">
        <v>1</v>
      </c>
      <c r="J405" s="46"/>
      <c r="K405" s="53">
        <v>382.67</v>
      </c>
      <c r="L405" s="45"/>
      <c r="M405" s="54">
        <v>382.67</v>
      </c>
    </row>
    <row r="406" spans="1:13" s="16" customFormat="1" ht="22.5" customHeight="1" outlineLevel="1" x14ac:dyDescent="0.25">
      <c r="A406" s="42" t="s">
        <v>100</v>
      </c>
      <c r="B406" s="43" t="s">
        <v>949</v>
      </c>
      <c r="C406" s="6" t="s">
        <v>950</v>
      </c>
      <c r="D406" s="6"/>
      <c r="E406" s="6"/>
      <c r="F406" s="44" t="s">
        <v>20</v>
      </c>
      <c r="G406" s="45">
        <v>2</v>
      </c>
      <c r="H406" s="46">
        <v>1</v>
      </c>
      <c r="I406" s="46">
        <v>2</v>
      </c>
      <c r="J406" s="46"/>
      <c r="K406" s="53">
        <v>329.95</v>
      </c>
      <c r="L406" s="45"/>
      <c r="M406" s="54">
        <v>659.9</v>
      </c>
    </row>
    <row r="407" spans="1:13" s="16" customFormat="1" ht="22.5" customHeight="1" outlineLevel="1" x14ac:dyDescent="0.25">
      <c r="A407" s="42" t="s">
        <v>103</v>
      </c>
      <c r="B407" s="43" t="s">
        <v>951</v>
      </c>
      <c r="C407" s="6" t="s">
        <v>952</v>
      </c>
      <c r="D407" s="6"/>
      <c r="E407" s="6"/>
      <c r="F407" s="44" t="s">
        <v>20</v>
      </c>
      <c r="G407" s="45">
        <v>2</v>
      </c>
      <c r="H407" s="46">
        <v>1</v>
      </c>
      <c r="I407" s="46">
        <v>2</v>
      </c>
      <c r="J407" s="46"/>
      <c r="K407" s="53">
        <v>92.77</v>
      </c>
      <c r="L407" s="45"/>
      <c r="M407" s="54">
        <v>185.54</v>
      </c>
    </row>
    <row r="408" spans="1:13" s="16" customFormat="1" ht="22.5" customHeight="1" outlineLevel="1" x14ac:dyDescent="0.25">
      <c r="A408" s="42" t="s">
        <v>106</v>
      </c>
      <c r="B408" s="43" t="s">
        <v>953</v>
      </c>
      <c r="C408" s="6" t="s">
        <v>954</v>
      </c>
      <c r="D408" s="6"/>
      <c r="E408" s="6"/>
      <c r="F408" s="44" t="s">
        <v>20</v>
      </c>
      <c r="G408" s="45">
        <v>2</v>
      </c>
      <c r="H408" s="46">
        <v>1</v>
      </c>
      <c r="I408" s="46">
        <v>2</v>
      </c>
      <c r="J408" s="46"/>
      <c r="K408" s="53">
        <v>395.32</v>
      </c>
      <c r="L408" s="45"/>
      <c r="M408" s="54">
        <v>790.64</v>
      </c>
    </row>
    <row r="409" spans="1:13" s="16" customFormat="1" ht="22.5" customHeight="1" outlineLevel="1" x14ac:dyDescent="0.25">
      <c r="A409" s="42" t="s">
        <v>955</v>
      </c>
      <c r="B409" s="43" t="s">
        <v>956</v>
      </c>
      <c r="C409" s="6" t="s">
        <v>957</v>
      </c>
      <c r="D409" s="6"/>
      <c r="E409" s="6"/>
      <c r="F409" s="44" t="s">
        <v>20</v>
      </c>
      <c r="G409" s="45">
        <v>2</v>
      </c>
      <c r="H409" s="46">
        <v>1</v>
      </c>
      <c r="I409" s="46">
        <v>2</v>
      </c>
      <c r="J409" s="46"/>
      <c r="K409" s="53">
        <v>92.77</v>
      </c>
      <c r="L409" s="45"/>
      <c r="M409" s="54">
        <v>185.54</v>
      </c>
    </row>
    <row r="410" spans="1:13" s="16" customFormat="1" ht="22.5" customHeight="1" outlineLevel="1" x14ac:dyDescent="0.25">
      <c r="A410" s="42" t="s">
        <v>112</v>
      </c>
      <c r="B410" s="43" t="s">
        <v>958</v>
      </c>
      <c r="C410" s="6" t="s">
        <v>957</v>
      </c>
      <c r="D410" s="6"/>
      <c r="E410" s="6"/>
      <c r="F410" s="44" t="s">
        <v>20</v>
      </c>
      <c r="G410" s="45">
        <v>2</v>
      </c>
      <c r="H410" s="46">
        <v>1</v>
      </c>
      <c r="I410" s="46">
        <v>2</v>
      </c>
      <c r="J410" s="46"/>
      <c r="K410" s="53">
        <v>92.77</v>
      </c>
      <c r="L410" s="45"/>
      <c r="M410" s="54">
        <v>185.54</v>
      </c>
    </row>
    <row r="411" spans="1:13" s="16" customFormat="1" ht="22.5" customHeight="1" outlineLevel="1" x14ac:dyDescent="0.25">
      <c r="A411" s="42" t="s">
        <v>959</v>
      </c>
      <c r="B411" s="43" t="s">
        <v>960</v>
      </c>
      <c r="C411" s="6" t="s">
        <v>961</v>
      </c>
      <c r="D411" s="6"/>
      <c r="E411" s="6"/>
      <c r="F411" s="44" t="s">
        <v>20</v>
      </c>
      <c r="G411" s="45">
        <v>2</v>
      </c>
      <c r="H411" s="46">
        <v>1</v>
      </c>
      <c r="I411" s="46">
        <v>2</v>
      </c>
      <c r="J411" s="46"/>
      <c r="K411" s="53">
        <v>131.77000000000001</v>
      </c>
      <c r="L411" s="45"/>
      <c r="M411" s="54">
        <v>263.54000000000002</v>
      </c>
    </row>
    <row r="412" spans="1:13" s="16" customFormat="1" ht="22.5" customHeight="1" outlineLevel="1" x14ac:dyDescent="0.25">
      <c r="A412" s="42" t="s">
        <v>962</v>
      </c>
      <c r="B412" s="43" t="s">
        <v>963</v>
      </c>
      <c r="C412" s="6" t="s">
        <v>964</v>
      </c>
      <c r="D412" s="6"/>
      <c r="E412" s="6"/>
      <c r="F412" s="44" t="s">
        <v>20</v>
      </c>
      <c r="G412" s="45">
        <v>2</v>
      </c>
      <c r="H412" s="46">
        <v>1</v>
      </c>
      <c r="I412" s="46">
        <v>2</v>
      </c>
      <c r="J412" s="46"/>
      <c r="K412" s="53">
        <v>540.79</v>
      </c>
      <c r="L412" s="45"/>
      <c r="M412" s="48">
        <v>1081.58</v>
      </c>
    </row>
    <row r="413" spans="1:13" s="16" customFormat="1" ht="22.5" customHeight="1" outlineLevel="1" x14ac:dyDescent="0.25">
      <c r="A413" s="42" t="s">
        <v>965</v>
      </c>
      <c r="B413" s="43" t="s">
        <v>966</v>
      </c>
      <c r="C413" s="6" t="s">
        <v>967</v>
      </c>
      <c r="D413" s="6"/>
      <c r="E413" s="6"/>
      <c r="F413" s="44" t="s">
        <v>20</v>
      </c>
      <c r="G413" s="45">
        <v>2</v>
      </c>
      <c r="H413" s="46">
        <v>1</v>
      </c>
      <c r="I413" s="46">
        <v>2</v>
      </c>
      <c r="J413" s="46"/>
      <c r="K413" s="53">
        <v>131.77000000000001</v>
      </c>
      <c r="L413" s="45"/>
      <c r="M413" s="54">
        <v>263.54000000000002</v>
      </c>
    </row>
    <row r="414" spans="1:13" s="16" customFormat="1" ht="22.5" customHeight="1" outlineLevel="1" x14ac:dyDescent="0.25">
      <c r="A414" s="42" t="s">
        <v>968</v>
      </c>
      <c r="B414" s="43" t="s">
        <v>969</v>
      </c>
      <c r="C414" s="6" t="s">
        <v>970</v>
      </c>
      <c r="D414" s="6"/>
      <c r="E414" s="6"/>
      <c r="F414" s="44" t="s">
        <v>20</v>
      </c>
      <c r="G414" s="45">
        <v>2</v>
      </c>
      <c r="H414" s="46">
        <v>1</v>
      </c>
      <c r="I414" s="46">
        <v>2</v>
      </c>
      <c r="J414" s="46"/>
      <c r="K414" s="47">
        <v>12122.92</v>
      </c>
      <c r="L414" s="45"/>
      <c r="M414" s="48">
        <v>24245.84</v>
      </c>
    </row>
    <row r="415" spans="1:13" s="16" customFormat="1" ht="22.5" customHeight="1" outlineLevel="1" x14ac:dyDescent="0.25">
      <c r="A415" s="42" t="s">
        <v>971</v>
      </c>
      <c r="B415" s="43" t="s">
        <v>972</v>
      </c>
      <c r="C415" s="6" t="s">
        <v>973</v>
      </c>
      <c r="D415" s="6"/>
      <c r="E415" s="6"/>
      <c r="F415" s="44" t="s">
        <v>20</v>
      </c>
      <c r="G415" s="45">
        <v>2</v>
      </c>
      <c r="H415" s="46">
        <v>1</v>
      </c>
      <c r="I415" s="46">
        <v>2</v>
      </c>
      <c r="J415" s="46"/>
      <c r="K415" s="53">
        <v>948.75</v>
      </c>
      <c r="L415" s="45"/>
      <c r="M415" s="48">
        <v>1897.5</v>
      </c>
    </row>
    <row r="416" spans="1:13" s="16" customFormat="1" ht="22.5" customHeight="1" outlineLevel="1" x14ac:dyDescent="0.25">
      <c r="A416" s="42" t="s">
        <v>974</v>
      </c>
      <c r="B416" s="43" t="s">
        <v>975</v>
      </c>
      <c r="C416" s="6" t="s">
        <v>976</v>
      </c>
      <c r="D416" s="6"/>
      <c r="E416" s="6"/>
      <c r="F416" s="44" t="s">
        <v>20</v>
      </c>
      <c r="G416" s="45">
        <v>1</v>
      </c>
      <c r="H416" s="46">
        <v>1</v>
      </c>
      <c r="I416" s="46">
        <v>1</v>
      </c>
      <c r="J416" s="46"/>
      <c r="K416" s="47">
        <v>234025</v>
      </c>
      <c r="L416" s="45"/>
      <c r="M416" s="48">
        <v>234025</v>
      </c>
    </row>
    <row r="417" spans="1:13" s="16" customFormat="1" ht="22.5" customHeight="1" outlineLevel="1" x14ac:dyDescent="0.25">
      <c r="A417" s="42" t="s">
        <v>977</v>
      </c>
      <c r="B417" s="43" t="s">
        <v>978</v>
      </c>
      <c r="C417" s="6" t="s">
        <v>979</v>
      </c>
      <c r="D417" s="6"/>
      <c r="E417" s="6"/>
      <c r="F417" s="44" t="s">
        <v>20</v>
      </c>
      <c r="G417" s="45">
        <v>1</v>
      </c>
      <c r="H417" s="46">
        <v>1</v>
      </c>
      <c r="I417" s="46">
        <v>1</v>
      </c>
      <c r="J417" s="46"/>
      <c r="K417" s="47">
        <v>96909.55</v>
      </c>
      <c r="L417" s="45"/>
      <c r="M417" s="48">
        <v>96909.55</v>
      </c>
    </row>
    <row r="418" spans="1:13" s="16" customFormat="1" ht="22.5" customHeight="1" outlineLevel="1" x14ac:dyDescent="0.25">
      <c r="A418" s="42" t="s">
        <v>980</v>
      </c>
      <c r="B418" s="43" t="s">
        <v>981</v>
      </c>
      <c r="C418" s="6" t="s">
        <v>982</v>
      </c>
      <c r="D418" s="6"/>
      <c r="E418" s="6"/>
      <c r="F418" s="44" t="s">
        <v>20</v>
      </c>
      <c r="G418" s="45">
        <v>2</v>
      </c>
      <c r="H418" s="46">
        <v>1</v>
      </c>
      <c r="I418" s="46">
        <v>2</v>
      </c>
      <c r="J418" s="46"/>
      <c r="K418" s="47">
        <v>16735.95</v>
      </c>
      <c r="L418" s="45"/>
      <c r="M418" s="48">
        <v>33471.9</v>
      </c>
    </row>
    <row r="419" spans="1:13" s="16" customFormat="1" ht="22.5" customHeight="1" outlineLevel="1" x14ac:dyDescent="0.25">
      <c r="A419" s="42" t="s">
        <v>983</v>
      </c>
      <c r="B419" s="43" t="s">
        <v>984</v>
      </c>
      <c r="C419" s="6" t="s">
        <v>985</v>
      </c>
      <c r="D419" s="6"/>
      <c r="E419" s="6"/>
      <c r="F419" s="44" t="s">
        <v>20</v>
      </c>
      <c r="G419" s="45">
        <v>1</v>
      </c>
      <c r="H419" s="46">
        <v>1</v>
      </c>
      <c r="I419" s="46">
        <v>1</v>
      </c>
      <c r="J419" s="46"/>
      <c r="K419" s="47">
        <v>10758.83</v>
      </c>
      <c r="L419" s="45"/>
      <c r="M419" s="48">
        <v>10758.83</v>
      </c>
    </row>
    <row r="420" spans="1:13" s="16" customFormat="1" ht="22.5" customHeight="1" outlineLevel="1" x14ac:dyDescent="0.25">
      <c r="A420" s="42" t="s">
        <v>986</v>
      </c>
      <c r="B420" s="43" t="s">
        <v>987</v>
      </c>
      <c r="C420" s="6" t="s">
        <v>988</v>
      </c>
      <c r="D420" s="6"/>
      <c r="E420" s="6"/>
      <c r="F420" s="44" t="s">
        <v>20</v>
      </c>
      <c r="G420" s="45">
        <v>1</v>
      </c>
      <c r="H420" s="46">
        <v>1</v>
      </c>
      <c r="I420" s="46">
        <v>1</v>
      </c>
      <c r="J420" s="46"/>
      <c r="K420" s="47">
        <v>4781.7</v>
      </c>
      <c r="L420" s="45"/>
      <c r="M420" s="48">
        <v>4781.7</v>
      </c>
    </row>
    <row r="421" spans="1:13" s="16" customFormat="1" ht="22.5" customHeight="1" outlineLevel="1" x14ac:dyDescent="0.25">
      <c r="A421" s="42" t="s">
        <v>129</v>
      </c>
      <c r="B421" s="43" t="s">
        <v>989</v>
      </c>
      <c r="C421" s="6" t="s">
        <v>990</v>
      </c>
      <c r="D421" s="6"/>
      <c r="E421" s="6"/>
      <c r="F421" s="44" t="s">
        <v>20</v>
      </c>
      <c r="G421" s="45">
        <v>1</v>
      </c>
      <c r="H421" s="46">
        <v>1</v>
      </c>
      <c r="I421" s="46">
        <v>1</v>
      </c>
      <c r="J421" s="46"/>
      <c r="K421" s="47">
        <v>284751.5</v>
      </c>
      <c r="L421" s="45"/>
      <c r="M421" s="48">
        <v>284751.5</v>
      </c>
    </row>
    <row r="422" spans="1:13" s="16" customFormat="1" ht="22.5" customHeight="1" outlineLevel="1" x14ac:dyDescent="0.25">
      <c r="A422" s="42" t="s">
        <v>991</v>
      </c>
      <c r="B422" s="43" t="s">
        <v>992</v>
      </c>
      <c r="C422" s="6" t="s">
        <v>993</v>
      </c>
      <c r="D422" s="6"/>
      <c r="E422" s="6"/>
      <c r="F422" s="44" t="s">
        <v>20</v>
      </c>
      <c r="G422" s="45">
        <v>1</v>
      </c>
      <c r="H422" s="46">
        <v>1</v>
      </c>
      <c r="I422" s="46">
        <v>1</v>
      </c>
      <c r="J422" s="46"/>
      <c r="K422" s="47">
        <v>68257.3</v>
      </c>
      <c r="L422" s="45"/>
      <c r="M422" s="48">
        <v>68257.3</v>
      </c>
    </row>
    <row r="423" spans="1:13" s="16" customFormat="1" ht="22.5" customHeight="1" outlineLevel="1" x14ac:dyDescent="0.25">
      <c r="A423" s="42" t="s">
        <v>994</v>
      </c>
      <c r="B423" s="43" t="s">
        <v>995</v>
      </c>
      <c r="C423" s="6" t="s">
        <v>996</v>
      </c>
      <c r="D423" s="6"/>
      <c r="E423" s="6"/>
      <c r="F423" s="44" t="s">
        <v>20</v>
      </c>
      <c r="G423" s="45">
        <v>1</v>
      </c>
      <c r="H423" s="46">
        <v>1</v>
      </c>
      <c r="I423" s="46">
        <v>1</v>
      </c>
      <c r="J423" s="46"/>
      <c r="K423" s="47">
        <v>48587.6</v>
      </c>
      <c r="L423" s="45"/>
      <c r="M423" s="48">
        <v>48587.6</v>
      </c>
    </row>
    <row r="424" spans="1:13" s="16" customFormat="1" ht="22.5" customHeight="1" outlineLevel="1" x14ac:dyDescent="0.25">
      <c r="A424" s="42" t="s">
        <v>997</v>
      </c>
      <c r="B424" s="43" t="s">
        <v>998</v>
      </c>
      <c r="C424" s="6" t="s">
        <v>999</v>
      </c>
      <c r="D424" s="6"/>
      <c r="E424" s="6"/>
      <c r="F424" s="44" t="s">
        <v>20</v>
      </c>
      <c r="G424" s="45">
        <v>10</v>
      </c>
      <c r="H424" s="46">
        <v>1</v>
      </c>
      <c r="I424" s="46">
        <v>10</v>
      </c>
      <c r="J424" s="46"/>
      <c r="K424" s="53">
        <v>132.83000000000001</v>
      </c>
      <c r="L424" s="45"/>
      <c r="M424" s="48">
        <v>1328.3</v>
      </c>
    </row>
    <row r="425" spans="1:13" s="16" customFormat="1" ht="22.5" customHeight="1" outlineLevel="1" x14ac:dyDescent="0.25">
      <c r="A425" s="42" t="s">
        <v>1000</v>
      </c>
      <c r="B425" s="43" t="s">
        <v>1001</v>
      </c>
      <c r="C425" s="6" t="s">
        <v>1002</v>
      </c>
      <c r="D425" s="6"/>
      <c r="E425" s="6"/>
      <c r="F425" s="44" t="s">
        <v>20</v>
      </c>
      <c r="G425" s="45">
        <v>10</v>
      </c>
      <c r="H425" s="46">
        <v>1</v>
      </c>
      <c r="I425" s="46">
        <v>10</v>
      </c>
      <c r="J425" s="46"/>
      <c r="K425" s="53">
        <v>279.35000000000002</v>
      </c>
      <c r="L425" s="45"/>
      <c r="M425" s="48">
        <v>2793.5</v>
      </c>
    </row>
    <row r="426" spans="1:13" s="16" customFormat="1" ht="22.5" customHeight="1" outlineLevel="1" x14ac:dyDescent="0.25">
      <c r="A426" s="42" t="s">
        <v>1003</v>
      </c>
      <c r="B426" s="43" t="s">
        <v>1004</v>
      </c>
      <c r="C426" s="6" t="s">
        <v>1005</v>
      </c>
      <c r="D426" s="6"/>
      <c r="E426" s="6"/>
      <c r="F426" s="44" t="s">
        <v>20</v>
      </c>
      <c r="G426" s="45">
        <v>10</v>
      </c>
      <c r="H426" s="46">
        <v>1</v>
      </c>
      <c r="I426" s="46">
        <v>10</v>
      </c>
      <c r="J426" s="46"/>
      <c r="K426" s="53">
        <v>478.6</v>
      </c>
      <c r="L426" s="45"/>
      <c r="M426" s="48">
        <v>4786</v>
      </c>
    </row>
    <row r="427" spans="1:13" s="16" customFormat="1" ht="22.5" customHeight="1" outlineLevel="1" x14ac:dyDescent="0.25">
      <c r="A427" s="42" t="s">
        <v>1006</v>
      </c>
      <c r="B427" s="43" t="s">
        <v>1007</v>
      </c>
      <c r="C427" s="6" t="s">
        <v>1008</v>
      </c>
      <c r="D427" s="6"/>
      <c r="E427" s="6"/>
      <c r="F427" s="44" t="s">
        <v>20</v>
      </c>
      <c r="G427" s="45">
        <v>1</v>
      </c>
      <c r="H427" s="46">
        <v>1</v>
      </c>
      <c r="I427" s="46">
        <v>1</v>
      </c>
      <c r="J427" s="46"/>
      <c r="K427" s="47">
        <v>4497.08</v>
      </c>
      <c r="L427" s="45"/>
      <c r="M427" s="48">
        <v>4497.08</v>
      </c>
    </row>
    <row r="428" spans="1:13" s="16" customFormat="1" ht="22.5" customHeight="1" outlineLevel="1" x14ac:dyDescent="0.25">
      <c r="A428" s="42" t="s">
        <v>1009</v>
      </c>
      <c r="B428" s="43" t="s">
        <v>1010</v>
      </c>
      <c r="C428" s="6" t="s">
        <v>1011</v>
      </c>
      <c r="D428" s="6"/>
      <c r="E428" s="6"/>
      <c r="F428" s="44" t="s">
        <v>20</v>
      </c>
      <c r="G428" s="45">
        <v>1</v>
      </c>
      <c r="H428" s="46">
        <v>1</v>
      </c>
      <c r="I428" s="46">
        <v>1</v>
      </c>
      <c r="J428" s="46"/>
      <c r="K428" s="47">
        <v>1275.55</v>
      </c>
      <c r="L428" s="45"/>
      <c r="M428" s="48">
        <v>1275.55</v>
      </c>
    </row>
    <row r="429" spans="1:13" s="16" customFormat="1" ht="22.5" customHeight="1" outlineLevel="1" x14ac:dyDescent="0.25">
      <c r="A429" s="42" t="s">
        <v>1012</v>
      </c>
      <c r="B429" s="43" t="s">
        <v>1013</v>
      </c>
      <c r="C429" s="6" t="s">
        <v>1014</v>
      </c>
      <c r="D429" s="6"/>
      <c r="E429" s="6"/>
      <c r="F429" s="44" t="s">
        <v>20</v>
      </c>
      <c r="G429" s="45">
        <v>1</v>
      </c>
      <c r="H429" s="46">
        <v>1</v>
      </c>
      <c r="I429" s="46">
        <v>1</v>
      </c>
      <c r="J429" s="46"/>
      <c r="K429" s="47">
        <v>2523.6799999999998</v>
      </c>
      <c r="L429" s="45"/>
      <c r="M429" s="48">
        <v>2523.6799999999998</v>
      </c>
    </row>
    <row r="430" spans="1:13" s="16" customFormat="1" ht="22.5" customHeight="1" outlineLevel="1" x14ac:dyDescent="0.25">
      <c r="A430" s="42" t="s">
        <v>1015</v>
      </c>
      <c r="B430" s="43" t="s">
        <v>1016</v>
      </c>
      <c r="C430" s="6" t="s">
        <v>1017</v>
      </c>
      <c r="D430" s="6"/>
      <c r="E430" s="6"/>
      <c r="F430" s="44" t="s">
        <v>20</v>
      </c>
      <c r="G430" s="45">
        <v>1</v>
      </c>
      <c r="H430" s="46">
        <v>1</v>
      </c>
      <c r="I430" s="46">
        <v>1</v>
      </c>
      <c r="J430" s="46"/>
      <c r="K430" s="47">
        <v>4224.05</v>
      </c>
      <c r="L430" s="45"/>
      <c r="M430" s="48">
        <v>4224.05</v>
      </c>
    </row>
    <row r="431" spans="1:13" s="16" customFormat="1" ht="22.5" customHeight="1" outlineLevel="1" x14ac:dyDescent="0.25">
      <c r="A431" s="42" t="s">
        <v>1018</v>
      </c>
      <c r="B431" s="43" t="s">
        <v>1019</v>
      </c>
      <c r="C431" s="6" t="s">
        <v>1020</v>
      </c>
      <c r="D431" s="6"/>
      <c r="E431" s="6"/>
      <c r="F431" s="44" t="s">
        <v>20</v>
      </c>
      <c r="G431" s="45">
        <v>1</v>
      </c>
      <c r="H431" s="46">
        <v>1</v>
      </c>
      <c r="I431" s="46">
        <v>1</v>
      </c>
      <c r="J431" s="46"/>
      <c r="K431" s="47">
        <v>4648.88</v>
      </c>
      <c r="L431" s="45"/>
      <c r="M431" s="48">
        <v>4648.88</v>
      </c>
    </row>
    <row r="432" spans="1:13" s="16" customFormat="1" ht="22.5" customHeight="1" outlineLevel="1" x14ac:dyDescent="0.25">
      <c r="A432" s="42" t="s">
        <v>1021</v>
      </c>
      <c r="B432" s="43" t="s">
        <v>1022</v>
      </c>
      <c r="C432" s="6" t="s">
        <v>1023</v>
      </c>
      <c r="D432" s="6"/>
      <c r="E432" s="6"/>
      <c r="F432" s="44" t="s">
        <v>20</v>
      </c>
      <c r="G432" s="45">
        <v>1</v>
      </c>
      <c r="H432" s="46">
        <v>1</v>
      </c>
      <c r="I432" s="46">
        <v>1</v>
      </c>
      <c r="J432" s="46"/>
      <c r="K432" s="53">
        <v>863.37</v>
      </c>
      <c r="L432" s="45"/>
      <c r="M432" s="54">
        <v>863.37</v>
      </c>
    </row>
    <row r="433" spans="1:13" s="16" customFormat="1" ht="22.5" customHeight="1" outlineLevel="1" x14ac:dyDescent="0.25">
      <c r="A433" s="42" t="s">
        <v>1024</v>
      </c>
      <c r="B433" s="43" t="s">
        <v>1025</v>
      </c>
      <c r="C433" s="6" t="s">
        <v>1026</v>
      </c>
      <c r="D433" s="6"/>
      <c r="E433" s="6"/>
      <c r="F433" s="44" t="s">
        <v>20</v>
      </c>
      <c r="G433" s="45">
        <v>1</v>
      </c>
      <c r="H433" s="46">
        <v>1</v>
      </c>
      <c r="I433" s="46">
        <v>1</v>
      </c>
      <c r="J433" s="46"/>
      <c r="K433" s="47">
        <v>22181.78</v>
      </c>
      <c r="L433" s="45"/>
      <c r="M433" s="48">
        <v>22181.78</v>
      </c>
    </row>
    <row r="434" spans="1:13" s="16" customFormat="1" ht="22.5" customHeight="1" outlineLevel="1" x14ac:dyDescent="0.25">
      <c r="A434" s="42" t="s">
        <v>1027</v>
      </c>
      <c r="B434" s="43" t="s">
        <v>1028</v>
      </c>
      <c r="C434" s="6" t="s">
        <v>1029</v>
      </c>
      <c r="D434" s="6"/>
      <c r="E434" s="6"/>
      <c r="F434" s="44" t="s">
        <v>20</v>
      </c>
      <c r="G434" s="45">
        <v>1</v>
      </c>
      <c r="H434" s="46">
        <v>1</v>
      </c>
      <c r="I434" s="46">
        <v>1</v>
      </c>
      <c r="J434" s="46"/>
      <c r="K434" s="53">
        <v>863.37</v>
      </c>
      <c r="L434" s="45"/>
      <c r="M434" s="54">
        <v>863.37</v>
      </c>
    </row>
    <row r="435" spans="1:13" s="16" customFormat="1" ht="22.5" customHeight="1" outlineLevel="1" x14ac:dyDescent="0.25">
      <c r="A435" s="42" t="s">
        <v>1030</v>
      </c>
      <c r="B435" s="43" t="s">
        <v>1031</v>
      </c>
      <c r="C435" s="6" t="s">
        <v>1032</v>
      </c>
      <c r="D435" s="6"/>
      <c r="E435" s="6"/>
      <c r="F435" s="44" t="s">
        <v>20</v>
      </c>
      <c r="G435" s="45">
        <v>1</v>
      </c>
      <c r="H435" s="46">
        <v>1</v>
      </c>
      <c r="I435" s="46">
        <v>1</v>
      </c>
      <c r="J435" s="46"/>
      <c r="K435" s="53">
        <v>863.37</v>
      </c>
      <c r="L435" s="45"/>
      <c r="M435" s="54">
        <v>863.37</v>
      </c>
    </row>
    <row r="436" spans="1:13" s="16" customFormat="1" ht="22.5" customHeight="1" outlineLevel="1" x14ac:dyDescent="0.25">
      <c r="A436" s="42" t="s">
        <v>1033</v>
      </c>
      <c r="B436" s="43" t="s">
        <v>1034</v>
      </c>
      <c r="C436" s="6" t="s">
        <v>1035</v>
      </c>
      <c r="D436" s="6"/>
      <c r="E436" s="6"/>
      <c r="F436" s="44" t="s">
        <v>20</v>
      </c>
      <c r="G436" s="45">
        <v>10</v>
      </c>
      <c r="H436" s="46">
        <v>1</v>
      </c>
      <c r="I436" s="46">
        <v>10</v>
      </c>
      <c r="J436" s="46"/>
      <c r="K436" s="47">
        <v>7411.85</v>
      </c>
      <c r="L436" s="45"/>
      <c r="M436" s="48">
        <v>74118.5</v>
      </c>
    </row>
    <row r="437" spans="1:13" s="16" customFormat="1" ht="22.5" customHeight="1" outlineLevel="1" x14ac:dyDescent="0.25">
      <c r="A437" s="42" t="s">
        <v>1036</v>
      </c>
      <c r="B437" s="43" t="s">
        <v>1037</v>
      </c>
      <c r="C437" s="6" t="s">
        <v>1038</v>
      </c>
      <c r="D437" s="6"/>
      <c r="E437" s="6"/>
      <c r="F437" s="44" t="s">
        <v>20</v>
      </c>
      <c r="G437" s="45">
        <v>5</v>
      </c>
      <c r="H437" s="46">
        <v>1</v>
      </c>
      <c r="I437" s="46">
        <v>5</v>
      </c>
      <c r="J437" s="46"/>
      <c r="K437" s="53">
        <v>744.25</v>
      </c>
      <c r="L437" s="45"/>
      <c r="M437" s="48">
        <v>3721.25</v>
      </c>
    </row>
    <row r="438" spans="1:13" s="16" customFormat="1" ht="22.5" customHeight="1" outlineLevel="1" x14ac:dyDescent="0.25">
      <c r="A438" s="42" t="s">
        <v>1039</v>
      </c>
      <c r="B438" s="43" t="s">
        <v>1040</v>
      </c>
      <c r="C438" s="6" t="s">
        <v>1041</v>
      </c>
      <c r="D438" s="6"/>
      <c r="E438" s="6"/>
      <c r="F438" s="44" t="s">
        <v>20</v>
      </c>
      <c r="G438" s="45">
        <v>1</v>
      </c>
      <c r="H438" s="46">
        <v>1</v>
      </c>
      <c r="I438" s="46">
        <v>1</v>
      </c>
      <c r="J438" s="46"/>
      <c r="K438" s="47">
        <v>44629.2</v>
      </c>
      <c r="L438" s="45"/>
      <c r="M438" s="48">
        <v>44629.2</v>
      </c>
    </row>
    <row r="439" spans="1:13" s="16" customFormat="1" ht="22.5" customHeight="1" outlineLevel="1" x14ac:dyDescent="0.25">
      <c r="A439" s="42" t="s">
        <v>317</v>
      </c>
      <c r="B439" s="43" t="s">
        <v>1042</v>
      </c>
      <c r="C439" s="6" t="s">
        <v>1043</v>
      </c>
      <c r="D439" s="6"/>
      <c r="E439" s="6"/>
      <c r="F439" s="44" t="s">
        <v>20</v>
      </c>
      <c r="G439" s="45">
        <v>1</v>
      </c>
      <c r="H439" s="46">
        <v>1</v>
      </c>
      <c r="I439" s="46">
        <v>1</v>
      </c>
      <c r="J439" s="46"/>
      <c r="K439" s="47">
        <v>44629.2</v>
      </c>
      <c r="L439" s="45"/>
      <c r="M439" s="48">
        <v>44629.2</v>
      </c>
    </row>
    <row r="440" spans="1:13" s="16" customFormat="1" ht="22.5" customHeight="1" outlineLevel="1" x14ac:dyDescent="0.25">
      <c r="A440" s="42" t="s">
        <v>1044</v>
      </c>
      <c r="B440" s="43" t="s">
        <v>1045</v>
      </c>
      <c r="C440" s="6" t="s">
        <v>1046</v>
      </c>
      <c r="D440" s="6"/>
      <c r="E440" s="6"/>
      <c r="F440" s="44" t="s">
        <v>20</v>
      </c>
      <c r="G440" s="45">
        <v>1</v>
      </c>
      <c r="H440" s="46">
        <v>1</v>
      </c>
      <c r="I440" s="46">
        <v>1</v>
      </c>
      <c r="J440" s="46"/>
      <c r="K440" s="47">
        <v>21517.65</v>
      </c>
      <c r="L440" s="45"/>
      <c r="M440" s="48">
        <v>21517.65</v>
      </c>
    </row>
    <row r="441" spans="1:13" s="16" customFormat="1" ht="22.5" customHeight="1" outlineLevel="1" x14ac:dyDescent="0.25">
      <c r="A441" s="42" t="s">
        <v>386</v>
      </c>
      <c r="B441" s="43" t="s">
        <v>1047</v>
      </c>
      <c r="C441" s="6" t="s">
        <v>1048</v>
      </c>
      <c r="D441" s="6"/>
      <c r="E441" s="6"/>
      <c r="F441" s="44" t="s">
        <v>20</v>
      </c>
      <c r="G441" s="45">
        <v>1</v>
      </c>
      <c r="H441" s="46">
        <v>1</v>
      </c>
      <c r="I441" s="46">
        <v>1</v>
      </c>
      <c r="J441" s="46"/>
      <c r="K441" s="47">
        <v>24572.63</v>
      </c>
      <c r="L441" s="45"/>
      <c r="M441" s="48">
        <v>24572.63</v>
      </c>
    </row>
    <row r="442" spans="1:13" s="16" customFormat="1" ht="22.5" customHeight="1" outlineLevel="1" x14ac:dyDescent="0.25">
      <c r="A442" s="42" t="s">
        <v>1049</v>
      </c>
      <c r="B442" s="43" t="s">
        <v>1050</v>
      </c>
      <c r="C442" s="6" t="s">
        <v>1051</v>
      </c>
      <c r="D442" s="6"/>
      <c r="E442" s="6"/>
      <c r="F442" s="44" t="s">
        <v>20</v>
      </c>
      <c r="G442" s="45">
        <v>1</v>
      </c>
      <c r="H442" s="46">
        <v>1</v>
      </c>
      <c r="I442" s="46">
        <v>1</v>
      </c>
      <c r="J442" s="46"/>
      <c r="K442" s="47">
        <v>31081.05</v>
      </c>
      <c r="L442" s="45"/>
      <c r="M442" s="48">
        <v>31081.05</v>
      </c>
    </row>
    <row r="443" spans="1:13" s="16" customFormat="1" ht="22.5" customHeight="1" outlineLevel="1" x14ac:dyDescent="0.25">
      <c r="A443" s="42" t="s">
        <v>1052</v>
      </c>
      <c r="B443" s="43" t="s">
        <v>1053</v>
      </c>
      <c r="C443" s="6" t="s">
        <v>1054</v>
      </c>
      <c r="D443" s="6"/>
      <c r="E443" s="6"/>
      <c r="F443" s="44" t="s">
        <v>20</v>
      </c>
      <c r="G443" s="45">
        <v>10</v>
      </c>
      <c r="H443" s="46">
        <v>1</v>
      </c>
      <c r="I443" s="46">
        <v>10</v>
      </c>
      <c r="J443" s="46"/>
      <c r="K443" s="47">
        <v>1973.4</v>
      </c>
      <c r="L443" s="45"/>
      <c r="M443" s="48">
        <v>19734</v>
      </c>
    </row>
    <row r="444" spans="1:13" s="16" customFormat="1" ht="22.5" customHeight="1" outlineLevel="1" x14ac:dyDescent="0.25">
      <c r="A444" s="42" t="s">
        <v>1055</v>
      </c>
      <c r="B444" s="43" t="s">
        <v>1056</v>
      </c>
      <c r="C444" s="6" t="s">
        <v>1057</v>
      </c>
      <c r="D444" s="6"/>
      <c r="E444" s="6"/>
      <c r="F444" s="44" t="s">
        <v>20</v>
      </c>
      <c r="G444" s="45">
        <v>10</v>
      </c>
      <c r="H444" s="46">
        <v>1</v>
      </c>
      <c r="I444" s="46">
        <v>10</v>
      </c>
      <c r="J444" s="46"/>
      <c r="K444" s="47">
        <v>1129.02</v>
      </c>
      <c r="L444" s="45"/>
      <c r="M444" s="48">
        <v>11290.2</v>
      </c>
    </row>
    <row r="445" spans="1:13" s="16" customFormat="1" ht="22.5" customHeight="1" outlineLevel="1" x14ac:dyDescent="0.25">
      <c r="A445" s="42" t="s">
        <v>1058</v>
      </c>
      <c r="B445" s="43" t="s">
        <v>1059</v>
      </c>
      <c r="C445" s="6" t="s">
        <v>1060</v>
      </c>
      <c r="D445" s="6"/>
      <c r="E445" s="6"/>
      <c r="F445" s="44" t="s">
        <v>20</v>
      </c>
      <c r="G445" s="45">
        <v>1</v>
      </c>
      <c r="H445" s="46">
        <v>1</v>
      </c>
      <c r="I445" s="46">
        <v>1</v>
      </c>
      <c r="J445" s="46"/>
      <c r="K445" s="47">
        <v>14610.75</v>
      </c>
      <c r="L445" s="45"/>
      <c r="M445" s="48">
        <v>14610.75</v>
      </c>
    </row>
    <row r="446" spans="1:13" s="16" customFormat="1" ht="22.5" customHeight="1" outlineLevel="1" x14ac:dyDescent="0.25">
      <c r="A446" s="42" t="s">
        <v>1061</v>
      </c>
      <c r="B446" s="43" t="s">
        <v>1062</v>
      </c>
      <c r="C446" s="6" t="s">
        <v>1063</v>
      </c>
      <c r="D446" s="6"/>
      <c r="E446" s="6"/>
      <c r="F446" s="44" t="s">
        <v>20</v>
      </c>
      <c r="G446" s="45">
        <v>3</v>
      </c>
      <c r="H446" s="46">
        <v>1</v>
      </c>
      <c r="I446" s="46">
        <v>3</v>
      </c>
      <c r="J446" s="46"/>
      <c r="K446" s="53">
        <v>103.3</v>
      </c>
      <c r="L446" s="45"/>
      <c r="M446" s="54">
        <v>309.89999999999998</v>
      </c>
    </row>
    <row r="447" spans="1:13" s="16" customFormat="1" ht="22.5" customHeight="1" outlineLevel="1" x14ac:dyDescent="0.25">
      <c r="A447" s="42" t="s">
        <v>1064</v>
      </c>
      <c r="B447" s="43" t="s">
        <v>1065</v>
      </c>
      <c r="C447" s="6" t="s">
        <v>1066</v>
      </c>
      <c r="D447" s="6"/>
      <c r="E447" s="6"/>
      <c r="F447" s="44" t="s">
        <v>20</v>
      </c>
      <c r="G447" s="45">
        <v>1</v>
      </c>
      <c r="H447" s="46">
        <v>1</v>
      </c>
      <c r="I447" s="46">
        <v>1</v>
      </c>
      <c r="J447" s="46"/>
      <c r="K447" s="47">
        <v>2231.67</v>
      </c>
      <c r="L447" s="45"/>
      <c r="M447" s="48">
        <v>2231.67</v>
      </c>
    </row>
    <row r="448" spans="1:13" s="16" customFormat="1" ht="22.5" customHeight="1" outlineLevel="1" x14ac:dyDescent="0.25">
      <c r="A448" s="42" t="s">
        <v>1067</v>
      </c>
      <c r="B448" s="43" t="s">
        <v>1068</v>
      </c>
      <c r="C448" s="6" t="s">
        <v>1069</v>
      </c>
      <c r="D448" s="6"/>
      <c r="E448" s="6"/>
      <c r="F448" s="44" t="s">
        <v>20</v>
      </c>
      <c r="G448" s="45">
        <v>1</v>
      </c>
      <c r="H448" s="46">
        <v>1</v>
      </c>
      <c r="I448" s="46">
        <v>1</v>
      </c>
      <c r="J448" s="46"/>
      <c r="K448" s="47">
        <v>2231.67</v>
      </c>
      <c r="L448" s="45"/>
      <c r="M448" s="48">
        <v>2231.67</v>
      </c>
    </row>
    <row r="449" spans="1:13" s="16" customFormat="1" ht="22.5" customHeight="1" outlineLevel="1" x14ac:dyDescent="0.25">
      <c r="A449" s="42" t="s">
        <v>1070</v>
      </c>
      <c r="B449" s="43" t="s">
        <v>1071</v>
      </c>
      <c r="C449" s="6" t="s">
        <v>1072</v>
      </c>
      <c r="D449" s="6"/>
      <c r="E449" s="6"/>
      <c r="F449" s="44" t="s">
        <v>20</v>
      </c>
      <c r="G449" s="45">
        <v>1</v>
      </c>
      <c r="H449" s="46">
        <v>1</v>
      </c>
      <c r="I449" s="46">
        <v>1</v>
      </c>
      <c r="J449" s="46"/>
      <c r="K449" s="47">
        <v>3453.45</v>
      </c>
      <c r="L449" s="45"/>
      <c r="M449" s="48">
        <v>3453.45</v>
      </c>
    </row>
    <row r="450" spans="1:13" s="16" customFormat="1" ht="22.5" customHeight="1" outlineLevel="1" x14ac:dyDescent="0.25">
      <c r="A450" s="42" t="s">
        <v>389</v>
      </c>
      <c r="B450" s="43" t="s">
        <v>1073</v>
      </c>
      <c r="C450" s="6" t="s">
        <v>1074</v>
      </c>
      <c r="D450" s="6"/>
      <c r="E450" s="6"/>
      <c r="F450" s="44" t="s">
        <v>20</v>
      </c>
      <c r="G450" s="45">
        <v>1</v>
      </c>
      <c r="H450" s="46">
        <v>1</v>
      </c>
      <c r="I450" s="46">
        <v>1</v>
      </c>
      <c r="J450" s="46"/>
      <c r="K450" s="47">
        <v>99785.3</v>
      </c>
      <c r="L450" s="45"/>
      <c r="M450" s="48">
        <v>99785.3</v>
      </c>
    </row>
    <row r="451" spans="1:13" s="16" customFormat="1" ht="22.5" customHeight="1" outlineLevel="1" x14ac:dyDescent="0.25">
      <c r="A451" s="42" t="s">
        <v>392</v>
      </c>
      <c r="B451" s="43" t="s">
        <v>1075</v>
      </c>
      <c r="C451" s="6" t="s">
        <v>1076</v>
      </c>
      <c r="D451" s="6"/>
      <c r="E451" s="6"/>
      <c r="F451" s="44" t="s">
        <v>20</v>
      </c>
      <c r="G451" s="45">
        <v>1</v>
      </c>
      <c r="H451" s="46">
        <v>1</v>
      </c>
      <c r="I451" s="46">
        <v>1</v>
      </c>
      <c r="J451" s="46"/>
      <c r="K451" s="47">
        <v>18462.68</v>
      </c>
      <c r="L451" s="45"/>
      <c r="M451" s="48">
        <v>18462.68</v>
      </c>
    </row>
    <row r="452" spans="1:13" s="16" customFormat="1" ht="22.5" customHeight="1" outlineLevel="1" x14ac:dyDescent="0.25">
      <c r="A452" s="42" t="s">
        <v>1077</v>
      </c>
      <c r="B452" s="43" t="s">
        <v>1078</v>
      </c>
      <c r="C452" s="6" t="s">
        <v>1079</v>
      </c>
      <c r="D452" s="6"/>
      <c r="E452" s="6"/>
      <c r="F452" s="44" t="s">
        <v>20</v>
      </c>
      <c r="G452" s="45">
        <v>1</v>
      </c>
      <c r="H452" s="46">
        <v>1</v>
      </c>
      <c r="I452" s="46">
        <v>1</v>
      </c>
      <c r="J452" s="46"/>
      <c r="K452" s="47">
        <v>4183.99</v>
      </c>
      <c r="L452" s="45"/>
      <c r="M452" s="48">
        <v>4183.99</v>
      </c>
    </row>
    <row r="453" spans="1:13" s="16" customFormat="1" ht="22.5" customHeight="1" outlineLevel="1" x14ac:dyDescent="0.25">
      <c r="A453" s="42" t="s">
        <v>1080</v>
      </c>
      <c r="B453" s="43" t="s">
        <v>1081</v>
      </c>
      <c r="C453" s="6" t="s">
        <v>1082</v>
      </c>
      <c r="D453" s="6"/>
      <c r="E453" s="6"/>
      <c r="F453" s="44" t="s">
        <v>20</v>
      </c>
      <c r="G453" s="45">
        <v>1</v>
      </c>
      <c r="H453" s="46">
        <v>1</v>
      </c>
      <c r="I453" s="46">
        <v>1</v>
      </c>
      <c r="J453" s="46"/>
      <c r="K453" s="47">
        <v>2311.79</v>
      </c>
      <c r="L453" s="45"/>
      <c r="M453" s="48">
        <v>2311.79</v>
      </c>
    </row>
    <row r="454" spans="1:13" s="16" customFormat="1" ht="22.5" customHeight="1" outlineLevel="1" x14ac:dyDescent="0.25">
      <c r="A454" s="42" t="s">
        <v>1083</v>
      </c>
      <c r="B454" s="43" t="s">
        <v>1084</v>
      </c>
      <c r="C454" s="6" t="s">
        <v>1085</v>
      </c>
      <c r="D454" s="6"/>
      <c r="E454" s="6"/>
      <c r="F454" s="44" t="s">
        <v>20</v>
      </c>
      <c r="G454" s="45">
        <v>1</v>
      </c>
      <c r="H454" s="46">
        <v>1</v>
      </c>
      <c r="I454" s="46">
        <v>1</v>
      </c>
      <c r="J454" s="46"/>
      <c r="K454" s="47">
        <v>1522.22</v>
      </c>
      <c r="L454" s="45"/>
      <c r="M454" s="48">
        <v>1522.22</v>
      </c>
    </row>
    <row r="455" spans="1:13" s="39" customFormat="1" ht="15" customHeight="1" outlineLevel="1" x14ac:dyDescent="0.25">
      <c r="A455" s="40" t="s">
        <v>1086</v>
      </c>
      <c r="B455" s="41"/>
      <c r="C455" s="41"/>
      <c r="D455" s="41"/>
      <c r="E455" s="41"/>
      <c r="F455" s="41"/>
      <c r="G455" s="41"/>
      <c r="H455" s="41"/>
      <c r="I455" s="41"/>
      <c r="J455" s="41"/>
      <c r="K455" s="41"/>
      <c r="L455" s="41"/>
      <c r="M455" s="41"/>
    </row>
    <row r="456" spans="1:13" s="39" customFormat="1" ht="15" customHeight="1" outlineLevel="1" x14ac:dyDescent="0.25">
      <c r="A456" s="40" t="s">
        <v>1087</v>
      </c>
      <c r="B456" s="41"/>
      <c r="C456" s="41"/>
      <c r="D456" s="41"/>
      <c r="E456" s="41"/>
      <c r="F456" s="41"/>
      <c r="G456" s="41"/>
      <c r="H456" s="41"/>
      <c r="I456" s="41"/>
      <c r="J456" s="41"/>
      <c r="K456" s="41"/>
      <c r="L456" s="41"/>
      <c r="M456" s="41"/>
    </row>
    <row r="457" spans="1:13" s="16" customFormat="1" ht="22.5" customHeight="1" outlineLevel="1" x14ac:dyDescent="0.25">
      <c r="A457" s="42" t="s">
        <v>1088</v>
      </c>
      <c r="B457" s="43" t="s">
        <v>1089</v>
      </c>
      <c r="C457" s="6" t="s">
        <v>509</v>
      </c>
      <c r="D457" s="6"/>
      <c r="E457" s="6"/>
      <c r="F457" s="44" t="s">
        <v>20</v>
      </c>
      <c r="G457" s="45">
        <v>6</v>
      </c>
      <c r="H457" s="46">
        <v>1</v>
      </c>
      <c r="I457" s="46">
        <v>6</v>
      </c>
      <c r="J457" s="46"/>
      <c r="K457" s="47">
        <v>28532.080000000002</v>
      </c>
      <c r="L457" s="45"/>
      <c r="M457" s="48">
        <v>171192.48</v>
      </c>
    </row>
    <row r="458" spans="1:13" s="16" customFormat="1" ht="22.5" customHeight="1" outlineLevel="1" x14ac:dyDescent="0.25">
      <c r="A458" s="42" t="s">
        <v>1090</v>
      </c>
      <c r="B458" s="43" t="s">
        <v>1091</v>
      </c>
      <c r="C458" s="6" t="s">
        <v>1092</v>
      </c>
      <c r="D458" s="6"/>
      <c r="E458" s="6"/>
      <c r="F458" s="44" t="s">
        <v>20</v>
      </c>
      <c r="G458" s="45">
        <v>6</v>
      </c>
      <c r="H458" s="46">
        <v>1</v>
      </c>
      <c r="I458" s="46">
        <v>6</v>
      </c>
      <c r="J458" s="46"/>
      <c r="K458" s="47">
        <v>91105.3</v>
      </c>
      <c r="L458" s="45"/>
      <c r="M458" s="48">
        <v>546631.80000000005</v>
      </c>
    </row>
    <row r="459" spans="1:13" s="16" customFormat="1" ht="22.5" customHeight="1" outlineLevel="1" x14ac:dyDescent="0.25">
      <c r="A459" s="42" t="s">
        <v>1093</v>
      </c>
      <c r="B459" s="43" t="s">
        <v>1094</v>
      </c>
      <c r="C459" s="6" t="s">
        <v>1095</v>
      </c>
      <c r="D459" s="6"/>
      <c r="E459" s="6"/>
      <c r="F459" s="44" t="s">
        <v>20</v>
      </c>
      <c r="G459" s="45">
        <v>6</v>
      </c>
      <c r="H459" s="46">
        <v>1</v>
      </c>
      <c r="I459" s="46">
        <v>6</v>
      </c>
      <c r="J459" s="46"/>
      <c r="K459" s="47">
        <v>89258.4</v>
      </c>
      <c r="L459" s="45"/>
      <c r="M459" s="48">
        <v>535550.4</v>
      </c>
    </row>
    <row r="460" spans="1:13" s="16" customFormat="1" ht="22.5" customHeight="1" outlineLevel="1" x14ac:dyDescent="0.25">
      <c r="A460" s="42" t="s">
        <v>1096</v>
      </c>
      <c r="B460" s="43" t="s">
        <v>1097</v>
      </c>
      <c r="C460" s="6" t="s">
        <v>1098</v>
      </c>
      <c r="D460" s="6"/>
      <c r="E460" s="6"/>
      <c r="F460" s="44" t="s">
        <v>20</v>
      </c>
      <c r="G460" s="45">
        <v>6</v>
      </c>
      <c r="H460" s="46">
        <v>1</v>
      </c>
      <c r="I460" s="46">
        <v>6</v>
      </c>
      <c r="J460" s="46"/>
      <c r="K460" s="47">
        <v>18745.2</v>
      </c>
      <c r="L460" s="45"/>
      <c r="M460" s="48">
        <v>112471.2</v>
      </c>
    </row>
    <row r="461" spans="1:13" s="39" customFormat="1" ht="15" customHeight="1" outlineLevel="1" x14ac:dyDescent="0.25">
      <c r="A461" s="49" t="s">
        <v>1099</v>
      </c>
      <c r="B461" s="50"/>
      <c r="C461" s="50"/>
      <c r="D461" s="50"/>
      <c r="E461" s="50"/>
      <c r="F461" s="50"/>
      <c r="G461" s="50"/>
      <c r="H461" s="50"/>
      <c r="I461" s="50"/>
      <c r="J461" s="50"/>
      <c r="K461" s="50"/>
      <c r="L461" s="50"/>
      <c r="M461" s="51"/>
    </row>
    <row r="462" spans="1:13" s="16" customFormat="1" ht="22.5" customHeight="1" outlineLevel="1" x14ac:dyDescent="0.25">
      <c r="A462" s="42" t="s">
        <v>1100</v>
      </c>
      <c r="B462" s="43" t="s">
        <v>1101</v>
      </c>
      <c r="C462" s="6" t="s">
        <v>509</v>
      </c>
      <c r="D462" s="6"/>
      <c r="E462" s="6"/>
      <c r="F462" s="44" t="s">
        <v>20</v>
      </c>
      <c r="G462" s="45">
        <v>6</v>
      </c>
      <c r="H462" s="46">
        <v>1</v>
      </c>
      <c r="I462" s="46">
        <v>6</v>
      </c>
      <c r="J462" s="46"/>
      <c r="K462" s="47">
        <v>28532.080000000002</v>
      </c>
      <c r="L462" s="45"/>
      <c r="M462" s="48">
        <v>171192.48</v>
      </c>
    </row>
    <row r="463" spans="1:13" s="16" customFormat="1" ht="22.5" customHeight="1" outlineLevel="1" x14ac:dyDescent="0.25">
      <c r="A463" s="42" t="s">
        <v>1102</v>
      </c>
      <c r="B463" s="43" t="s">
        <v>1103</v>
      </c>
      <c r="C463" s="6" t="s">
        <v>1104</v>
      </c>
      <c r="D463" s="6"/>
      <c r="E463" s="6"/>
      <c r="F463" s="44" t="s">
        <v>20</v>
      </c>
      <c r="G463" s="45">
        <v>6</v>
      </c>
      <c r="H463" s="46">
        <v>1</v>
      </c>
      <c r="I463" s="46">
        <v>6</v>
      </c>
      <c r="J463" s="46"/>
      <c r="K463" s="47">
        <v>6848.92</v>
      </c>
      <c r="L463" s="45"/>
      <c r="M463" s="48">
        <v>41093.519999999997</v>
      </c>
    </row>
    <row r="464" spans="1:13" s="16" customFormat="1" ht="22.5" customHeight="1" outlineLevel="1" x14ac:dyDescent="0.25">
      <c r="A464" s="42" t="s">
        <v>1105</v>
      </c>
      <c r="B464" s="43" t="s">
        <v>1106</v>
      </c>
      <c r="C464" s="6" t="s">
        <v>1107</v>
      </c>
      <c r="D464" s="6"/>
      <c r="E464" s="6"/>
      <c r="F464" s="44" t="s">
        <v>20</v>
      </c>
      <c r="G464" s="45">
        <v>6</v>
      </c>
      <c r="H464" s="46">
        <v>1</v>
      </c>
      <c r="I464" s="46">
        <v>6</v>
      </c>
      <c r="J464" s="46"/>
      <c r="K464" s="47">
        <v>98290.5</v>
      </c>
      <c r="L464" s="45"/>
      <c r="M464" s="48">
        <v>589743</v>
      </c>
    </row>
    <row r="465" spans="1:13" s="16" customFormat="1" ht="22.5" customHeight="1" outlineLevel="1" x14ac:dyDescent="0.25">
      <c r="A465" s="42" t="s">
        <v>1108</v>
      </c>
      <c r="B465" s="43" t="s">
        <v>1109</v>
      </c>
      <c r="C465" s="6" t="s">
        <v>1110</v>
      </c>
      <c r="D465" s="6"/>
      <c r="E465" s="6"/>
      <c r="F465" s="44" t="s">
        <v>20</v>
      </c>
      <c r="G465" s="45">
        <v>6</v>
      </c>
      <c r="H465" s="46">
        <v>1</v>
      </c>
      <c r="I465" s="46">
        <v>6</v>
      </c>
      <c r="J465" s="46"/>
      <c r="K465" s="47">
        <v>104931.75</v>
      </c>
      <c r="L465" s="45"/>
      <c r="M465" s="48">
        <v>629590.5</v>
      </c>
    </row>
    <row r="466" spans="1:13" s="16" customFormat="1" ht="22.5" customHeight="1" outlineLevel="1" x14ac:dyDescent="0.25">
      <c r="A466" s="42" t="s">
        <v>1111</v>
      </c>
      <c r="B466" s="43" t="s">
        <v>1112</v>
      </c>
      <c r="C466" s="6" t="s">
        <v>1113</v>
      </c>
      <c r="D466" s="6"/>
      <c r="E466" s="6"/>
      <c r="F466" s="44" t="s">
        <v>20</v>
      </c>
      <c r="G466" s="45">
        <v>6</v>
      </c>
      <c r="H466" s="46">
        <v>1</v>
      </c>
      <c r="I466" s="46">
        <v>6</v>
      </c>
      <c r="J466" s="46"/>
      <c r="K466" s="47">
        <v>14318.75</v>
      </c>
      <c r="L466" s="45"/>
      <c r="M466" s="48">
        <v>85912.5</v>
      </c>
    </row>
    <row r="467" spans="1:13" s="39" customFormat="1" ht="15" customHeight="1" outlineLevel="1" x14ac:dyDescent="0.25">
      <c r="A467" s="40" t="s">
        <v>1114</v>
      </c>
      <c r="B467" s="41"/>
      <c r="C467" s="41"/>
      <c r="D467" s="41"/>
      <c r="E467" s="41"/>
      <c r="F467" s="41"/>
      <c r="G467" s="41"/>
      <c r="H467" s="41"/>
      <c r="I467" s="41"/>
      <c r="J467" s="41"/>
      <c r="K467" s="41"/>
      <c r="L467" s="41"/>
      <c r="M467" s="41"/>
    </row>
    <row r="468" spans="1:13" s="16" customFormat="1" ht="22.5" customHeight="1" outlineLevel="1" x14ac:dyDescent="0.25">
      <c r="A468" s="42" t="s">
        <v>1115</v>
      </c>
      <c r="B468" s="43" t="s">
        <v>1116</v>
      </c>
      <c r="C468" s="6" t="s">
        <v>509</v>
      </c>
      <c r="D468" s="6"/>
      <c r="E468" s="6"/>
      <c r="F468" s="44" t="s">
        <v>20</v>
      </c>
      <c r="G468" s="45">
        <v>1</v>
      </c>
      <c r="H468" s="46">
        <v>1</v>
      </c>
      <c r="I468" s="46">
        <v>1</v>
      </c>
      <c r="J468" s="46"/>
      <c r="K468" s="47">
        <v>28532.080000000002</v>
      </c>
      <c r="L468" s="45"/>
      <c r="M468" s="48">
        <v>28532.080000000002</v>
      </c>
    </row>
    <row r="469" spans="1:13" s="16" customFormat="1" ht="22.5" customHeight="1" outlineLevel="1" x14ac:dyDescent="0.25">
      <c r="A469" s="42" t="s">
        <v>1117</v>
      </c>
      <c r="B469" s="43" t="s">
        <v>1118</v>
      </c>
      <c r="C469" s="6" t="s">
        <v>1119</v>
      </c>
      <c r="D469" s="6"/>
      <c r="E469" s="6"/>
      <c r="F469" s="44" t="s">
        <v>20</v>
      </c>
      <c r="G469" s="45">
        <v>25</v>
      </c>
      <c r="H469" s="46">
        <v>1</v>
      </c>
      <c r="I469" s="46">
        <v>25</v>
      </c>
      <c r="J469" s="46"/>
      <c r="K469" s="47">
        <v>11024.48</v>
      </c>
      <c r="L469" s="45"/>
      <c r="M469" s="48">
        <v>275612</v>
      </c>
    </row>
    <row r="470" spans="1:13" s="16" customFormat="1" ht="22.5" customHeight="1" outlineLevel="1" x14ac:dyDescent="0.25">
      <c r="A470" s="42" t="s">
        <v>1120</v>
      </c>
      <c r="B470" s="43" t="s">
        <v>1121</v>
      </c>
      <c r="C470" s="6" t="s">
        <v>1122</v>
      </c>
      <c r="D470" s="6"/>
      <c r="E470" s="6"/>
      <c r="F470" s="44" t="s">
        <v>20</v>
      </c>
      <c r="G470" s="45">
        <v>1</v>
      </c>
      <c r="H470" s="46">
        <v>1</v>
      </c>
      <c r="I470" s="46">
        <v>1</v>
      </c>
      <c r="J470" s="46"/>
      <c r="K470" s="47">
        <v>2503.65</v>
      </c>
      <c r="L470" s="45"/>
      <c r="M470" s="48">
        <v>2503.65</v>
      </c>
    </row>
    <row r="471" spans="1:13" s="16" customFormat="1" ht="22.5" customHeight="1" outlineLevel="1" x14ac:dyDescent="0.25">
      <c r="A471" s="42" t="s">
        <v>1123</v>
      </c>
      <c r="B471" s="43" t="s">
        <v>1124</v>
      </c>
      <c r="C471" s="6" t="s">
        <v>1125</v>
      </c>
      <c r="D471" s="6"/>
      <c r="E471" s="6"/>
      <c r="F471" s="44" t="s">
        <v>20</v>
      </c>
      <c r="G471" s="45">
        <v>1</v>
      </c>
      <c r="H471" s="46">
        <v>1</v>
      </c>
      <c r="I471" s="46">
        <v>1</v>
      </c>
      <c r="J471" s="46"/>
      <c r="K471" s="53">
        <v>929.78</v>
      </c>
      <c r="L471" s="45"/>
      <c r="M471" s="54">
        <v>929.78</v>
      </c>
    </row>
    <row r="472" spans="1:13" s="39" customFormat="1" ht="15" customHeight="1" outlineLevel="1" x14ac:dyDescent="0.25">
      <c r="A472" s="40" t="s">
        <v>1126</v>
      </c>
      <c r="B472" s="41"/>
      <c r="C472" s="41"/>
      <c r="D472" s="41"/>
      <c r="E472" s="41"/>
      <c r="F472" s="41"/>
      <c r="G472" s="41"/>
      <c r="H472" s="41"/>
      <c r="I472" s="41"/>
      <c r="J472" s="41"/>
      <c r="K472" s="41"/>
      <c r="L472" s="41"/>
      <c r="M472" s="41"/>
    </row>
    <row r="473" spans="1:13" s="16" customFormat="1" ht="22.5" customHeight="1" outlineLevel="1" x14ac:dyDescent="0.25">
      <c r="A473" s="42" t="s">
        <v>1127</v>
      </c>
      <c r="B473" s="43" t="s">
        <v>1128</v>
      </c>
      <c r="C473" s="6" t="s">
        <v>196</v>
      </c>
      <c r="D473" s="6"/>
      <c r="E473" s="6"/>
      <c r="F473" s="44" t="s">
        <v>20</v>
      </c>
      <c r="G473" s="45">
        <v>4</v>
      </c>
      <c r="H473" s="46">
        <v>1</v>
      </c>
      <c r="I473" s="46">
        <v>3</v>
      </c>
      <c r="J473" s="46"/>
      <c r="K473" s="47">
        <v>287260.42</v>
      </c>
      <c r="L473" s="45"/>
      <c r="M473" s="48">
        <v>1149041.68</v>
      </c>
    </row>
    <row r="474" spans="1:13" s="16" customFormat="1" ht="22.5" customHeight="1" outlineLevel="1" x14ac:dyDescent="0.25">
      <c r="A474" s="42" t="s">
        <v>1129</v>
      </c>
      <c r="B474" s="43" t="s">
        <v>1130</v>
      </c>
      <c r="C474" s="6" t="s">
        <v>1131</v>
      </c>
      <c r="D474" s="6"/>
      <c r="E474" s="6"/>
      <c r="F474" s="44" t="s">
        <v>20</v>
      </c>
      <c r="G474" s="45">
        <v>4</v>
      </c>
      <c r="H474" s="46">
        <v>1</v>
      </c>
      <c r="I474" s="46">
        <v>3</v>
      </c>
      <c r="J474" s="46"/>
      <c r="K474" s="47">
        <v>11200.52</v>
      </c>
      <c r="L474" s="45"/>
      <c r="M474" s="48">
        <v>44802.080000000002</v>
      </c>
    </row>
    <row r="475" spans="1:13" s="16" customFormat="1" ht="22.5" customHeight="1" outlineLevel="1" x14ac:dyDescent="0.25">
      <c r="A475" s="42" t="s">
        <v>1132</v>
      </c>
      <c r="B475" s="43" t="s">
        <v>1133</v>
      </c>
      <c r="C475" s="6" t="s">
        <v>1134</v>
      </c>
      <c r="D475" s="6"/>
      <c r="E475" s="6"/>
      <c r="F475" s="44" t="s">
        <v>20</v>
      </c>
      <c r="G475" s="45">
        <v>52</v>
      </c>
      <c r="H475" s="46">
        <v>1</v>
      </c>
      <c r="I475" s="46">
        <v>37</v>
      </c>
      <c r="J475" s="46"/>
      <c r="K475" s="47">
        <v>26673.32</v>
      </c>
      <c r="L475" s="45"/>
      <c r="M475" s="48">
        <v>1387012.64</v>
      </c>
    </row>
    <row r="476" spans="1:13" s="16" customFormat="1" ht="22.5" customHeight="1" outlineLevel="1" x14ac:dyDescent="0.25">
      <c r="A476" s="42" t="s">
        <v>1135</v>
      </c>
      <c r="B476" s="43" t="s">
        <v>1136</v>
      </c>
      <c r="C476" s="6" t="s">
        <v>1137</v>
      </c>
      <c r="D476" s="6"/>
      <c r="E476" s="6"/>
      <c r="F476" s="44" t="s">
        <v>20</v>
      </c>
      <c r="G476" s="45">
        <v>4</v>
      </c>
      <c r="H476" s="46">
        <v>1</v>
      </c>
      <c r="I476" s="46">
        <v>3</v>
      </c>
      <c r="J476" s="46"/>
      <c r="K476" s="47">
        <v>103603.5</v>
      </c>
      <c r="L476" s="45"/>
      <c r="M476" s="48">
        <v>414414</v>
      </c>
    </row>
    <row r="477" spans="1:13" s="16" customFormat="1" ht="22.5" customHeight="1" outlineLevel="1" x14ac:dyDescent="0.25">
      <c r="A477" s="42" t="s">
        <v>1138</v>
      </c>
      <c r="B477" s="43" t="s">
        <v>1139</v>
      </c>
      <c r="C477" s="6" t="s">
        <v>509</v>
      </c>
      <c r="D477" s="6"/>
      <c r="E477" s="6"/>
      <c r="F477" s="44" t="s">
        <v>20</v>
      </c>
      <c r="G477" s="45">
        <v>4</v>
      </c>
      <c r="H477" s="46">
        <v>1</v>
      </c>
      <c r="I477" s="46">
        <v>4</v>
      </c>
      <c r="J477" s="46"/>
      <c r="K477" s="47">
        <v>28532.080000000002</v>
      </c>
      <c r="L477" s="45"/>
      <c r="M477" s="48">
        <v>114128.32000000001</v>
      </c>
    </row>
    <row r="478" spans="1:13" s="16" customFormat="1" ht="22.5" customHeight="1" outlineLevel="1" x14ac:dyDescent="0.25">
      <c r="A478" s="42" t="s">
        <v>447</v>
      </c>
      <c r="B478" s="43" t="s">
        <v>1140</v>
      </c>
      <c r="C478" s="6" t="s">
        <v>1141</v>
      </c>
      <c r="D478" s="6"/>
      <c r="E478" s="6"/>
      <c r="F478" s="44" t="s">
        <v>20</v>
      </c>
      <c r="G478" s="45">
        <v>4</v>
      </c>
      <c r="H478" s="46">
        <v>1</v>
      </c>
      <c r="I478" s="46">
        <v>3</v>
      </c>
      <c r="J478" s="46"/>
      <c r="K478" s="47">
        <v>5964475</v>
      </c>
      <c r="L478" s="45"/>
      <c r="M478" s="48">
        <v>23857900</v>
      </c>
    </row>
    <row r="479" spans="1:13" s="16" customFormat="1" ht="22.5" customHeight="1" outlineLevel="1" x14ac:dyDescent="0.25">
      <c r="A479" s="42" t="s">
        <v>1142</v>
      </c>
      <c r="B479" s="43" t="s">
        <v>1143</v>
      </c>
      <c r="C479" s="6" t="s">
        <v>1144</v>
      </c>
      <c r="D479" s="6"/>
      <c r="E479" s="6"/>
      <c r="F479" s="44" t="s">
        <v>20</v>
      </c>
      <c r="G479" s="45">
        <v>4</v>
      </c>
      <c r="H479" s="46">
        <v>1</v>
      </c>
      <c r="I479" s="46">
        <v>4</v>
      </c>
      <c r="J479" s="46"/>
      <c r="K479" s="47">
        <v>4384.28</v>
      </c>
      <c r="L479" s="45"/>
      <c r="M479" s="48">
        <v>17537.12</v>
      </c>
    </row>
    <row r="480" spans="1:13" s="16" customFormat="1" ht="22.5" customHeight="1" outlineLevel="1" x14ac:dyDescent="0.25">
      <c r="A480" s="42" t="s">
        <v>1145</v>
      </c>
      <c r="B480" s="43" t="s">
        <v>1146</v>
      </c>
      <c r="C480" s="6" t="s">
        <v>1147</v>
      </c>
      <c r="D480" s="6"/>
      <c r="E480" s="6"/>
      <c r="F480" s="44" t="s">
        <v>20</v>
      </c>
      <c r="G480" s="45">
        <v>4</v>
      </c>
      <c r="H480" s="46">
        <v>1</v>
      </c>
      <c r="I480" s="46">
        <v>4</v>
      </c>
      <c r="J480" s="46"/>
      <c r="K480" s="47">
        <v>22235.54</v>
      </c>
      <c r="L480" s="45"/>
      <c r="M480" s="48">
        <v>88942.16</v>
      </c>
    </row>
    <row r="481" spans="1:13" s="16" customFormat="1" ht="22.5" customHeight="1" outlineLevel="1" x14ac:dyDescent="0.25">
      <c r="A481" s="42" t="s">
        <v>454</v>
      </c>
      <c r="B481" s="43" t="s">
        <v>1148</v>
      </c>
      <c r="C481" s="6" t="s">
        <v>1149</v>
      </c>
      <c r="D481" s="6"/>
      <c r="E481" s="6"/>
      <c r="F481" s="44" t="s">
        <v>20</v>
      </c>
      <c r="G481" s="45">
        <v>4</v>
      </c>
      <c r="H481" s="46">
        <v>1</v>
      </c>
      <c r="I481" s="46">
        <v>4</v>
      </c>
      <c r="J481" s="46"/>
      <c r="K481" s="47">
        <v>10936.98</v>
      </c>
      <c r="L481" s="45"/>
      <c r="M481" s="48">
        <v>43747.92</v>
      </c>
    </row>
    <row r="482" spans="1:13" s="16" customFormat="1" ht="22.5" customHeight="1" outlineLevel="1" x14ac:dyDescent="0.25">
      <c r="A482" s="42" t="s">
        <v>1150</v>
      </c>
      <c r="B482" s="43" t="s">
        <v>1151</v>
      </c>
      <c r="C482" s="6" t="s">
        <v>1152</v>
      </c>
      <c r="D482" s="6"/>
      <c r="E482" s="6"/>
      <c r="F482" s="44" t="s">
        <v>20</v>
      </c>
      <c r="G482" s="45">
        <v>4</v>
      </c>
      <c r="H482" s="46">
        <v>1</v>
      </c>
      <c r="I482" s="46">
        <v>4</v>
      </c>
      <c r="J482" s="46"/>
      <c r="K482" s="47">
        <v>17427.48</v>
      </c>
      <c r="L482" s="45"/>
      <c r="M482" s="48">
        <v>69709.919999999998</v>
      </c>
    </row>
    <row r="483" spans="1:13" s="16" customFormat="1" ht="22.5" customHeight="1" outlineLevel="1" x14ac:dyDescent="0.25">
      <c r="A483" s="42" t="s">
        <v>455</v>
      </c>
      <c r="B483" s="43" t="s">
        <v>1153</v>
      </c>
      <c r="C483" s="6" t="s">
        <v>1154</v>
      </c>
      <c r="D483" s="6"/>
      <c r="E483" s="6"/>
      <c r="F483" s="44" t="s">
        <v>20</v>
      </c>
      <c r="G483" s="45">
        <v>4</v>
      </c>
      <c r="H483" s="46">
        <v>1</v>
      </c>
      <c r="I483" s="46">
        <v>4</v>
      </c>
      <c r="J483" s="46"/>
      <c r="K483" s="47">
        <v>15939</v>
      </c>
      <c r="L483" s="45"/>
      <c r="M483" s="48">
        <v>63756</v>
      </c>
    </row>
    <row r="484" spans="1:13" s="16" customFormat="1" ht="22.5" customHeight="1" outlineLevel="1" x14ac:dyDescent="0.25">
      <c r="A484" s="42" t="s">
        <v>1155</v>
      </c>
      <c r="B484" s="43" t="s">
        <v>1156</v>
      </c>
      <c r="C484" s="6" t="s">
        <v>1157</v>
      </c>
      <c r="D484" s="6"/>
      <c r="E484" s="6"/>
      <c r="F484" s="44" t="s">
        <v>20</v>
      </c>
      <c r="G484" s="45">
        <v>4</v>
      </c>
      <c r="H484" s="46">
        <v>1</v>
      </c>
      <c r="I484" s="46">
        <v>4</v>
      </c>
      <c r="J484" s="46"/>
      <c r="K484" s="47">
        <v>24027.62</v>
      </c>
      <c r="L484" s="45"/>
      <c r="M484" s="48">
        <v>96110.48</v>
      </c>
    </row>
    <row r="485" spans="1:13" s="16" customFormat="1" ht="22.5" customHeight="1" outlineLevel="1" x14ac:dyDescent="0.25">
      <c r="A485" s="42" t="s">
        <v>1158</v>
      </c>
      <c r="B485" s="43" t="s">
        <v>1159</v>
      </c>
      <c r="C485" s="6" t="s">
        <v>1160</v>
      </c>
      <c r="D485" s="6"/>
      <c r="E485" s="6"/>
      <c r="F485" s="44" t="s">
        <v>20</v>
      </c>
      <c r="G485" s="45">
        <v>4</v>
      </c>
      <c r="H485" s="46">
        <v>1</v>
      </c>
      <c r="I485" s="46">
        <v>4</v>
      </c>
      <c r="J485" s="46"/>
      <c r="K485" s="53">
        <v>975.1</v>
      </c>
      <c r="L485" s="45"/>
      <c r="M485" s="48">
        <v>3900.4</v>
      </c>
    </row>
    <row r="486" spans="1:13" s="16" customFormat="1" ht="22.5" customHeight="1" outlineLevel="1" x14ac:dyDescent="0.25">
      <c r="A486" s="42" t="s">
        <v>1161</v>
      </c>
      <c r="B486" s="43" t="s">
        <v>1162</v>
      </c>
      <c r="C486" s="6" t="s">
        <v>1163</v>
      </c>
      <c r="D486" s="6"/>
      <c r="E486" s="6"/>
      <c r="F486" s="44" t="s">
        <v>20</v>
      </c>
      <c r="G486" s="45">
        <v>4</v>
      </c>
      <c r="H486" s="46">
        <v>1</v>
      </c>
      <c r="I486" s="46">
        <v>4</v>
      </c>
      <c r="J486" s="46"/>
      <c r="K486" s="47">
        <v>2939.02</v>
      </c>
      <c r="L486" s="45"/>
      <c r="M486" s="48">
        <v>11756.08</v>
      </c>
    </row>
    <row r="487" spans="1:13" s="16" customFormat="1" ht="22.5" customHeight="1" outlineLevel="1" x14ac:dyDescent="0.25">
      <c r="A487" s="42" t="s">
        <v>1164</v>
      </c>
      <c r="B487" s="43" t="s">
        <v>1165</v>
      </c>
      <c r="C487" s="6" t="s">
        <v>1166</v>
      </c>
      <c r="D487" s="6"/>
      <c r="E487" s="6"/>
      <c r="F487" s="44" t="s">
        <v>20</v>
      </c>
      <c r="G487" s="45">
        <v>4</v>
      </c>
      <c r="H487" s="46">
        <v>1</v>
      </c>
      <c r="I487" s="46">
        <v>4</v>
      </c>
      <c r="J487" s="46"/>
      <c r="K487" s="47">
        <v>7261.1</v>
      </c>
      <c r="L487" s="45"/>
      <c r="M487" s="48">
        <v>29044.400000000001</v>
      </c>
    </row>
    <row r="488" spans="1:13" s="16" customFormat="1" ht="22.5" customHeight="1" outlineLevel="1" x14ac:dyDescent="0.25">
      <c r="A488" s="42" t="s">
        <v>1167</v>
      </c>
      <c r="B488" s="43" t="s">
        <v>1168</v>
      </c>
      <c r="C488" s="6" t="s">
        <v>1169</v>
      </c>
      <c r="D488" s="6"/>
      <c r="E488" s="6"/>
      <c r="F488" s="44" t="s">
        <v>20</v>
      </c>
      <c r="G488" s="45">
        <v>4</v>
      </c>
      <c r="H488" s="46">
        <v>1</v>
      </c>
      <c r="I488" s="46">
        <v>4</v>
      </c>
      <c r="J488" s="46"/>
      <c r="K488" s="47">
        <v>1830.03</v>
      </c>
      <c r="L488" s="45"/>
      <c r="M488" s="48">
        <v>7320.12</v>
      </c>
    </row>
    <row r="489" spans="1:13" s="16" customFormat="1" ht="22.5" customHeight="1" outlineLevel="1" x14ac:dyDescent="0.25">
      <c r="A489" s="42" t="s">
        <v>1170</v>
      </c>
      <c r="B489" s="43" t="s">
        <v>1171</v>
      </c>
      <c r="C489" s="6" t="s">
        <v>1172</v>
      </c>
      <c r="D489" s="6"/>
      <c r="E489" s="6"/>
      <c r="F489" s="44" t="s">
        <v>20</v>
      </c>
      <c r="G489" s="45">
        <v>4</v>
      </c>
      <c r="H489" s="46">
        <v>1</v>
      </c>
      <c r="I489" s="46">
        <v>4</v>
      </c>
      <c r="J489" s="46"/>
      <c r="K489" s="53">
        <v>962.45</v>
      </c>
      <c r="L489" s="45"/>
      <c r="M489" s="48">
        <v>3849.8</v>
      </c>
    </row>
    <row r="490" spans="1:13" s="16" customFormat="1" ht="22.5" customHeight="1" outlineLevel="1" x14ac:dyDescent="0.25">
      <c r="A490" s="42" t="s">
        <v>1173</v>
      </c>
      <c r="B490" s="43" t="s">
        <v>1174</v>
      </c>
      <c r="C490" s="6" t="s">
        <v>1175</v>
      </c>
      <c r="D490" s="6"/>
      <c r="E490" s="6"/>
      <c r="F490" s="44" t="s">
        <v>20</v>
      </c>
      <c r="G490" s="45">
        <v>4</v>
      </c>
      <c r="H490" s="46">
        <v>1</v>
      </c>
      <c r="I490" s="46">
        <v>4</v>
      </c>
      <c r="J490" s="46"/>
      <c r="K490" s="47">
        <v>9476.9500000000007</v>
      </c>
      <c r="L490" s="45"/>
      <c r="M490" s="48">
        <v>37907.800000000003</v>
      </c>
    </row>
    <row r="491" spans="1:13" s="16" customFormat="1" ht="22.5" customHeight="1" outlineLevel="1" x14ac:dyDescent="0.25">
      <c r="A491" s="42" t="s">
        <v>1176</v>
      </c>
      <c r="B491" s="43" t="s">
        <v>1177</v>
      </c>
      <c r="C491" s="6" t="s">
        <v>1178</v>
      </c>
      <c r="D491" s="6"/>
      <c r="E491" s="6"/>
      <c r="F491" s="44" t="s">
        <v>20</v>
      </c>
      <c r="G491" s="45">
        <v>4</v>
      </c>
      <c r="H491" s="46">
        <v>1</v>
      </c>
      <c r="I491" s="46">
        <v>4</v>
      </c>
      <c r="J491" s="46"/>
      <c r="K491" s="47">
        <v>20720.7</v>
      </c>
      <c r="L491" s="45"/>
      <c r="M491" s="48">
        <v>82882.8</v>
      </c>
    </row>
    <row r="492" spans="1:13" s="16" customFormat="1" ht="22.5" customHeight="1" outlineLevel="1" x14ac:dyDescent="0.25">
      <c r="A492" s="42" t="s">
        <v>1179</v>
      </c>
      <c r="B492" s="43" t="s">
        <v>1180</v>
      </c>
      <c r="C492" s="6" t="s">
        <v>1181</v>
      </c>
      <c r="D492" s="6"/>
      <c r="E492" s="6"/>
      <c r="F492" s="44" t="s">
        <v>20</v>
      </c>
      <c r="G492" s="45">
        <v>4</v>
      </c>
      <c r="H492" s="46">
        <v>1</v>
      </c>
      <c r="I492" s="46">
        <v>4</v>
      </c>
      <c r="J492" s="46"/>
      <c r="K492" s="47">
        <v>40321.879999999997</v>
      </c>
      <c r="L492" s="45"/>
      <c r="M492" s="48">
        <v>161287.51999999999</v>
      </c>
    </row>
    <row r="493" spans="1:13" s="16" customFormat="1" ht="22.5" customHeight="1" outlineLevel="1" x14ac:dyDescent="0.25">
      <c r="A493" s="42" t="s">
        <v>1182</v>
      </c>
      <c r="B493" s="43" t="s">
        <v>1183</v>
      </c>
      <c r="C493" s="6" t="s">
        <v>1184</v>
      </c>
      <c r="D493" s="6"/>
      <c r="E493" s="6"/>
      <c r="F493" s="44" t="s">
        <v>20</v>
      </c>
      <c r="G493" s="45">
        <v>4</v>
      </c>
      <c r="H493" s="46">
        <v>1</v>
      </c>
      <c r="I493" s="46">
        <v>4</v>
      </c>
      <c r="J493" s="46"/>
      <c r="K493" s="47">
        <v>28690.2</v>
      </c>
      <c r="L493" s="45"/>
      <c r="M493" s="48">
        <v>114760.8</v>
      </c>
    </row>
    <row r="494" spans="1:13" s="16" customFormat="1" ht="22.5" customHeight="1" outlineLevel="1" x14ac:dyDescent="0.25">
      <c r="A494" s="42" t="s">
        <v>1185</v>
      </c>
      <c r="B494" s="43" t="s">
        <v>1186</v>
      </c>
      <c r="C494" s="6" t="s">
        <v>1187</v>
      </c>
      <c r="D494" s="6"/>
      <c r="E494" s="6"/>
      <c r="F494" s="44" t="s">
        <v>20</v>
      </c>
      <c r="G494" s="45">
        <v>4</v>
      </c>
      <c r="H494" s="46">
        <v>1</v>
      </c>
      <c r="I494" s="46">
        <v>4</v>
      </c>
      <c r="J494" s="46"/>
      <c r="K494" s="47">
        <v>34128.65</v>
      </c>
      <c r="L494" s="45"/>
      <c r="M494" s="48">
        <v>136514.6</v>
      </c>
    </row>
    <row r="495" spans="1:13" s="16" customFormat="1" ht="22.5" customHeight="1" outlineLevel="1" x14ac:dyDescent="0.25">
      <c r="A495" s="42" t="s">
        <v>1188</v>
      </c>
      <c r="B495" s="43" t="s">
        <v>1189</v>
      </c>
      <c r="C495" s="6" t="s">
        <v>1190</v>
      </c>
      <c r="D495" s="6"/>
      <c r="E495" s="6"/>
      <c r="F495" s="44" t="s">
        <v>20</v>
      </c>
      <c r="G495" s="45">
        <v>4</v>
      </c>
      <c r="H495" s="46">
        <v>1</v>
      </c>
      <c r="I495" s="46">
        <v>4</v>
      </c>
      <c r="J495" s="46"/>
      <c r="K495" s="47">
        <v>44670.32</v>
      </c>
      <c r="L495" s="45"/>
      <c r="M495" s="48">
        <v>178681.28</v>
      </c>
    </row>
    <row r="496" spans="1:13" s="16" customFormat="1" ht="22.5" customHeight="1" outlineLevel="1" x14ac:dyDescent="0.25">
      <c r="A496" s="42" t="s">
        <v>1191</v>
      </c>
      <c r="B496" s="43" t="s">
        <v>1192</v>
      </c>
      <c r="C496" s="6" t="s">
        <v>1193</v>
      </c>
      <c r="D496" s="6"/>
      <c r="E496" s="6"/>
      <c r="F496" s="44" t="s">
        <v>20</v>
      </c>
      <c r="G496" s="45">
        <v>4</v>
      </c>
      <c r="H496" s="46">
        <v>1</v>
      </c>
      <c r="I496" s="46">
        <v>4</v>
      </c>
      <c r="J496" s="46"/>
      <c r="K496" s="47">
        <v>28989.58</v>
      </c>
      <c r="L496" s="45"/>
      <c r="M496" s="48">
        <v>115958.32</v>
      </c>
    </row>
    <row r="497" spans="1:13" s="16" customFormat="1" ht="22.5" customHeight="1" outlineLevel="1" x14ac:dyDescent="0.25">
      <c r="A497" s="42" t="s">
        <v>1194</v>
      </c>
      <c r="B497" s="43" t="s">
        <v>1195</v>
      </c>
      <c r="C497" s="6" t="s">
        <v>1196</v>
      </c>
      <c r="D497" s="6"/>
      <c r="E497" s="6"/>
      <c r="F497" s="44" t="s">
        <v>20</v>
      </c>
      <c r="G497" s="45">
        <v>4</v>
      </c>
      <c r="H497" s="46">
        <v>1</v>
      </c>
      <c r="I497" s="46">
        <v>4</v>
      </c>
      <c r="J497" s="46"/>
      <c r="K497" s="47">
        <v>21252</v>
      </c>
      <c r="L497" s="45"/>
      <c r="M497" s="48">
        <v>85008</v>
      </c>
    </row>
    <row r="498" spans="1:13" s="16" customFormat="1" ht="22.5" customHeight="1" outlineLevel="1" x14ac:dyDescent="0.25">
      <c r="A498" s="42" t="s">
        <v>1197</v>
      </c>
      <c r="B498" s="43" t="s">
        <v>1198</v>
      </c>
      <c r="C498" s="6" t="s">
        <v>1199</v>
      </c>
      <c r="D498" s="6"/>
      <c r="E498" s="6"/>
      <c r="F498" s="44" t="s">
        <v>20</v>
      </c>
      <c r="G498" s="45">
        <v>4</v>
      </c>
      <c r="H498" s="46">
        <v>1</v>
      </c>
      <c r="I498" s="46">
        <v>4</v>
      </c>
      <c r="J498" s="46"/>
      <c r="K498" s="47">
        <v>2630.15</v>
      </c>
      <c r="L498" s="45"/>
      <c r="M498" s="48">
        <v>10520.6</v>
      </c>
    </row>
    <row r="499" spans="1:13" s="16" customFormat="1" ht="22.5" customHeight="1" outlineLevel="1" x14ac:dyDescent="0.25">
      <c r="A499" s="42" t="s">
        <v>1200</v>
      </c>
      <c r="B499" s="43" t="s">
        <v>1201</v>
      </c>
      <c r="C499" s="6" t="s">
        <v>1202</v>
      </c>
      <c r="D499" s="6"/>
      <c r="E499" s="6"/>
      <c r="F499" s="44" t="s">
        <v>20</v>
      </c>
      <c r="G499" s="45">
        <v>4</v>
      </c>
      <c r="H499" s="46">
        <v>1</v>
      </c>
      <c r="I499" s="46">
        <v>4</v>
      </c>
      <c r="J499" s="46"/>
      <c r="K499" s="47">
        <v>3267.92</v>
      </c>
      <c r="L499" s="45"/>
      <c r="M499" s="48">
        <v>13071.68</v>
      </c>
    </row>
    <row r="500" spans="1:13" s="16" customFormat="1" ht="22.5" customHeight="1" outlineLevel="1" x14ac:dyDescent="0.25">
      <c r="A500" s="42" t="s">
        <v>1203</v>
      </c>
      <c r="B500" s="43" t="s">
        <v>1204</v>
      </c>
      <c r="C500" s="6" t="s">
        <v>1205</v>
      </c>
      <c r="D500" s="6"/>
      <c r="E500" s="6"/>
      <c r="F500" s="44" t="s">
        <v>20</v>
      </c>
      <c r="G500" s="45">
        <v>4</v>
      </c>
      <c r="H500" s="46">
        <v>1</v>
      </c>
      <c r="I500" s="46">
        <v>4</v>
      </c>
      <c r="J500" s="46"/>
      <c r="K500" s="47">
        <v>1966.02</v>
      </c>
      <c r="L500" s="45"/>
      <c r="M500" s="48">
        <v>7864.08</v>
      </c>
    </row>
    <row r="501" spans="1:13" s="16" customFormat="1" ht="22.5" customHeight="1" outlineLevel="1" x14ac:dyDescent="0.25">
      <c r="A501" s="42" t="s">
        <v>1206</v>
      </c>
      <c r="B501" s="43" t="s">
        <v>1207</v>
      </c>
      <c r="C501" s="6" t="s">
        <v>1208</v>
      </c>
      <c r="D501" s="6"/>
      <c r="E501" s="6"/>
      <c r="F501" s="44" t="s">
        <v>20</v>
      </c>
      <c r="G501" s="45">
        <v>4</v>
      </c>
      <c r="H501" s="46">
        <v>1</v>
      </c>
      <c r="I501" s="46">
        <v>4</v>
      </c>
      <c r="J501" s="46"/>
      <c r="K501" s="47">
        <v>1966.02</v>
      </c>
      <c r="L501" s="45"/>
      <c r="M501" s="48">
        <v>7864.08</v>
      </c>
    </row>
    <row r="502" spans="1:13" s="16" customFormat="1" ht="22.5" customHeight="1" outlineLevel="1" x14ac:dyDescent="0.25">
      <c r="A502" s="42" t="s">
        <v>1209</v>
      </c>
      <c r="B502" s="43" t="s">
        <v>1210</v>
      </c>
      <c r="C502" s="6" t="s">
        <v>1211</v>
      </c>
      <c r="D502" s="6"/>
      <c r="E502" s="6"/>
      <c r="F502" s="44" t="s">
        <v>20</v>
      </c>
      <c r="G502" s="45">
        <v>4</v>
      </c>
      <c r="H502" s="46">
        <v>1</v>
      </c>
      <c r="I502" s="46">
        <v>4</v>
      </c>
      <c r="J502" s="46"/>
      <c r="K502" s="47">
        <v>3215.2</v>
      </c>
      <c r="L502" s="45"/>
      <c r="M502" s="48">
        <v>12860.8</v>
      </c>
    </row>
    <row r="503" spans="1:13" s="16" customFormat="1" ht="22.5" customHeight="1" outlineLevel="1" x14ac:dyDescent="0.25">
      <c r="A503" s="42" t="s">
        <v>1212</v>
      </c>
      <c r="B503" s="43" t="s">
        <v>1213</v>
      </c>
      <c r="C503" s="6" t="s">
        <v>1214</v>
      </c>
      <c r="D503" s="6"/>
      <c r="E503" s="6"/>
      <c r="F503" s="44" t="s">
        <v>20</v>
      </c>
      <c r="G503" s="45">
        <v>4</v>
      </c>
      <c r="H503" s="46">
        <v>1</v>
      </c>
      <c r="I503" s="46">
        <v>4</v>
      </c>
      <c r="J503" s="46"/>
      <c r="K503" s="47">
        <v>2231.67</v>
      </c>
      <c r="L503" s="45"/>
      <c r="M503" s="48">
        <v>8926.68</v>
      </c>
    </row>
    <row r="504" spans="1:13" s="16" customFormat="1" ht="22.5" customHeight="1" outlineLevel="1" x14ac:dyDescent="0.25">
      <c r="A504" s="42" t="s">
        <v>1215</v>
      </c>
      <c r="B504" s="43" t="s">
        <v>1216</v>
      </c>
      <c r="C504" s="6" t="s">
        <v>1217</v>
      </c>
      <c r="D504" s="6"/>
      <c r="E504" s="6"/>
      <c r="F504" s="44" t="s">
        <v>20</v>
      </c>
      <c r="G504" s="45">
        <v>4</v>
      </c>
      <c r="H504" s="46">
        <v>1</v>
      </c>
      <c r="I504" s="46">
        <v>4</v>
      </c>
      <c r="J504" s="46"/>
      <c r="K504" s="47">
        <v>1488.48</v>
      </c>
      <c r="L504" s="45"/>
      <c r="M504" s="48">
        <v>5953.92</v>
      </c>
    </row>
    <row r="505" spans="1:13" s="16" customFormat="1" ht="22.5" customHeight="1" outlineLevel="1" x14ac:dyDescent="0.25">
      <c r="A505" s="42" t="s">
        <v>1218</v>
      </c>
      <c r="B505" s="43" t="s">
        <v>1219</v>
      </c>
      <c r="C505" s="6" t="s">
        <v>1220</v>
      </c>
      <c r="D505" s="6"/>
      <c r="E505" s="6"/>
      <c r="F505" s="44" t="s">
        <v>20</v>
      </c>
      <c r="G505" s="45">
        <v>4</v>
      </c>
      <c r="H505" s="46">
        <v>1</v>
      </c>
      <c r="I505" s="46">
        <v>4</v>
      </c>
      <c r="J505" s="46"/>
      <c r="K505" s="47">
        <v>1488.48</v>
      </c>
      <c r="L505" s="45"/>
      <c r="M505" s="48">
        <v>5953.92</v>
      </c>
    </row>
    <row r="506" spans="1:13" s="16" customFormat="1" ht="22.5" customHeight="1" outlineLevel="1" x14ac:dyDescent="0.25">
      <c r="A506" s="42" t="s">
        <v>1221</v>
      </c>
      <c r="B506" s="43" t="s">
        <v>1222</v>
      </c>
      <c r="C506" s="6" t="s">
        <v>1223</v>
      </c>
      <c r="D506" s="6"/>
      <c r="E506" s="6"/>
      <c r="F506" s="44" t="s">
        <v>20</v>
      </c>
      <c r="G506" s="45">
        <v>4</v>
      </c>
      <c r="H506" s="46">
        <v>1</v>
      </c>
      <c r="I506" s="46">
        <v>4</v>
      </c>
      <c r="J506" s="46"/>
      <c r="K506" s="53">
        <v>637.77</v>
      </c>
      <c r="L506" s="45"/>
      <c r="M506" s="48">
        <v>2551.08</v>
      </c>
    </row>
    <row r="507" spans="1:13" s="16" customFormat="1" ht="22.5" customHeight="1" outlineLevel="1" x14ac:dyDescent="0.25">
      <c r="A507" s="42" t="s">
        <v>1224</v>
      </c>
      <c r="B507" s="43" t="s">
        <v>1225</v>
      </c>
      <c r="C507" s="6" t="s">
        <v>1226</v>
      </c>
      <c r="D507" s="6"/>
      <c r="E507" s="6"/>
      <c r="F507" s="44" t="s">
        <v>20</v>
      </c>
      <c r="G507" s="45">
        <v>4</v>
      </c>
      <c r="H507" s="46">
        <v>1</v>
      </c>
      <c r="I507" s="46">
        <v>4</v>
      </c>
      <c r="J507" s="46"/>
      <c r="K507" s="47">
        <v>4928.2299999999996</v>
      </c>
      <c r="L507" s="45"/>
      <c r="M507" s="48">
        <v>19712.919999999998</v>
      </c>
    </row>
    <row r="508" spans="1:13" s="16" customFormat="1" ht="22.5" customHeight="1" outlineLevel="1" x14ac:dyDescent="0.25">
      <c r="A508" s="42" t="s">
        <v>1227</v>
      </c>
      <c r="B508" s="43" t="s">
        <v>1228</v>
      </c>
      <c r="C508" s="6" t="s">
        <v>1229</v>
      </c>
      <c r="D508" s="6"/>
      <c r="E508" s="6"/>
      <c r="F508" s="44" t="s">
        <v>20</v>
      </c>
      <c r="G508" s="45">
        <v>4</v>
      </c>
      <c r="H508" s="46">
        <v>1</v>
      </c>
      <c r="I508" s="46">
        <v>4</v>
      </c>
      <c r="J508" s="46"/>
      <c r="K508" s="47">
        <v>1979.73</v>
      </c>
      <c r="L508" s="45"/>
      <c r="M508" s="48">
        <v>7918.92</v>
      </c>
    </row>
    <row r="509" spans="1:13" s="16" customFormat="1" ht="22.5" customHeight="1" outlineLevel="1" x14ac:dyDescent="0.25">
      <c r="A509" s="42" t="s">
        <v>1230</v>
      </c>
      <c r="B509" s="43" t="s">
        <v>1231</v>
      </c>
      <c r="C509" s="6" t="s">
        <v>1232</v>
      </c>
      <c r="D509" s="6"/>
      <c r="E509" s="6"/>
      <c r="F509" s="44" t="s">
        <v>20</v>
      </c>
      <c r="G509" s="45">
        <v>4</v>
      </c>
      <c r="H509" s="46">
        <v>1</v>
      </c>
      <c r="I509" s="46">
        <v>4</v>
      </c>
      <c r="J509" s="46"/>
      <c r="K509" s="47">
        <v>11768.72</v>
      </c>
      <c r="L509" s="45"/>
      <c r="M509" s="48">
        <v>47074.879999999997</v>
      </c>
    </row>
    <row r="510" spans="1:13" s="16" customFormat="1" ht="22.5" customHeight="1" outlineLevel="1" x14ac:dyDescent="0.25">
      <c r="A510" s="42" t="s">
        <v>1233</v>
      </c>
      <c r="B510" s="43" t="s">
        <v>1234</v>
      </c>
      <c r="C510" s="6" t="s">
        <v>1235</v>
      </c>
      <c r="D510" s="6"/>
      <c r="E510" s="6"/>
      <c r="F510" s="44" t="s">
        <v>20</v>
      </c>
      <c r="G510" s="45">
        <v>4</v>
      </c>
      <c r="H510" s="46">
        <v>1</v>
      </c>
      <c r="I510" s="46">
        <v>4</v>
      </c>
      <c r="J510" s="46"/>
      <c r="K510" s="47">
        <v>2191.62</v>
      </c>
      <c r="L510" s="45"/>
      <c r="M510" s="48">
        <v>8766.48</v>
      </c>
    </row>
    <row r="511" spans="1:13" s="16" customFormat="1" ht="22.5" customHeight="1" outlineLevel="1" x14ac:dyDescent="0.25">
      <c r="A511" s="42" t="s">
        <v>1236</v>
      </c>
      <c r="B511" s="43" t="s">
        <v>1237</v>
      </c>
      <c r="C511" s="6" t="s">
        <v>1238</v>
      </c>
      <c r="D511" s="6"/>
      <c r="E511" s="6"/>
      <c r="F511" s="44" t="s">
        <v>20</v>
      </c>
      <c r="G511" s="45">
        <v>4</v>
      </c>
      <c r="H511" s="46">
        <v>1</v>
      </c>
      <c r="I511" s="46">
        <v>4</v>
      </c>
      <c r="J511" s="46"/>
      <c r="K511" s="47">
        <v>1621.3</v>
      </c>
      <c r="L511" s="45"/>
      <c r="M511" s="48">
        <v>6485.2</v>
      </c>
    </row>
    <row r="512" spans="1:13" s="16" customFormat="1" ht="22.5" customHeight="1" outlineLevel="1" x14ac:dyDescent="0.25">
      <c r="A512" s="42" t="s">
        <v>1239</v>
      </c>
      <c r="B512" s="43" t="s">
        <v>1240</v>
      </c>
      <c r="C512" s="6" t="s">
        <v>1241</v>
      </c>
      <c r="D512" s="6"/>
      <c r="E512" s="6"/>
      <c r="F512" s="44" t="s">
        <v>20</v>
      </c>
      <c r="G512" s="45">
        <v>4</v>
      </c>
      <c r="H512" s="46">
        <v>1</v>
      </c>
      <c r="I512" s="46">
        <v>4</v>
      </c>
      <c r="J512" s="46"/>
      <c r="K512" s="47">
        <v>1660.32</v>
      </c>
      <c r="L512" s="45"/>
      <c r="M512" s="48">
        <v>6641.28</v>
      </c>
    </row>
    <row r="513" spans="1:13" s="16" customFormat="1" ht="22.5" customHeight="1" outlineLevel="1" x14ac:dyDescent="0.25">
      <c r="A513" s="42" t="s">
        <v>1242</v>
      </c>
      <c r="B513" s="43" t="s">
        <v>1243</v>
      </c>
      <c r="C513" s="6" t="s">
        <v>1244</v>
      </c>
      <c r="D513" s="6"/>
      <c r="E513" s="6"/>
      <c r="F513" s="44" t="s">
        <v>20</v>
      </c>
      <c r="G513" s="45">
        <v>4</v>
      </c>
      <c r="H513" s="46">
        <v>1</v>
      </c>
      <c r="I513" s="46">
        <v>4</v>
      </c>
      <c r="J513" s="46"/>
      <c r="K513" s="47">
        <v>1562.28</v>
      </c>
      <c r="L513" s="45"/>
      <c r="M513" s="48">
        <v>6249.12</v>
      </c>
    </row>
    <row r="514" spans="1:13" s="16" customFormat="1" ht="22.5" customHeight="1" outlineLevel="1" x14ac:dyDescent="0.25">
      <c r="A514" s="42" t="s">
        <v>1245</v>
      </c>
      <c r="B514" s="43" t="s">
        <v>1246</v>
      </c>
      <c r="C514" s="6" t="s">
        <v>1247</v>
      </c>
      <c r="D514" s="6"/>
      <c r="E514" s="6"/>
      <c r="F514" s="44" t="s">
        <v>20</v>
      </c>
      <c r="G514" s="45">
        <v>4</v>
      </c>
      <c r="H514" s="46">
        <v>1</v>
      </c>
      <c r="I514" s="46">
        <v>4</v>
      </c>
      <c r="J514" s="46"/>
      <c r="K514" s="47">
        <v>30549.75</v>
      </c>
      <c r="L514" s="45"/>
      <c r="M514" s="48">
        <v>122199</v>
      </c>
    </row>
    <row r="515" spans="1:13" s="16" customFormat="1" ht="22.5" customHeight="1" outlineLevel="1" x14ac:dyDescent="0.25">
      <c r="A515" s="42" t="s">
        <v>1248</v>
      </c>
      <c r="B515" s="43" t="s">
        <v>1249</v>
      </c>
      <c r="C515" s="6" t="s">
        <v>1250</v>
      </c>
      <c r="D515" s="6"/>
      <c r="E515" s="6"/>
      <c r="F515" s="44" t="s">
        <v>20</v>
      </c>
      <c r="G515" s="45">
        <v>4</v>
      </c>
      <c r="H515" s="46">
        <v>1</v>
      </c>
      <c r="I515" s="46">
        <v>4</v>
      </c>
      <c r="J515" s="46"/>
      <c r="K515" s="47">
        <v>4436.99</v>
      </c>
      <c r="L515" s="45"/>
      <c r="M515" s="48">
        <v>17747.96</v>
      </c>
    </row>
    <row r="516" spans="1:13" s="16" customFormat="1" ht="22.5" customHeight="1" outlineLevel="1" x14ac:dyDescent="0.25">
      <c r="A516" s="42" t="s">
        <v>1251</v>
      </c>
      <c r="B516" s="43" t="s">
        <v>1252</v>
      </c>
      <c r="C516" s="6" t="s">
        <v>1253</v>
      </c>
      <c r="D516" s="6"/>
      <c r="E516" s="6"/>
      <c r="F516" s="44" t="s">
        <v>20</v>
      </c>
      <c r="G516" s="45">
        <v>4</v>
      </c>
      <c r="H516" s="46">
        <v>1</v>
      </c>
      <c r="I516" s="46">
        <v>4</v>
      </c>
      <c r="J516" s="46"/>
      <c r="K516" s="47">
        <v>72920.929999999993</v>
      </c>
      <c r="L516" s="45"/>
      <c r="M516" s="48">
        <v>291683.71999999997</v>
      </c>
    </row>
    <row r="517" spans="1:13" s="16" customFormat="1" ht="22.5" customHeight="1" outlineLevel="1" x14ac:dyDescent="0.25">
      <c r="A517" s="42" t="s">
        <v>1254</v>
      </c>
      <c r="B517" s="43" t="s">
        <v>1255</v>
      </c>
      <c r="C517" s="6" t="s">
        <v>1256</v>
      </c>
      <c r="D517" s="6"/>
      <c r="E517" s="6"/>
      <c r="F517" s="44" t="s">
        <v>20</v>
      </c>
      <c r="G517" s="45">
        <v>4</v>
      </c>
      <c r="H517" s="46">
        <v>1</v>
      </c>
      <c r="I517" s="46">
        <v>4</v>
      </c>
      <c r="J517" s="46"/>
      <c r="K517" s="53">
        <v>664.13</v>
      </c>
      <c r="L517" s="45"/>
      <c r="M517" s="48">
        <v>2656.52</v>
      </c>
    </row>
    <row r="518" spans="1:13" s="16" customFormat="1" ht="22.5" customHeight="1" outlineLevel="1" x14ac:dyDescent="0.25">
      <c r="A518" s="42" t="s">
        <v>1257</v>
      </c>
      <c r="B518" s="43" t="s">
        <v>1258</v>
      </c>
      <c r="C518" s="6" t="s">
        <v>1259</v>
      </c>
      <c r="D518" s="6"/>
      <c r="E518" s="6"/>
      <c r="F518" s="44" t="s">
        <v>20</v>
      </c>
      <c r="G518" s="45">
        <v>4</v>
      </c>
      <c r="H518" s="46">
        <v>1</v>
      </c>
      <c r="I518" s="46">
        <v>4</v>
      </c>
      <c r="J518" s="46"/>
      <c r="K518" s="53">
        <v>677.83</v>
      </c>
      <c r="L518" s="45"/>
      <c r="M518" s="48">
        <v>2711.32</v>
      </c>
    </row>
    <row r="519" spans="1:13" s="16" customFormat="1" ht="22.5" customHeight="1" outlineLevel="1" x14ac:dyDescent="0.25">
      <c r="A519" s="42" t="s">
        <v>1260</v>
      </c>
      <c r="B519" s="43" t="s">
        <v>1261</v>
      </c>
      <c r="C519" s="6" t="s">
        <v>1262</v>
      </c>
      <c r="D519" s="6"/>
      <c r="E519" s="6"/>
      <c r="F519" s="44" t="s">
        <v>20</v>
      </c>
      <c r="G519" s="45">
        <v>4</v>
      </c>
      <c r="H519" s="46">
        <v>1</v>
      </c>
      <c r="I519" s="46">
        <v>4</v>
      </c>
      <c r="J519" s="46"/>
      <c r="K519" s="47">
        <v>1036.25</v>
      </c>
      <c r="L519" s="45"/>
      <c r="M519" s="48">
        <v>4145</v>
      </c>
    </row>
    <row r="520" spans="1:13" s="16" customFormat="1" ht="22.5" customHeight="1" outlineLevel="1" x14ac:dyDescent="0.25">
      <c r="A520" s="42" t="s">
        <v>1263</v>
      </c>
      <c r="B520" s="43" t="s">
        <v>1264</v>
      </c>
      <c r="C520" s="6" t="s">
        <v>1265</v>
      </c>
      <c r="D520" s="6"/>
      <c r="E520" s="6"/>
      <c r="F520" s="44" t="s">
        <v>20</v>
      </c>
      <c r="G520" s="45">
        <v>4</v>
      </c>
      <c r="H520" s="46">
        <v>1</v>
      </c>
      <c r="I520" s="46">
        <v>4</v>
      </c>
      <c r="J520" s="46"/>
      <c r="K520" s="47">
        <v>9125.92</v>
      </c>
      <c r="L520" s="45"/>
      <c r="M520" s="48">
        <v>36503.68</v>
      </c>
    </row>
    <row r="521" spans="1:13" s="16" customFormat="1" ht="22.5" customHeight="1" outlineLevel="1" x14ac:dyDescent="0.25">
      <c r="A521" s="42" t="s">
        <v>1266</v>
      </c>
      <c r="B521" s="43" t="s">
        <v>1267</v>
      </c>
      <c r="C521" s="6" t="s">
        <v>1268</v>
      </c>
      <c r="D521" s="6"/>
      <c r="E521" s="6"/>
      <c r="F521" s="44" t="s">
        <v>20</v>
      </c>
      <c r="G521" s="45">
        <v>4</v>
      </c>
      <c r="H521" s="46">
        <v>1</v>
      </c>
      <c r="I521" s="46">
        <v>4</v>
      </c>
      <c r="J521" s="46"/>
      <c r="K521" s="53">
        <v>730.54</v>
      </c>
      <c r="L521" s="45"/>
      <c r="M521" s="48">
        <v>2922.16</v>
      </c>
    </row>
    <row r="522" spans="1:13" s="16" customFormat="1" ht="22.5" customHeight="1" outlineLevel="1" x14ac:dyDescent="0.25">
      <c r="A522" s="42" t="s">
        <v>1269</v>
      </c>
      <c r="B522" s="43" t="s">
        <v>1270</v>
      </c>
      <c r="C522" s="6" t="s">
        <v>1271</v>
      </c>
      <c r="D522" s="6"/>
      <c r="E522" s="6"/>
      <c r="F522" s="44" t="s">
        <v>20</v>
      </c>
      <c r="G522" s="45">
        <v>4</v>
      </c>
      <c r="H522" s="46">
        <v>1</v>
      </c>
      <c r="I522" s="46">
        <v>4</v>
      </c>
      <c r="J522" s="46"/>
      <c r="K522" s="47">
        <v>3294.27</v>
      </c>
      <c r="L522" s="45"/>
      <c r="M522" s="48">
        <v>13177.08</v>
      </c>
    </row>
    <row r="523" spans="1:13" s="16" customFormat="1" ht="22.5" customHeight="1" outlineLevel="1" x14ac:dyDescent="0.25">
      <c r="A523" s="42" t="s">
        <v>1272</v>
      </c>
      <c r="B523" s="43" t="s">
        <v>1273</v>
      </c>
      <c r="C523" s="6" t="s">
        <v>1274</v>
      </c>
      <c r="D523" s="6"/>
      <c r="E523" s="6"/>
      <c r="F523" s="44" t="s">
        <v>20</v>
      </c>
      <c r="G523" s="45">
        <v>4</v>
      </c>
      <c r="H523" s="46">
        <v>1</v>
      </c>
      <c r="I523" s="46">
        <v>4</v>
      </c>
      <c r="J523" s="46"/>
      <c r="K523" s="47">
        <v>51270.45</v>
      </c>
      <c r="L523" s="45"/>
      <c r="M523" s="48">
        <v>205081.8</v>
      </c>
    </row>
    <row r="524" spans="1:13" s="16" customFormat="1" ht="22.5" customHeight="1" outlineLevel="1" x14ac:dyDescent="0.25">
      <c r="A524" s="42" t="s">
        <v>1275</v>
      </c>
      <c r="B524" s="43" t="s">
        <v>1276</v>
      </c>
      <c r="C524" s="6" t="s">
        <v>1277</v>
      </c>
      <c r="D524" s="6"/>
      <c r="E524" s="6"/>
      <c r="F524" s="44" t="s">
        <v>20</v>
      </c>
      <c r="G524" s="45">
        <v>4</v>
      </c>
      <c r="H524" s="46">
        <v>1</v>
      </c>
      <c r="I524" s="46">
        <v>4</v>
      </c>
      <c r="J524" s="46"/>
      <c r="K524" s="47">
        <v>20853.53</v>
      </c>
      <c r="L524" s="45"/>
      <c r="M524" s="48">
        <v>83414.12</v>
      </c>
    </row>
    <row r="525" spans="1:13" s="16" customFormat="1" ht="22.5" customHeight="1" outlineLevel="1" x14ac:dyDescent="0.25">
      <c r="A525" s="42" t="s">
        <v>1278</v>
      </c>
      <c r="B525" s="43" t="s">
        <v>1279</v>
      </c>
      <c r="C525" s="6" t="s">
        <v>1280</v>
      </c>
      <c r="D525" s="6"/>
      <c r="E525" s="6"/>
      <c r="F525" s="44" t="s">
        <v>20</v>
      </c>
      <c r="G525" s="45">
        <v>4</v>
      </c>
      <c r="H525" s="46">
        <v>1</v>
      </c>
      <c r="I525" s="46">
        <v>4</v>
      </c>
      <c r="J525" s="46"/>
      <c r="K525" s="47">
        <v>17406.400000000001</v>
      </c>
      <c r="L525" s="45"/>
      <c r="M525" s="48">
        <v>69625.600000000006</v>
      </c>
    </row>
    <row r="526" spans="1:13" s="16" customFormat="1" ht="22.5" customHeight="1" outlineLevel="1" x14ac:dyDescent="0.25">
      <c r="A526" s="42" t="s">
        <v>1281</v>
      </c>
      <c r="B526" s="43" t="s">
        <v>1282</v>
      </c>
      <c r="C526" s="6" t="s">
        <v>1283</v>
      </c>
      <c r="D526" s="6"/>
      <c r="E526" s="6"/>
      <c r="F526" s="44" t="s">
        <v>20</v>
      </c>
      <c r="G526" s="45">
        <v>4</v>
      </c>
      <c r="H526" s="46">
        <v>1</v>
      </c>
      <c r="I526" s="46">
        <v>4</v>
      </c>
      <c r="J526" s="46"/>
      <c r="K526" s="47">
        <v>11555.78</v>
      </c>
      <c r="L526" s="45"/>
      <c r="M526" s="48">
        <v>46223.12</v>
      </c>
    </row>
    <row r="527" spans="1:13" s="16" customFormat="1" ht="22.5" customHeight="1" outlineLevel="1" x14ac:dyDescent="0.25">
      <c r="A527" s="42" t="s">
        <v>1284</v>
      </c>
      <c r="B527" s="43" t="s">
        <v>1285</v>
      </c>
      <c r="C527" s="6" t="s">
        <v>1286</v>
      </c>
      <c r="D527" s="6"/>
      <c r="E527" s="6"/>
      <c r="F527" s="44" t="s">
        <v>20</v>
      </c>
      <c r="G527" s="45">
        <v>4</v>
      </c>
      <c r="H527" s="46">
        <v>1</v>
      </c>
      <c r="I527" s="46">
        <v>4</v>
      </c>
      <c r="J527" s="46"/>
      <c r="K527" s="47">
        <v>16683.25</v>
      </c>
      <c r="L527" s="45"/>
      <c r="M527" s="48">
        <v>66733</v>
      </c>
    </row>
    <row r="528" spans="1:13" s="16" customFormat="1" ht="22.5" customHeight="1" outlineLevel="1" x14ac:dyDescent="0.25">
      <c r="A528" s="42" t="s">
        <v>1287</v>
      </c>
      <c r="B528" s="43" t="s">
        <v>1288</v>
      </c>
      <c r="C528" s="6" t="s">
        <v>1289</v>
      </c>
      <c r="D528" s="6"/>
      <c r="E528" s="6"/>
      <c r="F528" s="44" t="s">
        <v>20</v>
      </c>
      <c r="G528" s="45">
        <v>4</v>
      </c>
      <c r="H528" s="46">
        <v>1</v>
      </c>
      <c r="I528" s="46">
        <v>4</v>
      </c>
      <c r="J528" s="46"/>
      <c r="K528" s="47">
        <v>1859.55</v>
      </c>
      <c r="L528" s="45"/>
      <c r="M528" s="48">
        <v>7438.2</v>
      </c>
    </row>
    <row r="529" spans="1:13" s="16" customFormat="1" ht="22.5" customHeight="1" outlineLevel="1" x14ac:dyDescent="0.25">
      <c r="A529" s="42" t="s">
        <v>1290</v>
      </c>
      <c r="B529" s="43" t="s">
        <v>1291</v>
      </c>
      <c r="C529" s="6" t="s">
        <v>1292</v>
      </c>
      <c r="D529" s="6"/>
      <c r="E529" s="6"/>
      <c r="F529" s="44" t="s">
        <v>20</v>
      </c>
      <c r="G529" s="45">
        <v>200</v>
      </c>
      <c r="H529" s="46">
        <v>1</v>
      </c>
      <c r="I529" s="46">
        <v>200</v>
      </c>
      <c r="J529" s="46"/>
      <c r="K529" s="53">
        <v>29.52</v>
      </c>
      <c r="L529" s="45"/>
      <c r="M529" s="48">
        <v>5904</v>
      </c>
    </row>
    <row r="530" spans="1:13" s="16" customFormat="1" ht="22.5" customHeight="1" outlineLevel="1" x14ac:dyDescent="0.25">
      <c r="A530" s="42" t="s">
        <v>1293</v>
      </c>
      <c r="B530" s="43" t="s">
        <v>1294</v>
      </c>
      <c r="C530" s="6" t="s">
        <v>1295</v>
      </c>
      <c r="D530" s="6"/>
      <c r="E530" s="6"/>
      <c r="F530" s="44" t="s">
        <v>20</v>
      </c>
      <c r="G530" s="45">
        <v>4</v>
      </c>
      <c r="H530" s="46">
        <v>1</v>
      </c>
      <c r="I530" s="46">
        <v>4</v>
      </c>
      <c r="J530" s="46"/>
      <c r="K530" s="53">
        <v>606.15</v>
      </c>
      <c r="L530" s="45"/>
      <c r="M530" s="48">
        <v>2424.6</v>
      </c>
    </row>
    <row r="531" spans="1:13" s="16" customFormat="1" ht="22.5" customHeight="1" outlineLevel="1" x14ac:dyDescent="0.25">
      <c r="A531" s="42" t="s">
        <v>1296</v>
      </c>
      <c r="B531" s="43" t="s">
        <v>1297</v>
      </c>
      <c r="C531" s="6" t="s">
        <v>1298</v>
      </c>
      <c r="D531" s="6"/>
      <c r="E531" s="6"/>
      <c r="F531" s="44" t="s">
        <v>20</v>
      </c>
      <c r="G531" s="45">
        <v>4</v>
      </c>
      <c r="H531" s="46">
        <v>1</v>
      </c>
      <c r="I531" s="46">
        <v>4</v>
      </c>
      <c r="J531" s="46"/>
      <c r="K531" s="47">
        <v>1301.9000000000001</v>
      </c>
      <c r="L531" s="45"/>
      <c r="M531" s="48">
        <v>5207.6000000000004</v>
      </c>
    </row>
    <row r="532" spans="1:13" s="16" customFormat="1" ht="22.5" customHeight="1" outlineLevel="1" x14ac:dyDescent="0.25">
      <c r="A532" s="42" t="s">
        <v>1299</v>
      </c>
      <c r="B532" s="43" t="s">
        <v>1300</v>
      </c>
      <c r="C532" s="6" t="s">
        <v>1301</v>
      </c>
      <c r="D532" s="6"/>
      <c r="E532" s="6"/>
      <c r="F532" s="44" t="s">
        <v>20</v>
      </c>
      <c r="G532" s="45">
        <v>4</v>
      </c>
      <c r="H532" s="46">
        <v>1</v>
      </c>
      <c r="I532" s="46">
        <v>4</v>
      </c>
      <c r="J532" s="46"/>
      <c r="K532" s="53">
        <v>545</v>
      </c>
      <c r="L532" s="45"/>
      <c r="M532" s="48">
        <v>2180</v>
      </c>
    </row>
    <row r="533" spans="1:13" s="16" customFormat="1" ht="22.5" customHeight="1" outlineLevel="1" x14ac:dyDescent="0.25">
      <c r="A533" s="42" t="s">
        <v>1302</v>
      </c>
      <c r="B533" s="43" t="s">
        <v>1303</v>
      </c>
      <c r="C533" s="6" t="s">
        <v>1304</v>
      </c>
      <c r="D533" s="6"/>
      <c r="E533" s="6"/>
      <c r="F533" s="44" t="s">
        <v>20</v>
      </c>
      <c r="G533" s="45">
        <v>4</v>
      </c>
      <c r="H533" s="46">
        <v>1</v>
      </c>
      <c r="I533" s="46">
        <v>4</v>
      </c>
      <c r="J533" s="46"/>
      <c r="K533" s="47">
        <v>1009.9</v>
      </c>
      <c r="L533" s="45"/>
      <c r="M533" s="48">
        <v>4039.6</v>
      </c>
    </row>
    <row r="534" spans="1:13" s="16" customFormat="1" ht="22.5" customHeight="1" outlineLevel="1" x14ac:dyDescent="0.25">
      <c r="A534" s="42" t="s">
        <v>1305</v>
      </c>
      <c r="B534" s="43" t="s">
        <v>1306</v>
      </c>
      <c r="C534" s="6" t="s">
        <v>1307</v>
      </c>
      <c r="D534" s="6"/>
      <c r="E534" s="6"/>
      <c r="F534" s="44" t="s">
        <v>20</v>
      </c>
      <c r="G534" s="45">
        <v>4</v>
      </c>
      <c r="H534" s="46">
        <v>1</v>
      </c>
      <c r="I534" s="46">
        <v>4</v>
      </c>
      <c r="J534" s="46"/>
      <c r="K534" s="47">
        <v>2975.92</v>
      </c>
      <c r="L534" s="45"/>
      <c r="M534" s="48">
        <v>11903.68</v>
      </c>
    </row>
    <row r="535" spans="1:13" s="16" customFormat="1" ht="22.5" customHeight="1" outlineLevel="1" x14ac:dyDescent="0.25">
      <c r="A535" s="42" t="s">
        <v>1308</v>
      </c>
      <c r="B535" s="43" t="s">
        <v>1309</v>
      </c>
      <c r="C535" s="6" t="s">
        <v>1310</v>
      </c>
      <c r="D535" s="6"/>
      <c r="E535" s="6"/>
      <c r="F535" s="44" t="s">
        <v>20</v>
      </c>
      <c r="G535" s="45">
        <v>4</v>
      </c>
      <c r="H535" s="46">
        <v>1</v>
      </c>
      <c r="I535" s="46">
        <v>4</v>
      </c>
      <c r="J535" s="46"/>
      <c r="K535" s="47">
        <v>1833.2</v>
      </c>
      <c r="L535" s="45"/>
      <c r="M535" s="48">
        <v>7332.8</v>
      </c>
    </row>
    <row r="536" spans="1:13" s="16" customFormat="1" ht="22.5" customHeight="1" outlineLevel="1" x14ac:dyDescent="0.25">
      <c r="A536" s="42" t="s">
        <v>1311</v>
      </c>
      <c r="B536" s="43" t="s">
        <v>1312</v>
      </c>
      <c r="C536" s="6" t="s">
        <v>1313</v>
      </c>
      <c r="D536" s="6"/>
      <c r="E536" s="6"/>
      <c r="F536" s="44" t="s">
        <v>20</v>
      </c>
      <c r="G536" s="45">
        <v>4</v>
      </c>
      <c r="H536" s="46">
        <v>1</v>
      </c>
      <c r="I536" s="46">
        <v>4</v>
      </c>
      <c r="J536" s="46"/>
      <c r="K536" s="47">
        <v>135723.95000000001</v>
      </c>
      <c r="L536" s="45"/>
      <c r="M536" s="48">
        <v>542895.80000000005</v>
      </c>
    </row>
    <row r="537" spans="1:13" s="16" customFormat="1" ht="22.5" customHeight="1" outlineLevel="1" x14ac:dyDescent="0.25">
      <c r="A537" s="42" t="s">
        <v>1314</v>
      </c>
      <c r="B537" s="43" t="s">
        <v>1315</v>
      </c>
      <c r="C537" s="6" t="s">
        <v>1316</v>
      </c>
      <c r="D537" s="6"/>
      <c r="E537" s="6"/>
      <c r="F537" s="44" t="s">
        <v>20</v>
      </c>
      <c r="G537" s="45">
        <v>24</v>
      </c>
      <c r="H537" s="46">
        <v>1</v>
      </c>
      <c r="I537" s="46">
        <v>24</v>
      </c>
      <c r="J537" s="46"/>
      <c r="K537" s="47">
        <v>1176.45</v>
      </c>
      <c r="L537" s="45"/>
      <c r="M537" s="48">
        <v>28234.799999999999</v>
      </c>
    </row>
    <row r="538" spans="1:13" s="16" customFormat="1" ht="22.5" customHeight="1" outlineLevel="1" x14ac:dyDescent="0.25">
      <c r="A538" s="42" t="s">
        <v>1317</v>
      </c>
      <c r="B538" s="43" t="s">
        <v>1318</v>
      </c>
      <c r="C538" s="6" t="s">
        <v>1319</v>
      </c>
      <c r="D538" s="6"/>
      <c r="E538" s="6"/>
      <c r="F538" s="44" t="s">
        <v>20</v>
      </c>
      <c r="G538" s="45">
        <v>24</v>
      </c>
      <c r="H538" s="46">
        <v>1</v>
      </c>
      <c r="I538" s="46">
        <v>24</v>
      </c>
      <c r="J538" s="46"/>
      <c r="K538" s="47">
        <v>1176.45</v>
      </c>
      <c r="L538" s="45"/>
      <c r="M538" s="48">
        <v>28234.799999999999</v>
      </c>
    </row>
    <row r="539" spans="1:13" s="16" customFormat="1" ht="22.5" customHeight="1" outlineLevel="1" x14ac:dyDescent="0.25">
      <c r="A539" s="42" t="s">
        <v>1320</v>
      </c>
      <c r="B539" s="43" t="s">
        <v>1321</v>
      </c>
      <c r="C539" s="6" t="s">
        <v>1322</v>
      </c>
      <c r="D539" s="6"/>
      <c r="E539" s="6"/>
      <c r="F539" s="44" t="s">
        <v>20</v>
      </c>
      <c r="G539" s="45">
        <v>4</v>
      </c>
      <c r="H539" s="46">
        <v>1</v>
      </c>
      <c r="I539" s="46">
        <v>4</v>
      </c>
      <c r="J539" s="46"/>
      <c r="K539" s="47">
        <v>7504.62</v>
      </c>
      <c r="L539" s="45"/>
      <c r="M539" s="48">
        <v>30018.48</v>
      </c>
    </row>
    <row r="540" spans="1:13" s="16" customFormat="1" ht="22.5" customHeight="1" outlineLevel="1" x14ac:dyDescent="0.25">
      <c r="A540" s="42" t="s">
        <v>1323</v>
      </c>
      <c r="B540" s="43" t="s">
        <v>1324</v>
      </c>
      <c r="C540" s="6" t="s">
        <v>1325</v>
      </c>
      <c r="D540" s="6"/>
      <c r="E540" s="6"/>
      <c r="F540" s="44" t="s">
        <v>20</v>
      </c>
      <c r="G540" s="45">
        <v>12</v>
      </c>
      <c r="H540" s="46">
        <v>1</v>
      </c>
      <c r="I540" s="46">
        <v>12</v>
      </c>
      <c r="J540" s="46"/>
      <c r="K540" s="47">
        <v>7916.8</v>
      </c>
      <c r="L540" s="45"/>
      <c r="M540" s="48">
        <v>95001.600000000006</v>
      </c>
    </row>
    <row r="541" spans="1:13" s="16" customFormat="1" ht="22.5" customHeight="1" outlineLevel="1" x14ac:dyDescent="0.25">
      <c r="A541" s="42" t="s">
        <v>1326</v>
      </c>
      <c r="B541" s="43" t="s">
        <v>1327</v>
      </c>
      <c r="C541" s="6" t="s">
        <v>1328</v>
      </c>
      <c r="D541" s="6"/>
      <c r="E541" s="6"/>
      <c r="F541" s="44" t="s">
        <v>20</v>
      </c>
      <c r="G541" s="45">
        <v>4</v>
      </c>
      <c r="H541" s="46">
        <v>1</v>
      </c>
      <c r="I541" s="46">
        <v>4</v>
      </c>
      <c r="J541" s="46"/>
      <c r="K541" s="47">
        <v>9768.9699999999993</v>
      </c>
      <c r="L541" s="45"/>
      <c r="M541" s="48">
        <v>39075.879999999997</v>
      </c>
    </row>
    <row r="542" spans="1:13" s="16" customFormat="1" ht="22.5" customHeight="1" outlineLevel="1" x14ac:dyDescent="0.25">
      <c r="A542" s="42" t="s">
        <v>1329</v>
      </c>
      <c r="B542" s="43" t="s">
        <v>1330</v>
      </c>
      <c r="C542" s="6" t="s">
        <v>1331</v>
      </c>
      <c r="D542" s="6"/>
      <c r="E542" s="6"/>
      <c r="F542" s="44" t="s">
        <v>20</v>
      </c>
      <c r="G542" s="45">
        <v>24</v>
      </c>
      <c r="H542" s="46">
        <v>1</v>
      </c>
      <c r="I542" s="46">
        <v>24</v>
      </c>
      <c r="J542" s="46"/>
      <c r="K542" s="53">
        <v>279.35000000000002</v>
      </c>
      <c r="L542" s="45"/>
      <c r="M542" s="48">
        <v>6704.4</v>
      </c>
    </row>
    <row r="543" spans="1:13" s="16" customFormat="1" ht="22.5" customHeight="1" outlineLevel="1" x14ac:dyDescent="0.25">
      <c r="A543" s="42" t="s">
        <v>1332</v>
      </c>
      <c r="B543" s="43" t="s">
        <v>1333</v>
      </c>
      <c r="C543" s="6" t="s">
        <v>1334</v>
      </c>
      <c r="D543" s="6"/>
      <c r="E543" s="6"/>
      <c r="F543" s="44" t="s">
        <v>20</v>
      </c>
      <c r="G543" s="45">
        <v>8</v>
      </c>
      <c r="H543" s="46">
        <v>1</v>
      </c>
      <c r="I543" s="46">
        <v>8</v>
      </c>
      <c r="J543" s="46"/>
      <c r="K543" s="47">
        <v>231115.5</v>
      </c>
      <c r="L543" s="45"/>
      <c r="M543" s="48">
        <v>1848924</v>
      </c>
    </row>
    <row r="544" spans="1:13" s="39" customFormat="1" ht="15" customHeight="1" outlineLevel="1" x14ac:dyDescent="0.25">
      <c r="A544" s="40" t="s">
        <v>1335</v>
      </c>
      <c r="B544" s="41"/>
      <c r="C544" s="41"/>
      <c r="D544" s="41"/>
      <c r="E544" s="41"/>
      <c r="F544" s="41"/>
      <c r="G544" s="41"/>
      <c r="H544" s="41"/>
      <c r="I544" s="41"/>
      <c r="J544" s="41"/>
      <c r="K544" s="41"/>
      <c r="L544" s="41"/>
      <c r="M544" s="41"/>
    </row>
    <row r="545" spans="1:13" s="39" customFormat="1" ht="15" customHeight="1" outlineLevel="1" x14ac:dyDescent="0.25">
      <c r="A545" s="49" t="s">
        <v>1336</v>
      </c>
      <c r="B545" s="50"/>
      <c r="C545" s="50"/>
      <c r="D545" s="50"/>
      <c r="E545" s="50"/>
      <c r="F545" s="50"/>
      <c r="G545" s="50"/>
      <c r="H545" s="50"/>
      <c r="I545" s="50"/>
      <c r="J545" s="50"/>
      <c r="K545" s="50"/>
      <c r="L545" s="50"/>
      <c r="M545" s="51"/>
    </row>
    <row r="546" spans="1:13" s="16" customFormat="1" ht="22.5" customHeight="1" outlineLevel="1" x14ac:dyDescent="0.25">
      <c r="A546" s="42" t="s">
        <v>1337</v>
      </c>
      <c r="B546" s="43" t="s">
        <v>1338</v>
      </c>
      <c r="C546" s="6" t="s">
        <v>509</v>
      </c>
      <c r="D546" s="6"/>
      <c r="E546" s="6"/>
      <c r="F546" s="44" t="s">
        <v>20</v>
      </c>
      <c r="G546" s="45">
        <v>2</v>
      </c>
      <c r="H546" s="46">
        <v>1</v>
      </c>
      <c r="I546" s="46">
        <v>2</v>
      </c>
      <c r="J546" s="46"/>
      <c r="K546" s="47">
        <v>28532.080000000002</v>
      </c>
      <c r="L546" s="45"/>
      <c r="M546" s="48">
        <v>57064.160000000003</v>
      </c>
    </row>
    <row r="547" spans="1:13" s="16" customFormat="1" ht="22.5" customHeight="1" outlineLevel="1" x14ac:dyDescent="0.25">
      <c r="A547" s="42" t="s">
        <v>1339</v>
      </c>
      <c r="B547" s="43" t="s">
        <v>1340</v>
      </c>
      <c r="C547" s="6" t="s">
        <v>1341</v>
      </c>
      <c r="D547" s="6"/>
      <c r="E547" s="6"/>
      <c r="F547" s="44" t="s">
        <v>20</v>
      </c>
      <c r="G547" s="45">
        <v>2</v>
      </c>
      <c r="H547" s="46">
        <v>1</v>
      </c>
      <c r="I547" s="46">
        <v>2</v>
      </c>
      <c r="J547" s="46"/>
      <c r="K547" s="47">
        <v>33531.99</v>
      </c>
      <c r="L547" s="45"/>
      <c r="M547" s="48">
        <v>67063.98</v>
      </c>
    </row>
    <row r="548" spans="1:13" s="16" customFormat="1" ht="22.5" customHeight="1" outlineLevel="1" x14ac:dyDescent="0.25">
      <c r="A548" s="42" t="s">
        <v>1342</v>
      </c>
      <c r="B548" s="43" t="s">
        <v>1343</v>
      </c>
      <c r="C548" s="6" t="s">
        <v>1344</v>
      </c>
      <c r="D548" s="6"/>
      <c r="E548" s="6"/>
      <c r="F548" s="44" t="s">
        <v>20</v>
      </c>
      <c r="G548" s="45">
        <v>2</v>
      </c>
      <c r="H548" s="46">
        <v>1</v>
      </c>
      <c r="I548" s="46">
        <v>2</v>
      </c>
      <c r="J548" s="46"/>
      <c r="K548" s="47">
        <v>5139.07</v>
      </c>
      <c r="L548" s="45"/>
      <c r="M548" s="48">
        <v>10278.14</v>
      </c>
    </row>
    <row r="549" spans="1:13" s="16" customFormat="1" ht="22.5" customHeight="1" outlineLevel="1" x14ac:dyDescent="0.25">
      <c r="A549" s="42" t="s">
        <v>1345</v>
      </c>
      <c r="B549" s="43" t="s">
        <v>1346</v>
      </c>
      <c r="C549" s="6" t="s">
        <v>1347</v>
      </c>
      <c r="D549" s="6"/>
      <c r="E549" s="6"/>
      <c r="F549" s="44" t="s">
        <v>20</v>
      </c>
      <c r="G549" s="45">
        <v>30</v>
      </c>
      <c r="H549" s="46">
        <v>1</v>
      </c>
      <c r="I549" s="46">
        <v>30</v>
      </c>
      <c r="J549" s="46"/>
      <c r="K549" s="47">
        <v>1015.17</v>
      </c>
      <c r="L549" s="45"/>
      <c r="M549" s="48">
        <v>30455.1</v>
      </c>
    </row>
    <row r="550" spans="1:13" s="16" customFormat="1" ht="22.5" customHeight="1" outlineLevel="1" x14ac:dyDescent="0.25">
      <c r="A550" s="42" t="s">
        <v>1348</v>
      </c>
      <c r="B550" s="43" t="s">
        <v>1349</v>
      </c>
      <c r="C550" s="6" t="s">
        <v>1350</v>
      </c>
      <c r="D550" s="6"/>
      <c r="E550" s="6"/>
      <c r="F550" s="44" t="s">
        <v>20</v>
      </c>
      <c r="G550" s="45">
        <v>2</v>
      </c>
      <c r="H550" s="46">
        <v>1</v>
      </c>
      <c r="I550" s="46">
        <v>2</v>
      </c>
      <c r="J550" s="46"/>
      <c r="K550" s="47">
        <v>3158.28</v>
      </c>
      <c r="L550" s="45"/>
      <c r="M550" s="48">
        <v>6316.56</v>
      </c>
    </row>
    <row r="551" spans="1:13" s="16" customFormat="1" ht="22.5" customHeight="1" outlineLevel="1" x14ac:dyDescent="0.25">
      <c r="A551" s="42" t="s">
        <v>1351</v>
      </c>
      <c r="B551" s="43" t="s">
        <v>1352</v>
      </c>
      <c r="C551" s="6" t="s">
        <v>1353</v>
      </c>
      <c r="D551" s="6"/>
      <c r="E551" s="6"/>
      <c r="F551" s="44" t="s">
        <v>20</v>
      </c>
      <c r="G551" s="45">
        <v>30</v>
      </c>
      <c r="H551" s="46">
        <v>1</v>
      </c>
      <c r="I551" s="46">
        <v>30</v>
      </c>
      <c r="J551" s="46"/>
      <c r="K551" s="47">
        <v>172417.4</v>
      </c>
      <c r="L551" s="45"/>
      <c r="M551" s="48">
        <v>5172522</v>
      </c>
    </row>
    <row r="552" spans="1:13" s="16" customFormat="1" ht="22.5" customHeight="1" outlineLevel="1" x14ac:dyDescent="0.25">
      <c r="A552" s="42" t="s">
        <v>1354</v>
      </c>
      <c r="B552" s="43" t="s">
        <v>1355</v>
      </c>
      <c r="C552" s="6" t="s">
        <v>1356</v>
      </c>
      <c r="D552" s="6"/>
      <c r="E552" s="6"/>
      <c r="F552" s="44" t="s">
        <v>20</v>
      </c>
      <c r="G552" s="45">
        <v>30</v>
      </c>
      <c r="H552" s="46">
        <v>1</v>
      </c>
      <c r="I552" s="46">
        <v>30</v>
      </c>
      <c r="J552" s="46"/>
      <c r="K552" s="53">
        <v>230.87</v>
      </c>
      <c r="L552" s="45"/>
      <c r="M552" s="48">
        <v>6926.1</v>
      </c>
    </row>
    <row r="553" spans="1:13" s="16" customFormat="1" ht="22.5" customHeight="1" outlineLevel="1" x14ac:dyDescent="0.25">
      <c r="A553" s="42" t="s">
        <v>1357</v>
      </c>
      <c r="B553" s="43" t="s">
        <v>1358</v>
      </c>
      <c r="C553" s="6" t="s">
        <v>1359</v>
      </c>
      <c r="D553" s="6"/>
      <c r="E553" s="6"/>
      <c r="F553" s="44" t="s">
        <v>20</v>
      </c>
      <c r="G553" s="45">
        <v>6</v>
      </c>
      <c r="H553" s="46">
        <v>1</v>
      </c>
      <c r="I553" s="46">
        <v>6</v>
      </c>
      <c r="J553" s="46"/>
      <c r="K553" s="47">
        <v>2671.25</v>
      </c>
      <c r="L553" s="45"/>
      <c r="M553" s="48">
        <v>16027.5</v>
      </c>
    </row>
    <row r="554" spans="1:13" s="16" customFormat="1" ht="22.5" customHeight="1" outlineLevel="1" x14ac:dyDescent="0.25">
      <c r="A554" s="42" t="s">
        <v>1360</v>
      </c>
      <c r="B554" s="43" t="s">
        <v>1361</v>
      </c>
      <c r="C554" s="6" t="s">
        <v>1362</v>
      </c>
      <c r="D554" s="6"/>
      <c r="E554" s="6"/>
      <c r="F554" s="44" t="s">
        <v>20</v>
      </c>
      <c r="G554" s="45">
        <v>2</v>
      </c>
      <c r="H554" s="46">
        <v>1</v>
      </c>
      <c r="I554" s="46">
        <v>2</v>
      </c>
      <c r="J554" s="46"/>
      <c r="K554" s="47">
        <v>8789.65</v>
      </c>
      <c r="L554" s="45"/>
      <c r="M554" s="48">
        <v>17579.3</v>
      </c>
    </row>
    <row r="555" spans="1:13" s="16" customFormat="1" ht="22.5" customHeight="1" outlineLevel="1" x14ac:dyDescent="0.25">
      <c r="A555" s="42" t="s">
        <v>1363</v>
      </c>
      <c r="B555" s="43" t="s">
        <v>1364</v>
      </c>
      <c r="C555" s="6" t="s">
        <v>1365</v>
      </c>
      <c r="D555" s="6"/>
      <c r="E555" s="6"/>
      <c r="F555" s="44" t="s">
        <v>20</v>
      </c>
      <c r="G555" s="45">
        <v>2</v>
      </c>
      <c r="H555" s="46">
        <v>1</v>
      </c>
      <c r="I555" s="46">
        <v>2</v>
      </c>
      <c r="J555" s="46"/>
      <c r="K555" s="47">
        <v>9237.67</v>
      </c>
      <c r="L555" s="45"/>
      <c r="M555" s="48">
        <v>18475.34</v>
      </c>
    </row>
    <row r="556" spans="1:13" s="16" customFormat="1" ht="22.5" customHeight="1" outlineLevel="1" x14ac:dyDescent="0.25">
      <c r="A556" s="42" t="s">
        <v>1366</v>
      </c>
      <c r="B556" s="43" t="s">
        <v>1367</v>
      </c>
      <c r="C556" s="6" t="s">
        <v>1368</v>
      </c>
      <c r="D556" s="6"/>
      <c r="E556" s="6"/>
      <c r="F556" s="44" t="s">
        <v>20</v>
      </c>
      <c r="G556" s="45">
        <v>2</v>
      </c>
      <c r="H556" s="46">
        <v>1</v>
      </c>
      <c r="I556" s="46">
        <v>2</v>
      </c>
      <c r="J556" s="46"/>
      <c r="K556" s="47">
        <v>9856.4500000000007</v>
      </c>
      <c r="L556" s="45"/>
      <c r="M556" s="48">
        <v>19712.900000000001</v>
      </c>
    </row>
    <row r="557" spans="1:13" s="16" customFormat="1" ht="22.5" customHeight="1" outlineLevel="1" x14ac:dyDescent="0.25">
      <c r="A557" s="42" t="s">
        <v>1369</v>
      </c>
      <c r="B557" s="43" t="s">
        <v>1370</v>
      </c>
      <c r="C557" s="6" t="s">
        <v>1371</v>
      </c>
      <c r="D557" s="6"/>
      <c r="E557" s="6"/>
      <c r="F557" s="44" t="s">
        <v>20</v>
      </c>
      <c r="G557" s="45">
        <v>2</v>
      </c>
      <c r="H557" s="46">
        <v>1</v>
      </c>
      <c r="I557" s="46">
        <v>2</v>
      </c>
      <c r="J557" s="46"/>
      <c r="K557" s="47">
        <v>9237.67</v>
      </c>
      <c r="L557" s="45"/>
      <c r="M557" s="48">
        <v>18475.34</v>
      </c>
    </row>
    <row r="558" spans="1:13" s="16" customFormat="1" ht="22.5" customHeight="1" outlineLevel="1" x14ac:dyDescent="0.25">
      <c r="A558" s="42" t="s">
        <v>1372</v>
      </c>
      <c r="B558" s="43" t="s">
        <v>1373</v>
      </c>
      <c r="C558" s="6" t="s">
        <v>1374</v>
      </c>
      <c r="D558" s="6"/>
      <c r="E558" s="6"/>
      <c r="F558" s="44" t="s">
        <v>20</v>
      </c>
      <c r="G558" s="45">
        <v>2</v>
      </c>
      <c r="H558" s="46">
        <v>1</v>
      </c>
      <c r="I558" s="46">
        <v>2</v>
      </c>
      <c r="J558" s="46"/>
      <c r="K558" s="47">
        <v>8341.6200000000008</v>
      </c>
      <c r="L558" s="45"/>
      <c r="M558" s="48">
        <v>16683.240000000002</v>
      </c>
    </row>
    <row r="559" spans="1:13" s="16" customFormat="1" ht="22.5" customHeight="1" outlineLevel="1" x14ac:dyDescent="0.25">
      <c r="A559" s="42" t="s">
        <v>1375</v>
      </c>
      <c r="B559" s="43" t="s">
        <v>1376</v>
      </c>
      <c r="C559" s="6" t="s">
        <v>1377</v>
      </c>
      <c r="D559" s="6"/>
      <c r="E559" s="6"/>
      <c r="F559" s="44" t="s">
        <v>20</v>
      </c>
      <c r="G559" s="45">
        <v>4</v>
      </c>
      <c r="H559" s="46">
        <v>1</v>
      </c>
      <c r="I559" s="46">
        <v>4</v>
      </c>
      <c r="J559" s="46"/>
      <c r="K559" s="47">
        <v>156202.20000000001</v>
      </c>
      <c r="L559" s="45"/>
      <c r="M559" s="48">
        <v>624808.80000000005</v>
      </c>
    </row>
    <row r="560" spans="1:13" s="16" customFormat="1" ht="22.5" customHeight="1" outlineLevel="1" x14ac:dyDescent="0.25">
      <c r="A560" s="42" t="s">
        <v>1378</v>
      </c>
      <c r="B560" s="43" t="s">
        <v>1379</v>
      </c>
      <c r="C560" s="6" t="s">
        <v>1380</v>
      </c>
      <c r="D560" s="6"/>
      <c r="E560" s="6"/>
      <c r="F560" s="44" t="s">
        <v>20</v>
      </c>
      <c r="G560" s="45">
        <v>2</v>
      </c>
      <c r="H560" s="46">
        <v>1</v>
      </c>
      <c r="I560" s="46">
        <v>2</v>
      </c>
      <c r="J560" s="46"/>
      <c r="K560" s="47">
        <v>4357.93</v>
      </c>
      <c r="L560" s="45"/>
      <c r="M560" s="48">
        <v>8715.86</v>
      </c>
    </row>
    <row r="561" spans="1:13" s="16" customFormat="1" ht="22.5" customHeight="1" outlineLevel="1" x14ac:dyDescent="0.25">
      <c r="A561" s="42" t="s">
        <v>1381</v>
      </c>
      <c r="B561" s="43" t="s">
        <v>1382</v>
      </c>
      <c r="C561" s="6" t="s">
        <v>1383</v>
      </c>
      <c r="D561" s="6"/>
      <c r="E561" s="6"/>
      <c r="F561" s="44" t="s">
        <v>20</v>
      </c>
      <c r="G561" s="45">
        <v>2</v>
      </c>
      <c r="H561" s="46">
        <v>1</v>
      </c>
      <c r="I561" s="46">
        <v>2</v>
      </c>
      <c r="J561" s="46"/>
      <c r="K561" s="47">
        <v>205898.78</v>
      </c>
      <c r="L561" s="45"/>
      <c r="M561" s="48">
        <v>411797.56</v>
      </c>
    </row>
    <row r="562" spans="1:13" s="39" customFormat="1" ht="15" customHeight="1" outlineLevel="1" x14ac:dyDescent="0.25">
      <c r="A562" s="49" t="s">
        <v>1384</v>
      </c>
      <c r="B562" s="50"/>
      <c r="C562" s="50"/>
      <c r="D562" s="50"/>
      <c r="E562" s="50"/>
      <c r="F562" s="50"/>
      <c r="G562" s="50"/>
      <c r="H562" s="50"/>
      <c r="I562" s="50"/>
      <c r="J562" s="50"/>
      <c r="K562" s="50"/>
      <c r="L562" s="50"/>
      <c r="M562" s="51"/>
    </row>
    <row r="563" spans="1:13" s="16" customFormat="1" ht="22.5" customHeight="1" outlineLevel="1" x14ac:dyDescent="0.25">
      <c r="A563" s="42" t="s">
        <v>1385</v>
      </c>
      <c r="B563" s="43" t="s">
        <v>1386</v>
      </c>
      <c r="C563" s="6" t="s">
        <v>509</v>
      </c>
      <c r="D563" s="6"/>
      <c r="E563" s="6"/>
      <c r="F563" s="44" t="s">
        <v>20</v>
      </c>
      <c r="G563" s="45">
        <v>2</v>
      </c>
      <c r="H563" s="46">
        <v>1</v>
      </c>
      <c r="I563" s="46">
        <v>2</v>
      </c>
      <c r="J563" s="46"/>
      <c r="K563" s="47">
        <v>28532.080000000002</v>
      </c>
      <c r="L563" s="45"/>
      <c r="M563" s="48">
        <v>57064.160000000003</v>
      </c>
    </row>
    <row r="564" spans="1:13" s="16" customFormat="1" ht="22.5" customHeight="1" outlineLevel="1" x14ac:dyDescent="0.25">
      <c r="A564" s="42" t="s">
        <v>1387</v>
      </c>
      <c r="B564" s="43" t="s">
        <v>1388</v>
      </c>
      <c r="C564" s="6" t="s">
        <v>1389</v>
      </c>
      <c r="D564" s="6"/>
      <c r="E564" s="6"/>
      <c r="F564" s="44" t="s">
        <v>20</v>
      </c>
      <c r="G564" s="45">
        <v>2</v>
      </c>
      <c r="H564" s="46">
        <v>1</v>
      </c>
      <c r="I564" s="46">
        <v>2</v>
      </c>
      <c r="J564" s="46"/>
      <c r="K564" s="47">
        <v>77021.63</v>
      </c>
      <c r="L564" s="45"/>
      <c r="M564" s="48">
        <v>154043.26</v>
      </c>
    </row>
    <row r="565" spans="1:13" s="16" customFormat="1" ht="22.5" customHeight="1" outlineLevel="1" x14ac:dyDescent="0.25">
      <c r="A565" s="42" t="s">
        <v>1390</v>
      </c>
      <c r="B565" s="43" t="s">
        <v>1391</v>
      </c>
      <c r="C565" s="6" t="s">
        <v>1392</v>
      </c>
      <c r="D565" s="6"/>
      <c r="E565" s="6"/>
      <c r="F565" s="44" t="s">
        <v>20</v>
      </c>
      <c r="G565" s="45">
        <v>2</v>
      </c>
      <c r="H565" s="46">
        <v>1</v>
      </c>
      <c r="I565" s="46">
        <v>2</v>
      </c>
      <c r="J565" s="46"/>
      <c r="K565" s="47">
        <v>1394.67</v>
      </c>
      <c r="L565" s="45"/>
      <c r="M565" s="48">
        <v>2789.34</v>
      </c>
    </row>
    <row r="566" spans="1:13" s="16" customFormat="1" ht="22.5" customHeight="1" outlineLevel="1" x14ac:dyDescent="0.25">
      <c r="A566" s="42" t="s">
        <v>1393</v>
      </c>
      <c r="B566" s="43" t="s">
        <v>1394</v>
      </c>
      <c r="C566" s="6" t="s">
        <v>1395</v>
      </c>
      <c r="D566" s="6"/>
      <c r="E566" s="6"/>
      <c r="F566" s="44" t="s">
        <v>20</v>
      </c>
      <c r="G566" s="45">
        <v>60</v>
      </c>
      <c r="H566" s="46">
        <v>1</v>
      </c>
      <c r="I566" s="46">
        <v>60</v>
      </c>
      <c r="J566" s="46"/>
      <c r="K566" s="53">
        <v>983.54</v>
      </c>
      <c r="L566" s="45"/>
      <c r="M566" s="48">
        <v>59012.4</v>
      </c>
    </row>
    <row r="567" spans="1:13" s="16" customFormat="1" ht="22.5" customHeight="1" outlineLevel="1" x14ac:dyDescent="0.25">
      <c r="A567" s="42" t="s">
        <v>1396</v>
      </c>
      <c r="B567" s="43" t="s">
        <v>1397</v>
      </c>
      <c r="C567" s="6" t="s">
        <v>1398</v>
      </c>
      <c r="D567" s="6"/>
      <c r="E567" s="6"/>
      <c r="F567" s="44" t="s">
        <v>20</v>
      </c>
      <c r="G567" s="45">
        <v>2</v>
      </c>
      <c r="H567" s="46">
        <v>1</v>
      </c>
      <c r="I567" s="46">
        <v>2</v>
      </c>
      <c r="J567" s="46"/>
      <c r="K567" s="47">
        <v>97095.08</v>
      </c>
      <c r="L567" s="45"/>
      <c r="M567" s="48">
        <v>194190.16</v>
      </c>
    </row>
    <row r="568" spans="1:13" s="39" customFormat="1" ht="15" customHeight="1" outlineLevel="1" x14ac:dyDescent="0.25">
      <c r="A568" s="40" t="s">
        <v>1399</v>
      </c>
      <c r="B568" s="41"/>
      <c r="C568" s="41"/>
      <c r="D568" s="41"/>
      <c r="E568" s="41"/>
      <c r="F568" s="41"/>
      <c r="G568" s="41"/>
      <c r="H568" s="41"/>
      <c r="I568" s="41"/>
      <c r="J568" s="41"/>
      <c r="K568" s="41"/>
      <c r="L568" s="41"/>
      <c r="M568" s="41"/>
    </row>
    <row r="569" spans="1:13" s="39" customFormat="1" ht="15" customHeight="1" outlineLevel="1" x14ac:dyDescent="0.25">
      <c r="A569" s="40" t="s">
        <v>1400</v>
      </c>
      <c r="B569" s="41"/>
      <c r="C569" s="41"/>
      <c r="D569" s="41"/>
      <c r="E569" s="41"/>
      <c r="F569" s="41"/>
      <c r="G569" s="41"/>
      <c r="H569" s="41"/>
      <c r="I569" s="41"/>
      <c r="J569" s="41"/>
      <c r="K569" s="41"/>
      <c r="L569" s="41"/>
      <c r="M569" s="41"/>
    </row>
    <row r="570" spans="1:13" s="16" customFormat="1" ht="22.5" customHeight="1" outlineLevel="1" x14ac:dyDescent="0.25">
      <c r="A570" s="42" t="s">
        <v>1401</v>
      </c>
      <c r="B570" s="43" t="s">
        <v>1402</v>
      </c>
      <c r="C570" s="6" t="s">
        <v>1403</v>
      </c>
      <c r="D570" s="6"/>
      <c r="E570" s="6"/>
      <c r="F570" s="44" t="s">
        <v>20</v>
      </c>
      <c r="G570" s="45">
        <v>2</v>
      </c>
      <c r="H570" s="46">
        <v>1</v>
      </c>
      <c r="I570" s="46">
        <v>2</v>
      </c>
      <c r="J570" s="46"/>
      <c r="K570" s="47">
        <v>12493.98</v>
      </c>
      <c r="L570" s="45"/>
      <c r="M570" s="48">
        <v>24987.96</v>
      </c>
    </row>
    <row r="571" spans="1:13" s="16" customFormat="1" ht="22.5" customHeight="1" outlineLevel="1" x14ac:dyDescent="0.25">
      <c r="A571" s="42" t="s">
        <v>1404</v>
      </c>
      <c r="B571" s="43" t="s">
        <v>1405</v>
      </c>
      <c r="C571" s="6" t="s">
        <v>1406</v>
      </c>
      <c r="D571" s="6"/>
      <c r="E571" s="6"/>
      <c r="F571" s="44" t="s">
        <v>20</v>
      </c>
      <c r="G571" s="45">
        <v>1</v>
      </c>
      <c r="H571" s="46">
        <v>1</v>
      </c>
      <c r="I571" s="46">
        <v>1</v>
      </c>
      <c r="J571" s="46"/>
      <c r="K571" s="47">
        <v>384129.9</v>
      </c>
      <c r="L571" s="45"/>
      <c r="M571" s="48">
        <v>384129.9</v>
      </c>
    </row>
    <row r="572" spans="1:13" s="16" customFormat="1" ht="22.5" customHeight="1" outlineLevel="1" x14ac:dyDescent="0.25">
      <c r="A572" s="42" t="s">
        <v>1407</v>
      </c>
      <c r="B572" s="43" t="s">
        <v>1408</v>
      </c>
      <c r="C572" s="6" t="s">
        <v>1409</v>
      </c>
      <c r="D572" s="6"/>
      <c r="E572" s="6"/>
      <c r="F572" s="44" t="s">
        <v>20</v>
      </c>
      <c r="G572" s="45">
        <v>1</v>
      </c>
      <c r="H572" s="46">
        <v>1</v>
      </c>
      <c r="I572" s="46">
        <v>1</v>
      </c>
      <c r="J572" s="46"/>
      <c r="K572" s="47">
        <v>14743.58</v>
      </c>
      <c r="L572" s="45"/>
      <c r="M572" s="48">
        <v>14743.58</v>
      </c>
    </row>
    <row r="573" spans="1:13" s="39" customFormat="1" ht="15" customHeight="1" outlineLevel="1" x14ac:dyDescent="0.25">
      <c r="A573" s="40" t="s">
        <v>1410</v>
      </c>
      <c r="B573" s="41"/>
      <c r="C573" s="41"/>
      <c r="D573" s="41"/>
      <c r="E573" s="41"/>
      <c r="F573" s="41"/>
      <c r="G573" s="41"/>
      <c r="H573" s="41"/>
      <c r="I573" s="41"/>
      <c r="J573" s="41"/>
      <c r="K573" s="41"/>
      <c r="L573" s="41"/>
      <c r="M573" s="41"/>
    </row>
    <row r="574" spans="1:13" s="16" customFormat="1" ht="22.5" customHeight="1" outlineLevel="1" x14ac:dyDescent="0.25">
      <c r="A574" s="42" t="s">
        <v>1411</v>
      </c>
      <c r="B574" s="43" t="s">
        <v>1412</v>
      </c>
      <c r="C574" s="6" t="s">
        <v>1413</v>
      </c>
      <c r="D574" s="6"/>
      <c r="E574" s="6"/>
      <c r="F574" s="44" t="s">
        <v>20</v>
      </c>
      <c r="G574" s="45">
        <v>6</v>
      </c>
      <c r="H574" s="46">
        <v>1</v>
      </c>
      <c r="I574" s="46">
        <v>4</v>
      </c>
      <c r="J574" s="46"/>
      <c r="K574" s="47">
        <v>5148.55</v>
      </c>
      <c r="L574" s="45"/>
      <c r="M574" s="48">
        <v>30891.3</v>
      </c>
    </row>
    <row r="575" spans="1:13" s="16" customFormat="1" ht="22.5" customHeight="1" outlineLevel="1" x14ac:dyDescent="0.25">
      <c r="A575" s="42" t="s">
        <v>1414</v>
      </c>
      <c r="B575" s="43" t="s">
        <v>1415</v>
      </c>
      <c r="C575" s="6" t="s">
        <v>1416</v>
      </c>
      <c r="D575" s="6"/>
      <c r="E575" s="6"/>
      <c r="F575" s="44" t="s">
        <v>20</v>
      </c>
      <c r="G575" s="45">
        <v>2</v>
      </c>
      <c r="H575" s="46">
        <v>1</v>
      </c>
      <c r="I575" s="46">
        <v>2</v>
      </c>
      <c r="J575" s="46"/>
      <c r="K575" s="47">
        <v>15514.17</v>
      </c>
      <c r="L575" s="45"/>
      <c r="M575" s="48">
        <v>31028.34</v>
      </c>
    </row>
    <row r="576" spans="1:13" s="39" customFormat="1" ht="15" customHeight="1" outlineLevel="1" x14ac:dyDescent="0.25">
      <c r="A576" s="40" t="s">
        <v>1417</v>
      </c>
      <c r="B576" s="41"/>
      <c r="C576" s="41"/>
      <c r="D576" s="41"/>
      <c r="E576" s="41"/>
      <c r="F576" s="41"/>
      <c r="G576" s="41"/>
      <c r="H576" s="41"/>
      <c r="I576" s="41"/>
      <c r="J576" s="41"/>
      <c r="K576" s="41"/>
      <c r="L576" s="41"/>
      <c r="M576" s="41"/>
    </row>
    <row r="577" spans="1:13" s="16" customFormat="1" ht="22.5" customHeight="1" outlineLevel="1" x14ac:dyDescent="0.25">
      <c r="A577" s="42" t="s">
        <v>1418</v>
      </c>
      <c r="B577" s="43" t="s">
        <v>1419</v>
      </c>
      <c r="C577" s="6" t="s">
        <v>1420</v>
      </c>
      <c r="D577" s="6"/>
      <c r="E577" s="6"/>
      <c r="F577" s="44" t="s">
        <v>20</v>
      </c>
      <c r="G577" s="45">
        <v>1</v>
      </c>
      <c r="H577" s="46">
        <v>1</v>
      </c>
      <c r="I577" s="46">
        <v>1</v>
      </c>
      <c r="J577" s="46"/>
      <c r="K577" s="47">
        <v>1198376.67</v>
      </c>
      <c r="L577" s="45"/>
      <c r="M577" s="48">
        <v>1198376.67</v>
      </c>
    </row>
    <row r="578" spans="1:13" s="16" customFormat="1" ht="22.5" customHeight="1" outlineLevel="1" x14ac:dyDescent="0.25">
      <c r="A578" s="42" t="s">
        <v>1421</v>
      </c>
      <c r="B578" s="43" t="s">
        <v>1422</v>
      </c>
      <c r="C578" s="6" t="s">
        <v>1423</v>
      </c>
      <c r="D578" s="6"/>
      <c r="E578" s="6"/>
      <c r="F578" s="44" t="s">
        <v>20</v>
      </c>
      <c r="G578" s="45">
        <v>1</v>
      </c>
      <c r="H578" s="46">
        <v>1</v>
      </c>
      <c r="I578" s="46">
        <v>1</v>
      </c>
      <c r="J578" s="46"/>
      <c r="K578" s="47">
        <v>61467.4</v>
      </c>
      <c r="L578" s="45"/>
      <c r="M578" s="48">
        <v>61467.4</v>
      </c>
    </row>
    <row r="579" spans="1:13" s="39" customFormat="1" ht="15" customHeight="1" outlineLevel="1" x14ac:dyDescent="0.25">
      <c r="A579" s="40" t="s">
        <v>1424</v>
      </c>
      <c r="B579" s="41"/>
      <c r="C579" s="41"/>
      <c r="D579" s="41"/>
      <c r="E579" s="41"/>
      <c r="F579" s="41"/>
      <c r="G579" s="41"/>
      <c r="H579" s="41"/>
      <c r="I579" s="41"/>
      <c r="J579" s="41"/>
      <c r="K579" s="41"/>
      <c r="L579" s="41"/>
      <c r="M579" s="41"/>
    </row>
    <row r="580" spans="1:13" s="16" customFormat="1" ht="22.5" customHeight="1" outlineLevel="1" x14ac:dyDescent="0.25">
      <c r="A580" s="42" t="s">
        <v>1425</v>
      </c>
      <c r="B580" s="43" t="s">
        <v>1426</v>
      </c>
      <c r="C580" s="6" t="s">
        <v>509</v>
      </c>
      <c r="D580" s="6"/>
      <c r="E580" s="6"/>
      <c r="F580" s="44" t="s">
        <v>20</v>
      </c>
      <c r="G580" s="45">
        <v>4</v>
      </c>
      <c r="H580" s="46">
        <v>1</v>
      </c>
      <c r="I580" s="46">
        <v>4</v>
      </c>
      <c r="J580" s="46"/>
      <c r="K580" s="47">
        <v>26427.95</v>
      </c>
      <c r="L580" s="45"/>
      <c r="M580" s="48">
        <v>105711.8</v>
      </c>
    </row>
    <row r="581" spans="1:13" s="16" customFormat="1" ht="22.5" customHeight="1" outlineLevel="1" x14ac:dyDescent="0.25">
      <c r="A581" s="42" t="s">
        <v>1427</v>
      </c>
      <c r="B581" s="43" t="s">
        <v>1428</v>
      </c>
      <c r="C581" s="6" t="s">
        <v>905</v>
      </c>
      <c r="D581" s="6"/>
      <c r="E581" s="6"/>
      <c r="F581" s="44" t="s">
        <v>20</v>
      </c>
      <c r="G581" s="45">
        <v>56</v>
      </c>
      <c r="H581" s="46">
        <v>1</v>
      </c>
      <c r="I581" s="46">
        <v>56</v>
      </c>
      <c r="J581" s="46"/>
      <c r="K581" s="47">
        <v>4805.95</v>
      </c>
      <c r="L581" s="45"/>
      <c r="M581" s="48">
        <v>269133.2</v>
      </c>
    </row>
    <row r="582" spans="1:13" s="16" customFormat="1" ht="22.5" customHeight="1" outlineLevel="1" x14ac:dyDescent="0.25">
      <c r="A582" s="42" t="s">
        <v>1429</v>
      </c>
      <c r="B582" s="43" t="s">
        <v>1430</v>
      </c>
      <c r="C582" s="6" t="s">
        <v>1431</v>
      </c>
      <c r="D582" s="6"/>
      <c r="E582" s="6"/>
      <c r="F582" s="44" t="s">
        <v>20</v>
      </c>
      <c r="G582" s="45">
        <v>4</v>
      </c>
      <c r="H582" s="46">
        <v>1</v>
      </c>
      <c r="I582" s="46">
        <v>4</v>
      </c>
      <c r="J582" s="46"/>
      <c r="K582" s="47">
        <v>7245.29</v>
      </c>
      <c r="L582" s="45"/>
      <c r="M582" s="48">
        <v>28981.16</v>
      </c>
    </row>
    <row r="583" spans="1:13" s="39" customFormat="1" ht="15" customHeight="1" outlineLevel="1" x14ac:dyDescent="0.25">
      <c r="A583" s="40" t="s">
        <v>1432</v>
      </c>
      <c r="B583" s="41"/>
      <c r="C583" s="41"/>
      <c r="D583" s="41"/>
      <c r="E583" s="41"/>
      <c r="F583" s="41"/>
      <c r="G583" s="41"/>
      <c r="H583" s="41"/>
      <c r="I583" s="41"/>
      <c r="J583" s="41"/>
      <c r="K583" s="41"/>
      <c r="L583" s="41"/>
      <c r="M583" s="41"/>
    </row>
    <row r="584" spans="1:13" s="16" customFormat="1" ht="22.5" customHeight="1" outlineLevel="1" x14ac:dyDescent="0.25">
      <c r="A584" s="55" t="s">
        <v>1233</v>
      </c>
      <c r="B584" s="21" t="s">
        <v>1433</v>
      </c>
      <c r="C584" s="10" t="s">
        <v>1434</v>
      </c>
      <c r="D584" s="10"/>
      <c r="E584" s="10"/>
      <c r="F584" s="30" t="s">
        <v>1435</v>
      </c>
      <c r="G584" s="31">
        <v>1</v>
      </c>
      <c r="H584" s="31"/>
      <c r="I584" s="31">
        <f>G584+H584</f>
        <v>1</v>
      </c>
      <c r="J584" s="32">
        <v>28746.21</v>
      </c>
      <c r="K584" s="34">
        <f>ROUND(J584*3.79*1.3755*1.0109,0)</f>
        <v>151492</v>
      </c>
      <c r="L584" s="32">
        <f>ROUND(I584*J584,0)</f>
        <v>28746</v>
      </c>
      <c r="M584" s="34"/>
    </row>
    <row r="585" spans="1:13" s="16" customFormat="1" ht="34.5" customHeight="1" outlineLevel="1" x14ac:dyDescent="0.25">
      <c r="A585" s="55" t="s">
        <v>1236</v>
      </c>
      <c r="B585" s="21" t="s">
        <v>1436</v>
      </c>
      <c r="C585" s="10" t="s">
        <v>1437</v>
      </c>
      <c r="D585" s="10"/>
      <c r="E585" s="10"/>
      <c r="F585" s="30" t="s">
        <v>507</v>
      </c>
      <c r="G585" s="31">
        <v>1</v>
      </c>
      <c r="H585" s="31"/>
      <c r="I585" s="31">
        <f>G585+H585</f>
        <v>1</v>
      </c>
      <c r="J585" s="32">
        <v>22112.47</v>
      </c>
      <c r="K585" s="34">
        <f>ROUND(J585*3.79*1.3755*1.0109,0)</f>
        <v>116532</v>
      </c>
      <c r="L585" s="32">
        <f>ROUND(I585*J585,0)</f>
        <v>22112</v>
      </c>
      <c r="M585" s="34"/>
    </row>
    <row r="586" spans="1:13" s="16" customFormat="1" ht="22.5" customHeight="1" outlineLevel="1" x14ac:dyDescent="0.25">
      <c r="A586" s="42" t="s">
        <v>1438</v>
      </c>
      <c r="B586" s="43" t="s">
        <v>1439</v>
      </c>
      <c r="C586" s="6" t="s">
        <v>509</v>
      </c>
      <c r="D586" s="6"/>
      <c r="E586" s="6"/>
      <c r="F586" s="44" t="s">
        <v>20</v>
      </c>
      <c r="G586" s="45">
        <v>1</v>
      </c>
      <c r="H586" s="46">
        <v>1</v>
      </c>
      <c r="I586" s="46">
        <v>1</v>
      </c>
      <c r="J586" s="46"/>
      <c r="K586" s="47">
        <v>28532.080000000002</v>
      </c>
      <c r="L586" s="45"/>
      <c r="M586" s="48">
        <v>28532.080000000002</v>
      </c>
    </row>
    <row r="587" spans="1:13" s="16" customFormat="1" ht="22.5" customHeight="1" outlineLevel="1" x14ac:dyDescent="0.25">
      <c r="A587" s="42" t="s">
        <v>1440</v>
      </c>
      <c r="B587" s="43" t="s">
        <v>1441</v>
      </c>
      <c r="C587" s="6" t="s">
        <v>1442</v>
      </c>
      <c r="D587" s="6"/>
      <c r="E587" s="6"/>
      <c r="F587" s="44" t="s">
        <v>20</v>
      </c>
      <c r="G587" s="45">
        <v>1</v>
      </c>
      <c r="H587" s="46">
        <v>1</v>
      </c>
      <c r="I587" s="46">
        <v>1</v>
      </c>
      <c r="J587" s="46"/>
      <c r="K587" s="47">
        <v>13601.92</v>
      </c>
      <c r="L587" s="45"/>
      <c r="M587" s="48">
        <v>13601.92</v>
      </c>
    </row>
    <row r="588" spans="1:13" s="16" customFormat="1" ht="22.5" customHeight="1" outlineLevel="1" x14ac:dyDescent="0.25">
      <c r="A588" s="42" t="s">
        <v>1443</v>
      </c>
      <c r="B588" s="43" t="s">
        <v>1444</v>
      </c>
      <c r="C588" s="6" t="s">
        <v>1445</v>
      </c>
      <c r="D588" s="6"/>
      <c r="E588" s="6"/>
      <c r="F588" s="44" t="s">
        <v>20</v>
      </c>
      <c r="G588" s="45">
        <v>1</v>
      </c>
      <c r="H588" s="46">
        <v>1</v>
      </c>
      <c r="I588" s="46">
        <v>1</v>
      </c>
      <c r="J588" s="46"/>
      <c r="K588" s="47">
        <v>9791.1</v>
      </c>
      <c r="L588" s="45"/>
      <c r="M588" s="48">
        <v>9791.1</v>
      </c>
    </row>
    <row r="589" spans="1:13" s="16" customFormat="1" ht="22.5" customHeight="1" outlineLevel="1" x14ac:dyDescent="0.25">
      <c r="A589" s="42" t="s">
        <v>1446</v>
      </c>
      <c r="B589" s="43" t="s">
        <v>1447</v>
      </c>
      <c r="C589" s="6" t="s">
        <v>1448</v>
      </c>
      <c r="D589" s="6"/>
      <c r="E589" s="6"/>
      <c r="F589" s="44" t="s">
        <v>20</v>
      </c>
      <c r="G589" s="45">
        <v>1</v>
      </c>
      <c r="H589" s="46">
        <v>1</v>
      </c>
      <c r="I589" s="46">
        <v>1</v>
      </c>
      <c r="J589" s="46"/>
      <c r="K589" s="47">
        <v>11808.78</v>
      </c>
      <c r="L589" s="45"/>
      <c r="M589" s="48">
        <v>11808.78</v>
      </c>
    </row>
    <row r="590" spans="1:13" s="16" customFormat="1" ht="22.5" customHeight="1" outlineLevel="1" x14ac:dyDescent="0.25">
      <c r="A590" s="42" t="s">
        <v>1449</v>
      </c>
      <c r="B590" s="43" t="s">
        <v>1450</v>
      </c>
      <c r="C590" s="6" t="s">
        <v>1451</v>
      </c>
      <c r="D590" s="6"/>
      <c r="E590" s="6"/>
      <c r="F590" s="44" t="s">
        <v>20</v>
      </c>
      <c r="G590" s="45">
        <v>1</v>
      </c>
      <c r="H590" s="46">
        <v>1</v>
      </c>
      <c r="I590" s="46">
        <v>1</v>
      </c>
      <c r="J590" s="46"/>
      <c r="K590" s="47">
        <v>11808.78</v>
      </c>
      <c r="L590" s="45"/>
      <c r="M590" s="48">
        <v>11808.78</v>
      </c>
    </row>
    <row r="591" spans="1:13" s="16" customFormat="1" ht="22.5" customHeight="1" outlineLevel="1" x14ac:dyDescent="0.25">
      <c r="A591" s="42" t="s">
        <v>1452</v>
      </c>
      <c r="B591" s="43" t="s">
        <v>1453</v>
      </c>
      <c r="C591" s="6" t="s">
        <v>1454</v>
      </c>
      <c r="D591" s="6"/>
      <c r="E591" s="6"/>
      <c r="F591" s="44" t="s">
        <v>20</v>
      </c>
      <c r="G591" s="45">
        <v>1</v>
      </c>
      <c r="H591" s="46">
        <v>1</v>
      </c>
      <c r="I591" s="46">
        <v>1</v>
      </c>
      <c r="J591" s="46"/>
      <c r="K591" s="47">
        <v>11808.78</v>
      </c>
      <c r="L591" s="45"/>
      <c r="M591" s="48">
        <v>11808.78</v>
      </c>
    </row>
    <row r="592" spans="1:13" s="16" customFormat="1" ht="22.5" customHeight="1" outlineLevel="1" x14ac:dyDescent="0.25">
      <c r="A592" s="42" t="s">
        <v>1455</v>
      </c>
      <c r="B592" s="43" t="s">
        <v>1456</v>
      </c>
      <c r="C592" s="6" t="s">
        <v>1457</v>
      </c>
      <c r="D592" s="6"/>
      <c r="E592" s="6"/>
      <c r="F592" s="44" t="s">
        <v>20</v>
      </c>
      <c r="G592" s="45">
        <v>1</v>
      </c>
      <c r="H592" s="46">
        <v>1</v>
      </c>
      <c r="I592" s="46">
        <v>1</v>
      </c>
      <c r="J592" s="46"/>
      <c r="K592" s="47">
        <v>11808.78</v>
      </c>
      <c r="L592" s="45"/>
      <c r="M592" s="48">
        <v>11808.78</v>
      </c>
    </row>
    <row r="593" spans="1:13" s="16" customFormat="1" ht="22.5" customHeight="1" outlineLevel="1" x14ac:dyDescent="0.25">
      <c r="A593" s="42" t="s">
        <v>1458</v>
      </c>
      <c r="B593" s="43" t="s">
        <v>1459</v>
      </c>
      <c r="C593" s="6" t="s">
        <v>1460</v>
      </c>
      <c r="D593" s="6"/>
      <c r="E593" s="6"/>
      <c r="F593" s="44" t="s">
        <v>20</v>
      </c>
      <c r="G593" s="45">
        <v>1</v>
      </c>
      <c r="H593" s="46">
        <v>1</v>
      </c>
      <c r="I593" s="46">
        <v>1</v>
      </c>
      <c r="J593" s="46"/>
      <c r="K593" s="47">
        <v>62351.85</v>
      </c>
      <c r="L593" s="45"/>
      <c r="M593" s="48">
        <v>62351.85</v>
      </c>
    </row>
    <row r="594" spans="1:13" s="16" customFormat="1" ht="22.5" customHeight="1" outlineLevel="1" x14ac:dyDescent="0.25">
      <c r="A594" s="42" t="s">
        <v>1461</v>
      </c>
      <c r="B594" s="43" t="s">
        <v>1462</v>
      </c>
      <c r="C594" s="6" t="s">
        <v>1463</v>
      </c>
      <c r="D594" s="6"/>
      <c r="E594" s="6"/>
      <c r="F594" s="44" t="s">
        <v>20</v>
      </c>
      <c r="G594" s="45">
        <v>1</v>
      </c>
      <c r="H594" s="46">
        <v>1</v>
      </c>
      <c r="I594" s="46">
        <v>1</v>
      </c>
      <c r="J594" s="46"/>
      <c r="K594" s="47">
        <v>103596.12</v>
      </c>
      <c r="L594" s="45"/>
      <c r="M594" s="48">
        <v>103596.12</v>
      </c>
    </row>
    <row r="595" spans="1:13" s="16" customFormat="1" ht="22.5" customHeight="1" outlineLevel="1" x14ac:dyDescent="0.25">
      <c r="A595" s="42" t="s">
        <v>1464</v>
      </c>
      <c r="B595" s="43" t="s">
        <v>1465</v>
      </c>
      <c r="C595" s="6" t="s">
        <v>1466</v>
      </c>
      <c r="D595" s="6"/>
      <c r="E595" s="6"/>
      <c r="F595" s="44" t="s">
        <v>20</v>
      </c>
      <c r="G595" s="45">
        <v>1</v>
      </c>
      <c r="H595" s="46">
        <v>1</v>
      </c>
      <c r="I595" s="46">
        <v>1</v>
      </c>
      <c r="J595" s="46"/>
      <c r="K595" s="47">
        <v>584961.30000000005</v>
      </c>
      <c r="L595" s="45"/>
      <c r="M595" s="48">
        <v>584961.30000000005</v>
      </c>
    </row>
    <row r="596" spans="1:13" s="16" customFormat="1" ht="22.5" customHeight="1" outlineLevel="1" x14ac:dyDescent="0.25">
      <c r="A596" s="42" t="s">
        <v>1467</v>
      </c>
      <c r="B596" s="43" t="s">
        <v>1468</v>
      </c>
      <c r="C596" s="6" t="s">
        <v>1469</v>
      </c>
      <c r="D596" s="6"/>
      <c r="E596" s="6"/>
      <c r="F596" s="44" t="s">
        <v>20</v>
      </c>
      <c r="G596" s="45">
        <v>1</v>
      </c>
      <c r="H596" s="46">
        <v>1</v>
      </c>
      <c r="I596" s="46">
        <v>1</v>
      </c>
      <c r="J596" s="46"/>
      <c r="K596" s="47">
        <v>32821.480000000003</v>
      </c>
      <c r="L596" s="45"/>
      <c r="M596" s="48">
        <v>32821.480000000003</v>
      </c>
    </row>
    <row r="597" spans="1:13" s="39" customFormat="1" ht="15" customHeight="1" outlineLevel="1" x14ac:dyDescent="0.25">
      <c r="A597" s="40" t="s">
        <v>1470</v>
      </c>
      <c r="B597" s="41"/>
      <c r="C597" s="41"/>
      <c r="D597" s="41"/>
      <c r="E597" s="41"/>
      <c r="F597" s="41"/>
      <c r="G597" s="41"/>
      <c r="H597" s="41"/>
      <c r="I597" s="41"/>
      <c r="J597" s="41"/>
      <c r="K597" s="41"/>
      <c r="L597" s="41"/>
      <c r="M597" s="41"/>
    </row>
    <row r="598" spans="1:13" s="16" customFormat="1" ht="22.5" customHeight="1" outlineLevel="1" x14ac:dyDescent="0.25">
      <c r="A598" s="42" t="s">
        <v>1471</v>
      </c>
      <c r="B598" s="43" t="s">
        <v>1472</v>
      </c>
      <c r="C598" s="6" t="s">
        <v>1473</v>
      </c>
      <c r="D598" s="6"/>
      <c r="E598" s="6"/>
      <c r="F598" s="44" t="s">
        <v>20</v>
      </c>
      <c r="G598" s="45">
        <v>2</v>
      </c>
      <c r="H598" s="46">
        <v>1</v>
      </c>
      <c r="I598" s="46">
        <v>2</v>
      </c>
      <c r="J598" s="46"/>
      <c r="K598" s="47">
        <v>107588.25</v>
      </c>
      <c r="L598" s="45"/>
      <c r="M598" s="48">
        <v>215176.5</v>
      </c>
    </row>
    <row r="599" spans="1:13" s="16" customFormat="1" ht="22.5" customHeight="1" outlineLevel="1" x14ac:dyDescent="0.25">
      <c r="A599" s="42" t="s">
        <v>1474</v>
      </c>
      <c r="B599" s="43" t="s">
        <v>1475</v>
      </c>
      <c r="C599" s="6" t="s">
        <v>1476</v>
      </c>
      <c r="D599" s="6"/>
      <c r="E599" s="6"/>
      <c r="F599" s="44" t="s">
        <v>20</v>
      </c>
      <c r="G599" s="45">
        <v>2</v>
      </c>
      <c r="H599" s="46">
        <v>1</v>
      </c>
      <c r="I599" s="46">
        <v>2</v>
      </c>
      <c r="J599" s="46"/>
      <c r="K599" s="47">
        <v>54458.25</v>
      </c>
      <c r="L599" s="45"/>
      <c r="M599" s="48">
        <v>108916.5</v>
      </c>
    </row>
    <row r="600" spans="1:13" s="16" customFormat="1" ht="22.5" customHeight="1" outlineLevel="1" x14ac:dyDescent="0.25">
      <c r="A600" s="42" t="s">
        <v>1477</v>
      </c>
      <c r="B600" s="43" t="s">
        <v>1478</v>
      </c>
      <c r="C600" s="6" t="s">
        <v>1479</v>
      </c>
      <c r="D600" s="6"/>
      <c r="E600" s="6"/>
      <c r="F600" s="44" t="s">
        <v>20</v>
      </c>
      <c r="G600" s="45">
        <v>1</v>
      </c>
      <c r="H600" s="46">
        <v>1</v>
      </c>
      <c r="I600" s="46">
        <v>1</v>
      </c>
      <c r="J600" s="46"/>
      <c r="K600" s="47">
        <v>15514.17</v>
      </c>
      <c r="L600" s="45"/>
      <c r="M600" s="48">
        <v>15514.17</v>
      </c>
    </row>
    <row r="601" spans="1:13" s="16" customFormat="1" ht="22.5" customHeight="1" outlineLevel="1" x14ac:dyDescent="0.25">
      <c r="A601" s="42" t="s">
        <v>1480</v>
      </c>
      <c r="B601" s="43" t="s">
        <v>1481</v>
      </c>
      <c r="C601" s="6" t="s">
        <v>1482</v>
      </c>
      <c r="D601" s="6"/>
      <c r="E601" s="6"/>
      <c r="F601" s="44" t="s">
        <v>20</v>
      </c>
      <c r="G601" s="45">
        <v>1</v>
      </c>
      <c r="H601" s="46">
        <v>1</v>
      </c>
      <c r="I601" s="46">
        <v>1</v>
      </c>
      <c r="J601" s="46"/>
      <c r="K601" s="47">
        <v>515487.5</v>
      </c>
      <c r="L601" s="45"/>
      <c r="M601" s="48">
        <v>515487.5</v>
      </c>
    </row>
    <row r="602" spans="1:13" s="16" customFormat="1" ht="22.5" customHeight="1" outlineLevel="1" x14ac:dyDescent="0.25">
      <c r="A602" s="42" t="s">
        <v>1483</v>
      </c>
      <c r="B602" s="43" t="s">
        <v>1484</v>
      </c>
      <c r="C602" s="6" t="s">
        <v>1485</v>
      </c>
      <c r="D602" s="6"/>
      <c r="E602" s="6"/>
      <c r="F602" s="44" t="s">
        <v>20</v>
      </c>
      <c r="G602" s="45">
        <v>1</v>
      </c>
      <c r="H602" s="46">
        <v>1</v>
      </c>
      <c r="I602" s="46">
        <v>1</v>
      </c>
      <c r="J602" s="46"/>
      <c r="K602" s="47">
        <v>23191.67</v>
      </c>
      <c r="L602" s="45"/>
      <c r="M602" s="48">
        <v>23191.67</v>
      </c>
    </row>
    <row r="603" spans="1:13" s="16" customFormat="1" ht="22.5" customHeight="1" outlineLevel="1" x14ac:dyDescent="0.25">
      <c r="A603" s="42" t="s">
        <v>1486</v>
      </c>
      <c r="B603" s="43" t="s">
        <v>1487</v>
      </c>
      <c r="C603" s="6" t="s">
        <v>1488</v>
      </c>
      <c r="D603" s="6"/>
      <c r="E603" s="6"/>
      <c r="F603" s="44" t="s">
        <v>20</v>
      </c>
      <c r="G603" s="45">
        <v>1</v>
      </c>
      <c r="H603" s="46">
        <v>1</v>
      </c>
      <c r="I603" s="46">
        <v>1</v>
      </c>
      <c r="J603" s="46"/>
      <c r="K603" s="53">
        <v>843.33</v>
      </c>
      <c r="L603" s="45"/>
      <c r="M603" s="54">
        <v>843.33</v>
      </c>
    </row>
    <row r="604" spans="1:13" s="16" customFormat="1" ht="22.5" customHeight="1" outlineLevel="1" x14ac:dyDescent="0.25">
      <c r="A604" s="42" t="s">
        <v>1489</v>
      </c>
      <c r="B604" s="43" t="s">
        <v>1490</v>
      </c>
      <c r="C604" s="6" t="s">
        <v>1491</v>
      </c>
      <c r="D604" s="6"/>
      <c r="E604" s="6"/>
      <c r="F604" s="44" t="s">
        <v>20</v>
      </c>
      <c r="G604" s="45">
        <v>1</v>
      </c>
      <c r="H604" s="46">
        <v>1</v>
      </c>
      <c r="I604" s="46">
        <v>1</v>
      </c>
      <c r="J604" s="46"/>
      <c r="K604" s="47">
        <v>180473.33</v>
      </c>
      <c r="L604" s="45"/>
      <c r="M604" s="48">
        <v>180473.33</v>
      </c>
    </row>
    <row r="605" spans="1:13" s="39" customFormat="1" ht="15" customHeight="1" outlineLevel="1" x14ac:dyDescent="0.25">
      <c r="A605" s="49" t="s">
        <v>1492</v>
      </c>
      <c r="B605" s="50"/>
      <c r="C605" s="50"/>
      <c r="D605" s="50"/>
      <c r="E605" s="50"/>
      <c r="F605" s="50"/>
      <c r="G605" s="50"/>
      <c r="H605" s="50"/>
      <c r="I605" s="50"/>
      <c r="J605" s="50"/>
      <c r="K605" s="50"/>
      <c r="L605" s="50"/>
      <c r="M605" s="51"/>
    </row>
    <row r="606" spans="1:13" s="16" customFormat="1" ht="22.5" customHeight="1" outlineLevel="1" x14ac:dyDescent="0.25">
      <c r="A606" s="42" t="s">
        <v>1493</v>
      </c>
      <c r="B606" s="43" t="s">
        <v>1494</v>
      </c>
      <c r="C606" s="6" t="s">
        <v>1495</v>
      </c>
      <c r="D606" s="6"/>
      <c r="E606" s="6"/>
      <c r="F606" s="44" t="s">
        <v>20</v>
      </c>
      <c r="G606" s="45">
        <v>1</v>
      </c>
      <c r="H606" s="46">
        <v>1</v>
      </c>
      <c r="I606" s="46">
        <v>1</v>
      </c>
      <c r="J606" s="46"/>
      <c r="K606" s="47">
        <v>6109.95</v>
      </c>
      <c r="L606" s="45"/>
      <c r="M606" s="48">
        <v>6109.95</v>
      </c>
    </row>
    <row r="607" spans="1:13" s="16" customFormat="1" ht="22.5" customHeight="1" outlineLevel="1" x14ac:dyDescent="0.25">
      <c r="A607" s="42" t="s">
        <v>1496</v>
      </c>
      <c r="B607" s="43" t="s">
        <v>1497</v>
      </c>
      <c r="C607" s="6" t="s">
        <v>1498</v>
      </c>
      <c r="D607" s="6"/>
      <c r="E607" s="6"/>
      <c r="F607" s="44" t="s">
        <v>20</v>
      </c>
      <c r="G607" s="45">
        <v>1</v>
      </c>
      <c r="H607" s="46">
        <v>1</v>
      </c>
      <c r="I607" s="46">
        <v>1</v>
      </c>
      <c r="J607" s="46"/>
      <c r="K607" s="47">
        <v>52479.58</v>
      </c>
      <c r="L607" s="45"/>
      <c r="M607" s="48">
        <v>52479.58</v>
      </c>
    </row>
    <row r="608" spans="1:13" s="16" customFormat="1" ht="22.5" customHeight="1" outlineLevel="1" x14ac:dyDescent="0.25">
      <c r="A608" s="42" t="s">
        <v>1499</v>
      </c>
      <c r="B608" s="43" t="s">
        <v>1500</v>
      </c>
      <c r="C608" s="6" t="s">
        <v>1501</v>
      </c>
      <c r="D608" s="6"/>
      <c r="E608" s="6"/>
      <c r="F608" s="44" t="s">
        <v>20</v>
      </c>
      <c r="G608" s="45">
        <v>1</v>
      </c>
      <c r="H608" s="46">
        <v>1</v>
      </c>
      <c r="I608" s="46">
        <v>1</v>
      </c>
      <c r="J608" s="46"/>
      <c r="K608" s="47">
        <v>6296.54</v>
      </c>
      <c r="L608" s="45"/>
      <c r="M608" s="48">
        <v>6296.54</v>
      </c>
    </row>
    <row r="609" spans="1:13" s="16" customFormat="1" ht="22.5" customHeight="1" outlineLevel="1" x14ac:dyDescent="0.25">
      <c r="A609" s="42" t="s">
        <v>1502</v>
      </c>
      <c r="B609" s="43" t="s">
        <v>1503</v>
      </c>
      <c r="C609" s="6" t="s">
        <v>1504</v>
      </c>
      <c r="D609" s="6"/>
      <c r="E609" s="6"/>
      <c r="F609" s="44" t="s">
        <v>20</v>
      </c>
      <c r="G609" s="45">
        <v>1</v>
      </c>
      <c r="H609" s="46">
        <v>1</v>
      </c>
      <c r="I609" s="46">
        <v>1</v>
      </c>
      <c r="J609" s="46"/>
      <c r="K609" s="47">
        <v>4435.93</v>
      </c>
      <c r="L609" s="45"/>
      <c r="M609" s="48">
        <v>4435.93</v>
      </c>
    </row>
    <row r="610" spans="1:13" s="16" customFormat="1" ht="22.5" customHeight="1" outlineLevel="1" x14ac:dyDescent="0.25">
      <c r="A610" s="42" t="s">
        <v>1505</v>
      </c>
      <c r="B610" s="43" t="s">
        <v>1506</v>
      </c>
      <c r="C610" s="6" t="s">
        <v>1507</v>
      </c>
      <c r="D610" s="6"/>
      <c r="E610" s="6"/>
      <c r="F610" s="44" t="s">
        <v>20</v>
      </c>
      <c r="G610" s="45">
        <v>1</v>
      </c>
      <c r="H610" s="46">
        <v>1</v>
      </c>
      <c r="I610" s="46">
        <v>1</v>
      </c>
      <c r="J610" s="46"/>
      <c r="K610" s="47">
        <v>7696.47</v>
      </c>
      <c r="L610" s="45"/>
      <c r="M610" s="48">
        <v>7696.47</v>
      </c>
    </row>
    <row r="611" spans="1:13" s="16" customFormat="1" ht="22.5" customHeight="1" outlineLevel="1" x14ac:dyDescent="0.25">
      <c r="A611" s="42" t="s">
        <v>1508</v>
      </c>
      <c r="B611" s="43" t="s">
        <v>1509</v>
      </c>
      <c r="C611" s="6" t="s">
        <v>1510</v>
      </c>
      <c r="D611" s="6"/>
      <c r="E611" s="6"/>
      <c r="F611" s="44" t="s">
        <v>20</v>
      </c>
      <c r="G611" s="45">
        <v>1</v>
      </c>
      <c r="H611" s="46">
        <v>1</v>
      </c>
      <c r="I611" s="46">
        <v>1</v>
      </c>
      <c r="J611" s="46"/>
      <c r="K611" s="47">
        <v>4648.88</v>
      </c>
      <c r="L611" s="45"/>
      <c r="M611" s="48">
        <v>4648.88</v>
      </c>
    </row>
    <row r="612" spans="1:13" s="16" customFormat="1" ht="22.5" customHeight="1" outlineLevel="1" x14ac:dyDescent="0.25">
      <c r="A612" s="42" t="s">
        <v>1511</v>
      </c>
      <c r="B612" s="43" t="s">
        <v>1512</v>
      </c>
      <c r="C612" s="6" t="s">
        <v>1513</v>
      </c>
      <c r="D612" s="6"/>
      <c r="E612" s="6"/>
      <c r="F612" s="44" t="s">
        <v>20</v>
      </c>
      <c r="G612" s="45">
        <v>1</v>
      </c>
      <c r="H612" s="46">
        <v>1</v>
      </c>
      <c r="I612" s="46">
        <v>1</v>
      </c>
      <c r="J612" s="46"/>
      <c r="K612" s="47">
        <v>7922.07</v>
      </c>
      <c r="L612" s="45"/>
      <c r="M612" s="48">
        <v>7922.07</v>
      </c>
    </row>
    <row r="613" spans="1:13" s="16" customFormat="1" ht="22.5" customHeight="1" outlineLevel="1" x14ac:dyDescent="0.25">
      <c r="A613" s="42" t="s">
        <v>1514</v>
      </c>
      <c r="B613" s="43" t="s">
        <v>1515</v>
      </c>
      <c r="C613" s="6" t="s">
        <v>1516</v>
      </c>
      <c r="D613" s="6"/>
      <c r="E613" s="6"/>
      <c r="F613" s="44" t="s">
        <v>20</v>
      </c>
      <c r="G613" s="45">
        <v>1</v>
      </c>
      <c r="H613" s="46">
        <v>1</v>
      </c>
      <c r="I613" s="46">
        <v>1</v>
      </c>
      <c r="J613" s="46"/>
      <c r="K613" s="53">
        <v>445.92</v>
      </c>
      <c r="L613" s="45"/>
      <c r="M613" s="54">
        <v>445.92</v>
      </c>
    </row>
    <row r="614" spans="1:13" s="16" customFormat="1" ht="22.5" customHeight="1" outlineLevel="1" x14ac:dyDescent="0.25">
      <c r="A614" s="42" t="s">
        <v>1517</v>
      </c>
      <c r="B614" s="43" t="s">
        <v>1518</v>
      </c>
      <c r="C614" s="6" t="s">
        <v>1519</v>
      </c>
      <c r="D614" s="6"/>
      <c r="E614" s="6"/>
      <c r="F614" s="44" t="s">
        <v>20</v>
      </c>
      <c r="G614" s="45">
        <v>1</v>
      </c>
      <c r="H614" s="46">
        <v>1</v>
      </c>
      <c r="I614" s="46">
        <v>1</v>
      </c>
      <c r="J614" s="46"/>
      <c r="K614" s="47">
        <v>8539.7999999999993</v>
      </c>
      <c r="L614" s="45"/>
      <c r="M614" s="48">
        <v>8539.7999999999993</v>
      </c>
    </row>
    <row r="615" spans="1:13" s="16" customFormat="1" ht="22.5" customHeight="1" outlineLevel="1" x14ac:dyDescent="0.25">
      <c r="A615" s="42" t="s">
        <v>1520</v>
      </c>
      <c r="B615" s="43" t="s">
        <v>1521</v>
      </c>
      <c r="C615" s="6" t="s">
        <v>1522</v>
      </c>
      <c r="D615" s="6"/>
      <c r="E615" s="6"/>
      <c r="F615" s="44" t="s">
        <v>20</v>
      </c>
      <c r="G615" s="45">
        <v>1</v>
      </c>
      <c r="H615" s="46">
        <v>1</v>
      </c>
      <c r="I615" s="46">
        <v>1</v>
      </c>
      <c r="J615" s="46"/>
      <c r="K615" s="53">
        <v>445.92</v>
      </c>
      <c r="L615" s="45"/>
      <c r="M615" s="54">
        <v>445.92</v>
      </c>
    </row>
    <row r="616" spans="1:13" s="16" customFormat="1" ht="22.5" customHeight="1" outlineLevel="1" x14ac:dyDescent="0.25">
      <c r="A616" s="42" t="s">
        <v>1523</v>
      </c>
      <c r="B616" s="43" t="s">
        <v>1524</v>
      </c>
      <c r="C616" s="6" t="s">
        <v>1525</v>
      </c>
      <c r="D616" s="6"/>
      <c r="E616" s="6"/>
      <c r="F616" s="44" t="s">
        <v>20</v>
      </c>
      <c r="G616" s="45">
        <v>1</v>
      </c>
      <c r="H616" s="46">
        <v>1</v>
      </c>
      <c r="I616" s="46">
        <v>1</v>
      </c>
      <c r="J616" s="46"/>
      <c r="K616" s="47">
        <v>1062.5999999999999</v>
      </c>
      <c r="L616" s="45"/>
      <c r="M616" s="48">
        <v>1062.5999999999999</v>
      </c>
    </row>
    <row r="617" spans="1:13" s="16" customFormat="1" ht="22.5" customHeight="1" outlineLevel="1" x14ac:dyDescent="0.25">
      <c r="A617" s="42" t="s">
        <v>1526</v>
      </c>
      <c r="B617" s="43" t="s">
        <v>1527</v>
      </c>
      <c r="C617" s="6" t="s">
        <v>1528</v>
      </c>
      <c r="D617" s="6"/>
      <c r="E617" s="6"/>
      <c r="F617" s="44" t="s">
        <v>20</v>
      </c>
      <c r="G617" s="45">
        <v>1</v>
      </c>
      <c r="H617" s="46">
        <v>1</v>
      </c>
      <c r="I617" s="46">
        <v>1</v>
      </c>
      <c r="J617" s="46"/>
      <c r="K617" s="53">
        <v>93.82</v>
      </c>
      <c r="L617" s="45"/>
      <c r="M617" s="54">
        <v>93.82</v>
      </c>
    </row>
    <row r="618" spans="1:13" s="16" customFormat="1" ht="22.5" customHeight="1" outlineLevel="1" x14ac:dyDescent="0.25">
      <c r="A618" s="42" t="s">
        <v>1529</v>
      </c>
      <c r="B618" s="43" t="s">
        <v>1530</v>
      </c>
      <c r="C618" s="6" t="s">
        <v>1531</v>
      </c>
      <c r="D618" s="6"/>
      <c r="E618" s="6"/>
      <c r="F618" s="44" t="s">
        <v>20</v>
      </c>
      <c r="G618" s="45">
        <v>1</v>
      </c>
      <c r="H618" s="46">
        <v>1</v>
      </c>
      <c r="I618" s="46">
        <v>1</v>
      </c>
      <c r="J618" s="46"/>
      <c r="K618" s="53">
        <v>809.6</v>
      </c>
      <c r="L618" s="45"/>
      <c r="M618" s="54">
        <v>809.6</v>
      </c>
    </row>
    <row r="619" spans="1:13" s="16" customFormat="1" ht="22.5" customHeight="1" outlineLevel="1" x14ac:dyDescent="0.25">
      <c r="A619" s="42" t="s">
        <v>1532</v>
      </c>
      <c r="B619" s="43" t="s">
        <v>1533</v>
      </c>
      <c r="C619" s="6" t="s">
        <v>1534</v>
      </c>
      <c r="D619" s="6"/>
      <c r="E619" s="6"/>
      <c r="F619" s="44" t="s">
        <v>20</v>
      </c>
      <c r="G619" s="45">
        <v>1</v>
      </c>
      <c r="H619" s="46">
        <v>1</v>
      </c>
      <c r="I619" s="46">
        <v>1</v>
      </c>
      <c r="J619" s="46"/>
      <c r="K619" s="53">
        <v>890.77</v>
      </c>
      <c r="L619" s="45"/>
      <c r="M619" s="54">
        <v>890.77</v>
      </c>
    </row>
    <row r="620" spans="1:13" s="16" customFormat="1" ht="22.5" customHeight="1" outlineLevel="1" x14ac:dyDescent="0.25">
      <c r="A620" s="42" t="s">
        <v>1535</v>
      </c>
      <c r="B620" s="43" t="s">
        <v>1536</v>
      </c>
      <c r="C620" s="6" t="s">
        <v>1537</v>
      </c>
      <c r="D620" s="6"/>
      <c r="E620" s="6"/>
      <c r="F620" s="44" t="s">
        <v>20</v>
      </c>
      <c r="G620" s="45">
        <v>1</v>
      </c>
      <c r="H620" s="46">
        <v>1</v>
      </c>
      <c r="I620" s="46">
        <v>1</v>
      </c>
      <c r="J620" s="46"/>
      <c r="K620" s="47">
        <v>10264.42</v>
      </c>
      <c r="L620" s="45"/>
      <c r="M620" s="48">
        <v>10264.42</v>
      </c>
    </row>
    <row r="621" spans="1:13" s="16" customFormat="1" ht="22.5" customHeight="1" outlineLevel="1" x14ac:dyDescent="0.25">
      <c r="A621" s="42" t="s">
        <v>1538</v>
      </c>
      <c r="B621" s="43" t="s">
        <v>1539</v>
      </c>
      <c r="C621" s="6" t="s">
        <v>1540</v>
      </c>
      <c r="D621" s="6"/>
      <c r="E621" s="6"/>
      <c r="F621" s="44" t="s">
        <v>20</v>
      </c>
      <c r="G621" s="45">
        <v>1</v>
      </c>
      <c r="H621" s="46">
        <v>1</v>
      </c>
      <c r="I621" s="46">
        <v>1</v>
      </c>
      <c r="J621" s="46"/>
      <c r="K621" s="47">
        <v>18064.2</v>
      </c>
      <c r="L621" s="45"/>
      <c r="M621" s="48">
        <v>18064.2</v>
      </c>
    </row>
    <row r="622" spans="1:13" s="16" customFormat="1" ht="22.5" customHeight="1" outlineLevel="1" x14ac:dyDescent="0.25">
      <c r="A622" s="42" t="s">
        <v>1541</v>
      </c>
      <c r="B622" s="43" t="s">
        <v>1542</v>
      </c>
      <c r="C622" s="6" t="s">
        <v>1543</v>
      </c>
      <c r="D622" s="6"/>
      <c r="E622" s="6"/>
      <c r="F622" s="44" t="s">
        <v>20</v>
      </c>
      <c r="G622" s="45">
        <v>1</v>
      </c>
      <c r="H622" s="46">
        <v>1</v>
      </c>
      <c r="I622" s="46">
        <v>1</v>
      </c>
      <c r="J622" s="46"/>
      <c r="K622" s="53">
        <v>157.07</v>
      </c>
      <c r="L622" s="45"/>
      <c r="M622" s="54">
        <v>157.07</v>
      </c>
    </row>
    <row r="623" spans="1:13" s="16" customFormat="1" ht="22.5" customHeight="1" outlineLevel="1" x14ac:dyDescent="0.25">
      <c r="A623" s="42" t="s">
        <v>1544</v>
      </c>
      <c r="B623" s="43" t="s">
        <v>1545</v>
      </c>
      <c r="C623" s="6" t="s">
        <v>1546</v>
      </c>
      <c r="D623" s="6"/>
      <c r="E623" s="6"/>
      <c r="F623" s="44" t="s">
        <v>20</v>
      </c>
      <c r="G623" s="45">
        <v>1</v>
      </c>
      <c r="H623" s="46">
        <v>1</v>
      </c>
      <c r="I623" s="46">
        <v>1</v>
      </c>
      <c r="J623" s="46"/>
      <c r="K623" s="53">
        <v>251.95</v>
      </c>
      <c r="L623" s="45"/>
      <c r="M623" s="54">
        <v>251.95</v>
      </c>
    </row>
    <row r="624" spans="1:13" s="16" customFormat="1" ht="22.5" customHeight="1" outlineLevel="1" x14ac:dyDescent="0.25">
      <c r="A624" s="42" t="s">
        <v>1547</v>
      </c>
      <c r="B624" s="43" t="s">
        <v>1548</v>
      </c>
      <c r="C624" s="6" t="s">
        <v>1549</v>
      </c>
      <c r="D624" s="6"/>
      <c r="E624" s="6"/>
      <c r="F624" s="44" t="s">
        <v>20</v>
      </c>
      <c r="G624" s="45">
        <v>1</v>
      </c>
      <c r="H624" s="46">
        <v>1</v>
      </c>
      <c r="I624" s="46">
        <v>1</v>
      </c>
      <c r="J624" s="46"/>
      <c r="K624" s="53">
        <v>91.72</v>
      </c>
      <c r="L624" s="45"/>
      <c r="M624" s="54">
        <v>91.72</v>
      </c>
    </row>
    <row r="625" spans="1:13" s="16" customFormat="1" ht="22.5" customHeight="1" outlineLevel="1" x14ac:dyDescent="0.25">
      <c r="A625" s="42" t="s">
        <v>1550</v>
      </c>
      <c r="B625" s="43" t="s">
        <v>1551</v>
      </c>
      <c r="C625" s="6" t="s">
        <v>1552</v>
      </c>
      <c r="D625" s="6"/>
      <c r="E625" s="6"/>
      <c r="F625" s="44" t="s">
        <v>20</v>
      </c>
      <c r="G625" s="45">
        <v>1</v>
      </c>
      <c r="H625" s="46">
        <v>1</v>
      </c>
      <c r="I625" s="46">
        <v>1</v>
      </c>
      <c r="J625" s="46"/>
      <c r="K625" s="53">
        <v>352.1</v>
      </c>
      <c r="L625" s="45"/>
      <c r="M625" s="54">
        <v>352.1</v>
      </c>
    </row>
    <row r="626" spans="1:13" s="16" customFormat="1" ht="22.5" customHeight="1" outlineLevel="1" x14ac:dyDescent="0.25">
      <c r="A626" s="42" t="s">
        <v>1553</v>
      </c>
      <c r="B626" s="43" t="s">
        <v>1554</v>
      </c>
      <c r="C626" s="6" t="s">
        <v>1555</v>
      </c>
      <c r="D626" s="6"/>
      <c r="E626" s="6"/>
      <c r="F626" s="44" t="s">
        <v>20</v>
      </c>
      <c r="G626" s="45">
        <v>1</v>
      </c>
      <c r="H626" s="46">
        <v>1</v>
      </c>
      <c r="I626" s="46">
        <v>1</v>
      </c>
      <c r="J626" s="46"/>
      <c r="K626" s="47">
        <v>1834.25</v>
      </c>
      <c r="L626" s="45"/>
      <c r="M626" s="48">
        <v>1834.25</v>
      </c>
    </row>
    <row r="627" spans="1:13" s="16" customFormat="1" ht="22.5" customHeight="1" outlineLevel="1" x14ac:dyDescent="0.25">
      <c r="A627" s="42" t="s">
        <v>1556</v>
      </c>
      <c r="B627" s="43" t="s">
        <v>1557</v>
      </c>
      <c r="C627" s="6" t="s">
        <v>1558</v>
      </c>
      <c r="D627" s="6"/>
      <c r="E627" s="6"/>
      <c r="F627" s="44" t="s">
        <v>20</v>
      </c>
      <c r="G627" s="45">
        <v>1</v>
      </c>
      <c r="H627" s="46">
        <v>1</v>
      </c>
      <c r="I627" s="46">
        <v>1</v>
      </c>
      <c r="J627" s="46"/>
      <c r="K627" s="47">
        <v>3746.5</v>
      </c>
      <c r="L627" s="45"/>
      <c r="M627" s="48">
        <v>3746.5</v>
      </c>
    </row>
    <row r="628" spans="1:13" s="16" customFormat="1" ht="22.5" customHeight="1" outlineLevel="1" x14ac:dyDescent="0.25">
      <c r="A628" s="42" t="s">
        <v>1559</v>
      </c>
      <c r="B628" s="43" t="s">
        <v>1560</v>
      </c>
      <c r="C628" s="6" t="s">
        <v>639</v>
      </c>
      <c r="D628" s="6"/>
      <c r="E628" s="6"/>
      <c r="F628" s="44" t="s">
        <v>20</v>
      </c>
      <c r="G628" s="45">
        <v>1</v>
      </c>
      <c r="H628" s="46">
        <v>1</v>
      </c>
      <c r="I628" s="46">
        <v>1</v>
      </c>
      <c r="J628" s="46"/>
      <c r="K628" s="53">
        <v>29.52</v>
      </c>
      <c r="L628" s="45"/>
      <c r="M628" s="54">
        <v>29.52</v>
      </c>
    </row>
    <row r="629" spans="1:13" s="16" customFormat="1" ht="22.5" customHeight="1" outlineLevel="1" x14ac:dyDescent="0.25">
      <c r="A629" s="42" t="s">
        <v>1561</v>
      </c>
      <c r="B629" s="43" t="s">
        <v>1562</v>
      </c>
      <c r="C629" s="6" t="s">
        <v>644</v>
      </c>
      <c r="D629" s="6"/>
      <c r="E629" s="6"/>
      <c r="F629" s="44" t="s">
        <v>20</v>
      </c>
      <c r="G629" s="45">
        <v>1</v>
      </c>
      <c r="H629" s="46">
        <v>1</v>
      </c>
      <c r="I629" s="46">
        <v>1</v>
      </c>
      <c r="J629" s="46"/>
      <c r="K629" s="53">
        <v>172.88</v>
      </c>
      <c r="L629" s="45"/>
      <c r="M629" s="54">
        <v>172.88</v>
      </c>
    </row>
    <row r="630" spans="1:13" s="16" customFormat="1" ht="22.5" customHeight="1" outlineLevel="1" x14ac:dyDescent="0.25">
      <c r="A630" s="42" t="s">
        <v>1563</v>
      </c>
      <c r="B630" s="43" t="s">
        <v>1564</v>
      </c>
      <c r="C630" s="6" t="s">
        <v>653</v>
      </c>
      <c r="D630" s="6"/>
      <c r="E630" s="6"/>
      <c r="F630" s="44" t="s">
        <v>20</v>
      </c>
      <c r="G630" s="45">
        <v>1</v>
      </c>
      <c r="H630" s="46">
        <v>1</v>
      </c>
      <c r="I630" s="46">
        <v>1</v>
      </c>
      <c r="J630" s="46"/>
      <c r="K630" s="53">
        <v>492.3</v>
      </c>
      <c r="L630" s="45"/>
      <c r="M630" s="54">
        <v>492.3</v>
      </c>
    </row>
    <row r="631" spans="1:13" s="16" customFormat="1" ht="22.5" customHeight="1" outlineLevel="1" x14ac:dyDescent="0.25">
      <c r="A631" s="42" t="s">
        <v>1565</v>
      </c>
      <c r="B631" s="43" t="s">
        <v>1566</v>
      </c>
      <c r="C631" s="6" t="s">
        <v>1567</v>
      </c>
      <c r="D631" s="6"/>
      <c r="E631" s="6"/>
      <c r="F631" s="44" t="s">
        <v>20</v>
      </c>
      <c r="G631" s="45">
        <v>1</v>
      </c>
      <c r="H631" s="46">
        <v>1</v>
      </c>
      <c r="I631" s="46">
        <v>1</v>
      </c>
      <c r="J631" s="46"/>
      <c r="K631" s="47">
        <v>2175.8000000000002</v>
      </c>
      <c r="L631" s="45"/>
      <c r="M631" s="48">
        <v>2175.8000000000002</v>
      </c>
    </row>
    <row r="632" spans="1:13" s="16" customFormat="1" ht="22.5" customHeight="1" outlineLevel="1" x14ac:dyDescent="0.25">
      <c r="A632" s="42" t="s">
        <v>1568</v>
      </c>
      <c r="B632" s="43" t="s">
        <v>1569</v>
      </c>
      <c r="C632" s="6" t="s">
        <v>1570</v>
      </c>
      <c r="D632" s="6"/>
      <c r="E632" s="6"/>
      <c r="F632" s="44" t="s">
        <v>20</v>
      </c>
      <c r="G632" s="45">
        <v>1</v>
      </c>
      <c r="H632" s="46">
        <v>1</v>
      </c>
      <c r="I632" s="46">
        <v>1</v>
      </c>
      <c r="J632" s="46"/>
      <c r="K632" s="53">
        <v>30.57</v>
      </c>
      <c r="L632" s="45"/>
      <c r="M632" s="54">
        <v>30.57</v>
      </c>
    </row>
    <row r="633" spans="1:13" s="16" customFormat="1" ht="22.5" customHeight="1" outlineLevel="1" x14ac:dyDescent="0.25">
      <c r="A633" s="42" t="s">
        <v>1571</v>
      </c>
      <c r="B633" s="43" t="s">
        <v>1572</v>
      </c>
      <c r="C633" s="6" t="s">
        <v>1573</v>
      </c>
      <c r="D633" s="6"/>
      <c r="E633" s="6"/>
      <c r="F633" s="44" t="s">
        <v>20</v>
      </c>
      <c r="G633" s="45">
        <v>1</v>
      </c>
      <c r="H633" s="46">
        <v>1</v>
      </c>
      <c r="I633" s="46">
        <v>1</v>
      </c>
      <c r="J633" s="46"/>
      <c r="K633" s="53">
        <v>93.82</v>
      </c>
      <c r="L633" s="45"/>
      <c r="M633" s="54">
        <v>93.82</v>
      </c>
    </row>
    <row r="634" spans="1:13" s="16" customFormat="1" ht="22.5" customHeight="1" outlineLevel="1" x14ac:dyDescent="0.25">
      <c r="A634" s="42" t="s">
        <v>1574</v>
      </c>
      <c r="B634" s="43" t="s">
        <v>1575</v>
      </c>
      <c r="C634" s="6" t="s">
        <v>1576</v>
      </c>
      <c r="D634" s="6"/>
      <c r="E634" s="6"/>
      <c r="F634" s="44" t="s">
        <v>20</v>
      </c>
      <c r="G634" s="45">
        <v>1</v>
      </c>
      <c r="H634" s="46">
        <v>1</v>
      </c>
      <c r="I634" s="46">
        <v>1</v>
      </c>
      <c r="J634" s="46"/>
      <c r="K634" s="47">
        <v>232431.1</v>
      </c>
      <c r="L634" s="45"/>
      <c r="M634" s="48">
        <v>232431.1</v>
      </c>
    </row>
    <row r="635" spans="1:13" s="16" customFormat="1" ht="22.5" customHeight="1" outlineLevel="1" x14ac:dyDescent="0.25">
      <c r="A635" s="42" t="s">
        <v>1577</v>
      </c>
      <c r="B635" s="43" t="s">
        <v>1578</v>
      </c>
      <c r="C635" s="6" t="s">
        <v>1579</v>
      </c>
      <c r="D635" s="6"/>
      <c r="E635" s="6"/>
      <c r="F635" s="44" t="s">
        <v>20</v>
      </c>
      <c r="G635" s="45">
        <v>1</v>
      </c>
      <c r="H635" s="46">
        <v>1</v>
      </c>
      <c r="I635" s="46">
        <v>1</v>
      </c>
      <c r="J635" s="46"/>
      <c r="K635" s="47">
        <v>169351.88</v>
      </c>
      <c r="L635" s="45"/>
      <c r="M635" s="48">
        <v>169351.88</v>
      </c>
    </row>
    <row r="636" spans="1:13" s="16" customFormat="1" ht="22.5" customHeight="1" outlineLevel="1" x14ac:dyDescent="0.25">
      <c r="A636" s="42" t="s">
        <v>1580</v>
      </c>
      <c r="B636" s="43" t="s">
        <v>1581</v>
      </c>
      <c r="C636" s="6" t="s">
        <v>1582</v>
      </c>
      <c r="D636" s="6"/>
      <c r="E636" s="6"/>
      <c r="F636" s="44" t="s">
        <v>20</v>
      </c>
      <c r="G636" s="45">
        <v>1</v>
      </c>
      <c r="H636" s="46">
        <v>1</v>
      </c>
      <c r="I636" s="46">
        <v>1</v>
      </c>
      <c r="J636" s="46"/>
      <c r="K636" s="47">
        <v>99618.75</v>
      </c>
      <c r="L636" s="45"/>
      <c r="M636" s="48">
        <v>99618.75</v>
      </c>
    </row>
    <row r="637" spans="1:13" s="16" customFormat="1" ht="22.5" customHeight="1" outlineLevel="1" x14ac:dyDescent="0.25">
      <c r="A637" s="42" t="s">
        <v>1583</v>
      </c>
      <c r="B637" s="43" t="s">
        <v>1584</v>
      </c>
      <c r="C637" s="6" t="s">
        <v>894</v>
      </c>
      <c r="D637" s="6"/>
      <c r="E637" s="6"/>
      <c r="F637" s="44" t="s">
        <v>20</v>
      </c>
      <c r="G637" s="45">
        <v>1</v>
      </c>
      <c r="H637" s="46">
        <v>1</v>
      </c>
      <c r="I637" s="46">
        <v>1</v>
      </c>
      <c r="J637" s="46"/>
      <c r="K637" s="47">
        <v>71302.78</v>
      </c>
      <c r="L637" s="45"/>
      <c r="M637" s="48">
        <v>71302.78</v>
      </c>
    </row>
    <row r="638" spans="1:13" s="16" customFormat="1" ht="22.5" customHeight="1" outlineLevel="1" x14ac:dyDescent="0.25">
      <c r="A638" s="42" t="s">
        <v>1585</v>
      </c>
      <c r="B638" s="43" t="s">
        <v>1586</v>
      </c>
      <c r="C638" s="6" t="s">
        <v>1587</v>
      </c>
      <c r="D638" s="6"/>
      <c r="E638" s="6"/>
      <c r="F638" s="44" t="s">
        <v>20</v>
      </c>
      <c r="G638" s="45">
        <v>1</v>
      </c>
      <c r="H638" s="46">
        <v>1</v>
      </c>
      <c r="I638" s="46">
        <v>1</v>
      </c>
      <c r="J638" s="46"/>
      <c r="K638" s="47">
        <v>11481.98</v>
      </c>
      <c r="L638" s="45"/>
      <c r="M638" s="48">
        <v>11481.98</v>
      </c>
    </row>
    <row r="639" spans="1:13" s="16" customFormat="1" ht="22.5" customHeight="1" outlineLevel="1" x14ac:dyDescent="0.25">
      <c r="A639" s="42" t="s">
        <v>1588</v>
      </c>
      <c r="B639" s="43" t="s">
        <v>1589</v>
      </c>
      <c r="C639" s="6" t="s">
        <v>1590</v>
      </c>
      <c r="D639" s="6"/>
      <c r="E639" s="6"/>
      <c r="F639" s="44" t="s">
        <v>20</v>
      </c>
      <c r="G639" s="45">
        <v>1</v>
      </c>
      <c r="H639" s="46">
        <v>1</v>
      </c>
      <c r="I639" s="46">
        <v>1</v>
      </c>
      <c r="J639" s="46"/>
      <c r="K639" s="47">
        <v>100282.88</v>
      </c>
      <c r="L639" s="45"/>
      <c r="M639" s="48">
        <v>100282.88</v>
      </c>
    </row>
    <row r="640" spans="1:13" s="16" customFormat="1" ht="22.5" customHeight="1" outlineLevel="1" x14ac:dyDescent="0.25">
      <c r="A640" s="42" t="s">
        <v>1591</v>
      </c>
      <c r="B640" s="43" t="s">
        <v>1592</v>
      </c>
      <c r="C640" s="6" t="s">
        <v>1593</v>
      </c>
      <c r="D640" s="6"/>
      <c r="E640" s="6"/>
      <c r="F640" s="44" t="s">
        <v>20</v>
      </c>
      <c r="G640" s="45">
        <v>1</v>
      </c>
      <c r="H640" s="46">
        <v>1</v>
      </c>
      <c r="I640" s="46">
        <v>1</v>
      </c>
      <c r="J640" s="46"/>
      <c r="K640" s="47">
        <v>174000.75</v>
      </c>
      <c r="L640" s="45"/>
      <c r="M640" s="48">
        <v>174000.75</v>
      </c>
    </row>
    <row r="641" spans="1:13" s="16" customFormat="1" ht="22.5" customHeight="1" outlineLevel="1" x14ac:dyDescent="0.25">
      <c r="A641" s="42" t="s">
        <v>1594</v>
      </c>
      <c r="B641" s="43" t="s">
        <v>1595</v>
      </c>
      <c r="C641" s="6" t="s">
        <v>1596</v>
      </c>
      <c r="D641" s="6"/>
      <c r="E641" s="6"/>
      <c r="F641" s="44" t="s">
        <v>20</v>
      </c>
      <c r="G641" s="45">
        <v>1</v>
      </c>
      <c r="H641" s="46">
        <v>1</v>
      </c>
      <c r="I641" s="46">
        <v>1</v>
      </c>
      <c r="J641" s="46"/>
      <c r="K641" s="47">
        <v>102999.47</v>
      </c>
      <c r="L641" s="45"/>
      <c r="M641" s="48">
        <v>102999.47</v>
      </c>
    </row>
    <row r="642" spans="1:13" s="16" customFormat="1" ht="22.5" customHeight="1" outlineLevel="1" x14ac:dyDescent="0.25">
      <c r="A642" s="42" t="s">
        <v>1597</v>
      </c>
      <c r="B642" s="43" t="s">
        <v>1598</v>
      </c>
      <c r="C642" s="6" t="s">
        <v>1599</v>
      </c>
      <c r="D642" s="6"/>
      <c r="E642" s="6"/>
      <c r="F642" s="44" t="s">
        <v>20</v>
      </c>
      <c r="G642" s="45">
        <v>1</v>
      </c>
      <c r="H642" s="46">
        <v>1</v>
      </c>
      <c r="I642" s="46">
        <v>1</v>
      </c>
      <c r="J642" s="46"/>
      <c r="K642" s="47">
        <v>21369.02</v>
      </c>
      <c r="L642" s="45"/>
      <c r="M642" s="48">
        <v>21369.02</v>
      </c>
    </row>
    <row r="643" spans="1:13" s="16" customFormat="1" ht="22.5" customHeight="1" outlineLevel="1" x14ac:dyDescent="0.25">
      <c r="A643" s="42" t="s">
        <v>1600</v>
      </c>
      <c r="B643" s="43" t="s">
        <v>1601</v>
      </c>
      <c r="C643" s="6" t="s">
        <v>1602</v>
      </c>
      <c r="D643" s="6"/>
      <c r="E643" s="6"/>
      <c r="F643" s="44" t="s">
        <v>20</v>
      </c>
      <c r="G643" s="45">
        <v>1</v>
      </c>
      <c r="H643" s="46">
        <v>1</v>
      </c>
      <c r="I643" s="46">
        <v>1</v>
      </c>
      <c r="J643" s="46"/>
      <c r="K643" s="47">
        <v>9598.19</v>
      </c>
      <c r="L643" s="45"/>
      <c r="M643" s="48">
        <v>9598.19</v>
      </c>
    </row>
    <row r="644" spans="1:13" s="16" customFormat="1" ht="22.5" customHeight="1" outlineLevel="1" x14ac:dyDescent="0.25">
      <c r="A644" s="42" t="s">
        <v>1603</v>
      </c>
      <c r="B644" s="43" t="s">
        <v>1604</v>
      </c>
      <c r="C644" s="6" t="s">
        <v>1605</v>
      </c>
      <c r="D644" s="6"/>
      <c r="E644" s="6"/>
      <c r="F644" s="44" t="s">
        <v>20</v>
      </c>
      <c r="G644" s="45">
        <v>1</v>
      </c>
      <c r="H644" s="46">
        <v>1</v>
      </c>
      <c r="I644" s="46">
        <v>1</v>
      </c>
      <c r="J644" s="46"/>
      <c r="K644" s="53">
        <v>319.42</v>
      </c>
      <c r="L644" s="45"/>
      <c r="M644" s="54">
        <v>319.42</v>
      </c>
    </row>
    <row r="645" spans="1:13" s="16" customFormat="1" ht="22.5" customHeight="1" outlineLevel="1" x14ac:dyDescent="0.25">
      <c r="A645" s="42" t="s">
        <v>1606</v>
      </c>
      <c r="B645" s="43" t="s">
        <v>1607</v>
      </c>
      <c r="C645" s="6" t="s">
        <v>1608</v>
      </c>
      <c r="D645" s="6"/>
      <c r="E645" s="6"/>
      <c r="F645" s="44" t="s">
        <v>20</v>
      </c>
      <c r="G645" s="45">
        <v>1</v>
      </c>
      <c r="H645" s="46">
        <v>1</v>
      </c>
      <c r="I645" s="46">
        <v>1</v>
      </c>
      <c r="J645" s="46"/>
      <c r="K645" s="47">
        <v>3158.28</v>
      </c>
      <c r="L645" s="45"/>
      <c r="M645" s="48">
        <v>3158.28</v>
      </c>
    </row>
    <row r="646" spans="1:13" s="16" customFormat="1" ht="22.5" customHeight="1" outlineLevel="1" x14ac:dyDescent="0.25">
      <c r="A646" s="42" t="s">
        <v>1609</v>
      </c>
      <c r="B646" s="43" t="s">
        <v>1610</v>
      </c>
      <c r="C646" s="6" t="s">
        <v>1611</v>
      </c>
      <c r="D646" s="6"/>
      <c r="E646" s="6"/>
      <c r="F646" s="44" t="s">
        <v>20</v>
      </c>
      <c r="G646" s="45">
        <v>1</v>
      </c>
      <c r="H646" s="46">
        <v>1</v>
      </c>
      <c r="I646" s="46">
        <v>1</v>
      </c>
      <c r="J646" s="46"/>
      <c r="K646" s="53">
        <v>429.05</v>
      </c>
      <c r="L646" s="45"/>
      <c r="M646" s="54">
        <v>429.05</v>
      </c>
    </row>
    <row r="647" spans="1:13" s="16" customFormat="1" ht="22.5" customHeight="1" outlineLevel="1" x14ac:dyDescent="0.25">
      <c r="A647" s="42" t="s">
        <v>1612</v>
      </c>
      <c r="B647" s="43" t="s">
        <v>1613</v>
      </c>
      <c r="C647" s="6" t="s">
        <v>1614</v>
      </c>
      <c r="D647" s="6"/>
      <c r="E647" s="6"/>
      <c r="F647" s="44" t="s">
        <v>20</v>
      </c>
      <c r="G647" s="45">
        <v>1</v>
      </c>
      <c r="H647" s="46">
        <v>1</v>
      </c>
      <c r="I647" s="46">
        <v>1</v>
      </c>
      <c r="J647" s="46"/>
      <c r="K647" s="47">
        <v>1009.9</v>
      </c>
      <c r="L647" s="45"/>
      <c r="M647" s="48">
        <v>1009.9</v>
      </c>
    </row>
    <row r="648" spans="1:13" s="16" customFormat="1" ht="22.5" customHeight="1" outlineLevel="1" x14ac:dyDescent="0.25">
      <c r="A648" s="42" t="s">
        <v>1615</v>
      </c>
      <c r="B648" s="43" t="s">
        <v>1616</v>
      </c>
      <c r="C648" s="6" t="s">
        <v>1617</v>
      </c>
      <c r="D648" s="6"/>
      <c r="E648" s="6"/>
      <c r="F648" s="44" t="s">
        <v>20</v>
      </c>
      <c r="G648" s="45">
        <v>1</v>
      </c>
      <c r="H648" s="46">
        <v>1</v>
      </c>
      <c r="I648" s="46">
        <v>1</v>
      </c>
      <c r="J648" s="46"/>
      <c r="K648" s="53">
        <v>412.18</v>
      </c>
      <c r="L648" s="45"/>
      <c r="M648" s="54">
        <v>412.18</v>
      </c>
    </row>
    <row r="649" spans="1:13" s="16" customFormat="1" ht="22.5" customHeight="1" outlineLevel="1" x14ac:dyDescent="0.25">
      <c r="A649" s="42" t="s">
        <v>1618</v>
      </c>
      <c r="B649" s="43" t="s">
        <v>1619</v>
      </c>
      <c r="C649" s="6" t="s">
        <v>1620</v>
      </c>
      <c r="D649" s="6"/>
      <c r="E649" s="6"/>
      <c r="F649" s="44" t="s">
        <v>20</v>
      </c>
      <c r="G649" s="45">
        <v>1</v>
      </c>
      <c r="H649" s="46">
        <v>1</v>
      </c>
      <c r="I649" s="46">
        <v>1</v>
      </c>
      <c r="J649" s="46"/>
      <c r="K649" s="47">
        <v>10779.9</v>
      </c>
      <c r="L649" s="45"/>
      <c r="M649" s="48">
        <v>10779.9</v>
      </c>
    </row>
    <row r="650" spans="1:13" s="16" customFormat="1" ht="22.5" customHeight="1" outlineLevel="1" x14ac:dyDescent="0.25">
      <c r="A650" s="42" t="s">
        <v>1621</v>
      </c>
      <c r="B650" s="43" t="s">
        <v>1622</v>
      </c>
      <c r="C650" s="6" t="s">
        <v>1623</v>
      </c>
      <c r="D650" s="6"/>
      <c r="E650" s="6"/>
      <c r="F650" s="44" t="s">
        <v>20</v>
      </c>
      <c r="G650" s="45">
        <v>1</v>
      </c>
      <c r="H650" s="46">
        <v>1</v>
      </c>
      <c r="I650" s="46">
        <v>1</v>
      </c>
      <c r="J650" s="46"/>
      <c r="K650" s="47">
        <v>96231.72</v>
      </c>
      <c r="L650" s="45"/>
      <c r="M650" s="48">
        <v>96231.72</v>
      </c>
    </row>
    <row r="651" spans="1:13" s="16" customFormat="1" ht="22.5" customHeight="1" outlineLevel="1" x14ac:dyDescent="0.25">
      <c r="A651" s="42" t="s">
        <v>1624</v>
      </c>
      <c r="B651" s="43" t="s">
        <v>1625</v>
      </c>
      <c r="C651" s="6" t="s">
        <v>1626</v>
      </c>
      <c r="D651" s="6"/>
      <c r="E651" s="6"/>
      <c r="F651" s="44" t="s">
        <v>20</v>
      </c>
      <c r="G651" s="45">
        <v>1</v>
      </c>
      <c r="H651" s="46">
        <v>1</v>
      </c>
      <c r="I651" s="46">
        <v>1</v>
      </c>
      <c r="J651" s="46"/>
      <c r="K651" s="47">
        <v>108598.15</v>
      </c>
      <c r="L651" s="45"/>
      <c r="M651" s="48">
        <v>108598.15</v>
      </c>
    </row>
    <row r="652" spans="1:13" s="16" customFormat="1" ht="22.5" customHeight="1" outlineLevel="1" x14ac:dyDescent="0.25">
      <c r="A652" s="42" t="s">
        <v>1627</v>
      </c>
      <c r="B652" s="43" t="s">
        <v>1628</v>
      </c>
      <c r="C652" s="6" t="s">
        <v>1629</v>
      </c>
      <c r="D652" s="6"/>
      <c r="E652" s="6"/>
      <c r="F652" s="44" t="s">
        <v>20</v>
      </c>
      <c r="G652" s="45">
        <v>20</v>
      </c>
      <c r="H652" s="46">
        <v>1</v>
      </c>
      <c r="I652" s="46">
        <v>20</v>
      </c>
      <c r="J652" s="46"/>
      <c r="K652" s="53">
        <v>370.02</v>
      </c>
      <c r="L652" s="45"/>
      <c r="M652" s="48">
        <v>7400.4</v>
      </c>
    </row>
    <row r="653" spans="1:13" s="16" customFormat="1" ht="22.5" customHeight="1" outlineLevel="1" x14ac:dyDescent="0.25">
      <c r="A653" s="42" t="s">
        <v>1630</v>
      </c>
      <c r="B653" s="43" t="s">
        <v>1631</v>
      </c>
      <c r="C653" s="6" t="s">
        <v>1632</v>
      </c>
      <c r="D653" s="6"/>
      <c r="E653" s="6"/>
      <c r="F653" s="44" t="s">
        <v>20</v>
      </c>
      <c r="G653" s="45">
        <v>1</v>
      </c>
      <c r="H653" s="46">
        <v>1</v>
      </c>
      <c r="I653" s="46">
        <v>1</v>
      </c>
      <c r="J653" s="46"/>
      <c r="K653" s="47">
        <v>4637.28</v>
      </c>
      <c r="L653" s="45"/>
      <c r="M653" s="48">
        <v>4637.28</v>
      </c>
    </row>
    <row r="654" spans="1:13" s="39" customFormat="1" ht="15" customHeight="1" outlineLevel="1" x14ac:dyDescent="0.25">
      <c r="A654" s="56" t="s">
        <v>1633</v>
      </c>
      <c r="B654" s="57"/>
      <c r="C654" s="57"/>
      <c r="D654" s="57"/>
      <c r="E654" s="57"/>
      <c r="F654" s="57"/>
      <c r="G654" s="57"/>
      <c r="H654" s="57"/>
      <c r="I654" s="57"/>
      <c r="J654" s="57"/>
      <c r="K654" s="57"/>
      <c r="L654" s="57"/>
      <c r="M654" s="57"/>
    </row>
    <row r="655" spans="1:13" s="16" customFormat="1" ht="16.5" customHeight="1" outlineLevel="1" x14ac:dyDescent="0.25">
      <c r="A655" s="55" t="s">
        <v>1634</v>
      </c>
      <c r="B655" s="21" t="s">
        <v>1635</v>
      </c>
      <c r="C655" s="10" t="s">
        <v>1636</v>
      </c>
      <c r="D655" s="10"/>
      <c r="E655" s="10"/>
      <c r="F655" s="30" t="s">
        <v>507</v>
      </c>
      <c r="G655" s="31">
        <v>3</v>
      </c>
      <c r="H655" s="31"/>
      <c r="I655" s="31">
        <f>G655+H655</f>
        <v>3</v>
      </c>
      <c r="J655" s="32">
        <v>34495.449999999997</v>
      </c>
      <c r="K655" s="34">
        <f>ROUND(J655*3.79*1.3755*1.0109,0)</f>
        <v>181790</v>
      </c>
      <c r="L655" s="32">
        <f>ROUND(I655*J655,0)</f>
        <v>103486</v>
      </c>
      <c r="M655" s="34"/>
    </row>
    <row r="656" spans="1:13" s="16" customFormat="1" ht="22.5" customHeight="1" outlineLevel="1" x14ac:dyDescent="0.25">
      <c r="A656" s="42" t="s">
        <v>1637</v>
      </c>
      <c r="B656" s="43" t="s">
        <v>1638</v>
      </c>
      <c r="C656" s="6" t="s">
        <v>1639</v>
      </c>
      <c r="D656" s="6"/>
      <c r="E656" s="6"/>
      <c r="F656" s="44" t="s">
        <v>20</v>
      </c>
      <c r="G656" s="45">
        <v>7</v>
      </c>
      <c r="H656" s="46">
        <v>1</v>
      </c>
      <c r="I656" s="46">
        <v>7</v>
      </c>
      <c r="J656" s="46"/>
      <c r="K656" s="47">
        <v>105676</v>
      </c>
      <c r="L656" s="45"/>
      <c r="M656" s="48">
        <v>739732</v>
      </c>
    </row>
    <row r="657" spans="1:13" s="16" customFormat="1" ht="22.5" customHeight="1" outlineLevel="1" x14ac:dyDescent="0.25">
      <c r="A657" s="42" t="s">
        <v>1640</v>
      </c>
      <c r="B657" s="43" t="s">
        <v>1641</v>
      </c>
      <c r="C657" s="6" t="s">
        <v>1642</v>
      </c>
      <c r="D657" s="6"/>
      <c r="E657" s="6"/>
      <c r="F657" s="44" t="s">
        <v>20</v>
      </c>
      <c r="G657" s="45">
        <v>1</v>
      </c>
      <c r="H657" s="46">
        <v>1</v>
      </c>
      <c r="I657" s="46">
        <v>1</v>
      </c>
      <c r="J657" s="46"/>
      <c r="K657" s="47">
        <v>12188.28</v>
      </c>
      <c r="L657" s="45"/>
      <c r="M657" s="48">
        <v>12188.28</v>
      </c>
    </row>
    <row r="658" spans="1:13" s="39" customFormat="1" ht="15" customHeight="1" outlineLevel="1" x14ac:dyDescent="0.25">
      <c r="A658" s="56" t="s">
        <v>1643</v>
      </c>
      <c r="B658" s="57"/>
      <c r="C658" s="57"/>
      <c r="D658" s="57"/>
      <c r="E658" s="57"/>
      <c r="F658" s="57"/>
      <c r="G658" s="57"/>
      <c r="H658" s="57"/>
      <c r="I658" s="57"/>
      <c r="J658" s="57"/>
      <c r="K658" s="57"/>
      <c r="L658" s="57"/>
      <c r="M658" s="57"/>
    </row>
    <row r="659" spans="1:13" s="16" customFormat="1" ht="22.5" customHeight="1" outlineLevel="1" x14ac:dyDescent="0.25">
      <c r="A659" s="55" t="s">
        <v>1293</v>
      </c>
      <c r="B659" s="21" t="s">
        <v>1644</v>
      </c>
      <c r="C659" s="10" t="s">
        <v>1636</v>
      </c>
      <c r="D659" s="10"/>
      <c r="E659" s="10"/>
      <c r="F659" s="30" t="s">
        <v>507</v>
      </c>
      <c r="G659" s="31">
        <v>3</v>
      </c>
      <c r="H659" s="31">
        <f>VLOOKUP(A659,'[1]02-02-13 ТХ искл'!$A$7:$G$1104,7,0)</f>
        <v>-2</v>
      </c>
      <c r="I659" s="31">
        <f>G659+H659</f>
        <v>1</v>
      </c>
      <c r="J659" s="32">
        <v>34495.449999999997</v>
      </c>
      <c r="K659" s="34">
        <f>ROUND(J659*3.79*1.3755*1.0109,0)</f>
        <v>181790</v>
      </c>
      <c r="L659" s="32">
        <f>ROUND(I659*J659,0)</f>
        <v>34495</v>
      </c>
      <c r="M659" s="34"/>
    </row>
    <row r="660" spans="1:13" s="16" customFormat="1" ht="34.5" customHeight="1" outlineLevel="1" x14ac:dyDescent="0.25">
      <c r="A660" s="55" t="s">
        <v>1299</v>
      </c>
      <c r="B660" s="21" t="s">
        <v>1645</v>
      </c>
      <c r="C660" s="10" t="s">
        <v>1646</v>
      </c>
      <c r="D660" s="10"/>
      <c r="E660" s="10"/>
      <c r="F660" s="30" t="s">
        <v>507</v>
      </c>
      <c r="G660" s="31">
        <v>3</v>
      </c>
      <c r="H660" s="31"/>
      <c r="I660" s="31">
        <f>G660+H660</f>
        <v>3</v>
      </c>
      <c r="J660" s="32">
        <v>23704.560000000001</v>
      </c>
      <c r="K660" s="34">
        <f>ROUND(J660*3.79*1.3755*1.0109,0)</f>
        <v>124922</v>
      </c>
      <c r="L660" s="32">
        <f>ROUND(I660*J660,0)</f>
        <v>71114</v>
      </c>
      <c r="M660" s="34"/>
    </row>
    <row r="661" spans="1:13" s="16" customFormat="1" ht="22.5" customHeight="1" outlineLevel="1" x14ac:dyDescent="0.25">
      <c r="A661" s="42" t="s">
        <v>1647</v>
      </c>
      <c r="B661" s="43" t="s">
        <v>1648</v>
      </c>
      <c r="C661" s="6" t="s">
        <v>1649</v>
      </c>
      <c r="D661" s="6"/>
      <c r="E661" s="6"/>
      <c r="F661" s="44" t="s">
        <v>20</v>
      </c>
      <c r="G661" s="45">
        <v>7</v>
      </c>
      <c r="H661" s="46">
        <v>1</v>
      </c>
      <c r="I661" s="46">
        <v>7</v>
      </c>
      <c r="J661" s="46"/>
      <c r="K661" s="47">
        <v>91472.15</v>
      </c>
      <c r="L661" s="45"/>
      <c r="M661" s="48">
        <v>640305.05000000005</v>
      </c>
    </row>
    <row r="662" spans="1:13" s="39" customFormat="1" ht="15" customHeight="1" outlineLevel="1" x14ac:dyDescent="0.25">
      <c r="A662" s="56" t="s">
        <v>1650</v>
      </c>
      <c r="B662" s="57"/>
      <c r="C662" s="57"/>
      <c r="D662" s="57"/>
      <c r="E662" s="57"/>
      <c r="F662" s="57"/>
      <c r="G662" s="57"/>
      <c r="H662" s="57"/>
      <c r="I662" s="57"/>
      <c r="J662" s="57"/>
      <c r="K662" s="57"/>
      <c r="L662" s="57"/>
      <c r="M662" s="57"/>
    </row>
    <row r="663" spans="1:13" s="16" customFormat="1" ht="15.75" customHeight="1" outlineLevel="1" x14ac:dyDescent="0.25">
      <c r="A663" s="55" t="s">
        <v>1305</v>
      </c>
      <c r="B663" s="21" t="s">
        <v>1651</v>
      </c>
      <c r="C663" s="10" t="s">
        <v>1636</v>
      </c>
      <c r="D663" s="10"/>
      <c r="E663" s="10"/>
      <c r="F663" s="30" t="s">
        <v>507</v>
      </c>
      <c r="G663" s="31">
        <v>3</v>
      </c>
      <c r="H663" s="31">
        <f>VLOOKUP(A663,'[1]02-02-13 ТХ искл'!$A$7:$G$1104,7,0)</f>
        <v>-1</v>
      </c>
      <c r="I663" s="31">
        <f>G663+H663</f>
        <v>2</v>
      </c>
      <c r="J663" s="32">
        <v>34495.449999999997</v>
      </c>
      <c r="K663" s="34">
        <f>ROUND(J663*3.79*1.3755*1.0109,0)</f>
        <v>181790</v>
      </c>
      <c r="L663" s="32">
        <f>ROUND(I663*J663,0)</f>
        <v>68991</v>
      </c>
      <c r="M663" s="34"/>
    </row>
    <row r="664" spans="1:13" s="16" customFormat="1" ht="22.5" customHeight="1" outlineLevel="1" x14ac:dyDescent="0.25">
      <c r="A664" s="42" t="s">
        <v>1652</v>
      </c>
      <c r="B664" s="43" t="s">
        <v>1653</v>
      </c>
      <c r="C664" s="6" t="s">
        <v>1654</v>
      </c>
      <c r="D664" s="6"/>
      <c r="E664" s="6"/>
      <c r="F664" s="44" t="s">
        <v>20</v>
      </c>
      <c r="G664" s="45">
        <v>2</v>
      </c>
      <c r="H664" s="46">
        <v>1</v>
      </c>
      <c r="I664" s="46">
        <v>2</v>
      </c>
      <c r="J664" s="46"/>
      <c r="K664" s="47">
        <v>141116.01999999999</v>
      </c>
      <c r="L664" s="45"/>
      <c r="M664" s="48">
        <v>282232.03999999998</v>
      </c>
    </row>
    <row r="665" spans="1:13" s="39" customFormat="1" ht="15" customHeight="1" outlineLevel="1" x14ac:dyDescent="0.25">
      <c r="A665" s="56" t="s">
        <v>1655</v>
      </c>
      <c r="B665" s="57"/>
      <c r="C665" s="57"/>
      <c r="D665" s="57"/>
      <c r="E665" s="57"/>
      <c r="F665" s="57"/>
      <c r="G665" s="57"/>
      <c r="H665" s="57"/>
      <c r="I665" s="57"/>
      <c r="J665" s="57"/>
      <c r="K665" s="57"/>
      <c r="L665" s="57"/>
      <c r="M665" s="57"/>
    </row>
    <row r="666" spans="1:13" s="16" customFormat="1" ht="22.5" customHeight="1" outlineLevel="1" x14ac:dyDescent="0.25">
      <c r="A666" s="55" t="s">
        <v>1311</v>
      </c>
      <c r="B666" s="21" t="s">
        <v>1656</v>
      </c>
      <c r="C666" s="10" t="s">
        <v>1657</v>
      </c>
      <c r="D666" s="10"/>
      <c r="E666" s="10"/>
      <c r="F666" s="30" t="s">
        <v>507</v>
      </c>
      <c r="G666" s="31">
        <v>3</v>
      </c>
      <c r="H666" s="31">
        <f>VLOOKUP(A666,'[1]02-02-13 ТХ искл'!$A$7:$G$1104,7,0)</f>
        <v>-2</v>
      </c>
      <c r="I666" s="31">
        <f>G666+H666</f>
        <v>1</v>
      </c>
      <c r="J666" s="32">
        <v>51300.92</v>
      </c>
      <c r="K666" s="34">
        <f>ROUND(J666*3.79*1.3755*1.0109,0)</f>
        <v>270354</v>
      </c>
      <c r="L666" s="32">
        <f>ROUND(I666*J666,0)</f>
        <v>51301</v>
      </c>
      <c r="M666" s="34"/>
    </row>
    <row r="667" spans="1:13" s="16" customFormat="1" ht="22.5" customHeight="1" outlineLevel="1" x14ac:dyDescent="0.25">
      <c r="A667" s="42" t="s">
        <v>1658</v>
      </c>
      <c r="B667" s="43" t="s">
        <v>1659</v>
      </c>
      <c r="C667" s="6" t="s">
        <v>1660</v>
      </c>
      <c r="D667" s="6"/>
      <c r="E667" s="6"/>
      <c r="F667" s="44" t="s">
        <v>20</v>
      </c>
      <c r="G667" s="45">
        <v>1</v>
      </c>
      <c r="H667" s="46">
        <v>1</v>
      </c>
      <c r="I667" s="46">
        <v>1</v>
      </c>
      <c r="J667" s="46"/>
      <c r="K667" s="47">
        <v>115470.25</v>
      </c>
      <c r="L667" s="45"/>
      <c r="M667" s="48">
        <v>115470.25</v>
      </c>
    </row>
    <row r="668" spans="1:13" s="16" customFormat="1" ht="22.5" customHeight="1" outlineLevel="1" x14ac:dyDescent="0.25">
      <c r="A668" s="42" t="s">
        <v>1661</v>
      </c>
      <c r="B668" s="43" t="s">
        <v>1662</v>
      </c>
      <c r="C668" s="6" t="s">
        <v>1663</v>
      </c>
      <c r="D668" s="6"/>
      <c r="E668" s="6"/>
      <c r="F668" s="44" t="s">
        <v>20</v>
      </c>
      <c r="G668" s="45">
        <v>1</v>
      </c>
      <c r="H668" s="46">
        <v>1</v>
      </c>
      <c r="I668" s="46">
        <v>1</v>
      </c>
      <c r="J668" s="46"/>
      <c r="K668" s="47">
        <v>196490.35</v>
      </c>
      <c r="L668" s="45"/>
      <c r="M668" s="48">
        <v>196490.35</v>
      </c>
    </row>
    <row r="669" spans="1:13" s="39" customFormat="1" ht="15" customHeight="1" outlineLevel="1" x14ac:dyDescent="0.25">
      <c r="A669" s="56" t="s">
        <v>1664</v>
      </c>
      <c r="B669" s="57"/>
      <c r="C669" s="57"/>
      <c r="D669" s="57"/>
      <c r="E669" s="57"/>
      <c r="F669" s="57"/>
      <c r="G669" s="57"/>
      <c r="H669" s="57"/>
      <c r="I669" s="57"/>
      <c r="J669" s="57"/>
      <c r="K669" s="57"/>
      <c r="L669" s="57"/>
      <c r="M669" s="57"/>
    </row>
    <row r="670" spans="1:13" s="16" customFormat="1" ht="22.5" customHeight="1" outlineLevel="1" x14ac:dyDescent="0.25">
      <c r="A670" s="42" t="s">
        <v>1665</v>
      </c>
      <c r="B670" s="43" t="s">
        <v>1666</v>
      </c>
      <c r="C670" s="6" t="s">
        <v>1667</v>
      </c>
      <c r="D670" s="6"/>
      <c r="E670" s="6"/>
      <c r="F670" s="44" t="s">
        <v>20</v>
      </c>
      <c r="G670" s="45">
        <v>2</v>
      </c>
      <c r="H670" s="46">
        <v>1</v>
      </c>
      <c r="I670" s="46">
        <v>2</v>
      </c>
      <c r="J670" s="46"/>
      <c r="K670" s="47">
        <v>446026.35</v>
      </c>
      <c r="L670" s="45"/>
      <c r="M670" s="48">
        <v>892052.7</v>
      </c>
    </row>
    <row r="671" spans="1:13" s="16" customFormat="1" ht="22.5" customHeight="1" outlineLevel="1" x14ac:dyDescent="0.25">
      <c r="A671" s="42" t="s">
        <v>1668</v>
      </c>
      <c r="B671" s="43" t="s">
        <v>1669</v>
      </c>
      <c r="C671" s="6" t="s">
        <v>1670</v>
      </c>
      <c r="D671" s="6"/>
      <c r="E671" s="6"/>
      <c r="F671" s="44" t="s">
        <v>20</v>
      </c>
      <c r="G671" s="45">
        <v>1</v>
      </c>
      <c r="H671" s="46">
        <v>1</v>
      </c>
      <c r="I671" s="46">
        <v>1</v>
      </c>
      <c r="J671" s="46"/>
      <c r="K671" s="47">
        <v>220223.85</v>
      </c>
      <c r="L671" s="45"/>
      <c r="M671" s="48">
        <v>220223.85</v>
      </c>
    </row>
    <row r="672" spans="1:13" s="16" customFormat="1" ht="22.5" customHeight="1" outlineLevel="1" x14ac:dyDescent="0.25">
      <c r="A672" s="42" t="s">
        <v>1671</v>
      </c>
      <c r="B672" s="43" t="s">
        <v>1672</v>
      </c>
      <c r="C672" s="6" t="s">
        <v>1673</v>
      </c>
      <c r="D672" s="6"/>
      <c r="E672" s="6"/>
      <c r="F672" s="44" t="s">
        <v>20</v>
      </c>
      <c r="G672" s="45">
        <v>1</v>
      </c>
      <c r="H672" s="46">
        <v>1</v>
      </c>
      <c r="I672" s="46">
        <v>1</v>
      </c>
      <c r="J672" s="46"/>
      <c r="K672" s="47">
        <v>118612.73</v>
      </c>
      <c r="L672" s="45"/>
      <c r="M672" s="48">
        <v>118612.73</v>
      </c>
    </row>
    <row r="673" spans="1:13" s="16" customFormat="1" ht="22.5" customHeight="1" outlineLevel="1" x14ac:dyDescent="0.25">
      <c r="A673" s="42" t="s">
        <v>1674</v>
      </c>
      <c r="B673" s="43" t="s">
        <v>1675</v>
      </c>
      <c r="C673" s="6" t="s">
        <v>509</v>
      </c>
      <c r="D673" s="6"/>
      <c r="E673" s="6"/>
      <c r="F673" s="44" t="s">
        <v>20</v>
      </c>
      <c r="G673" s="45">
        <v>1</v>
      </c>
      <c r="H673" s="46">
        <v>1</v>
      </c>
      <c r="I673" s="46">
        <v>1</v>
      </c>
      <c r="J673" s="46"/>
      <c r="K673" s="47">
        <v>28532.080000000002</v>
      </c>
      <c r="L673" s="45"/>
      <c r="M673" s="48">
        <v>28532.080000000002</v>
      </c>
    </row>
    <row r="674" spans="1:13" s="39" customFormat="1" ht="15" customHeight="1" outlineLevel="1" x14ac:dyDescent="0.25">
      <c r="A674" s="49" t="s">
        <v>1676</v>
      </c>
      <c r="B674" s="50"/>
      <c r="C674" s="50"/>
      <c r="D674" s="50"/>
      <c r="E674" s="50"/>
      <c r="F674" s="50"/>
      <c r="G674" s="50"/>
      <c r="H674" s="50"/>
      <c r="I674" s="50"/>
      <c r="J674" s="50"/>
      <c r="K674" s="50"/>
      <c r="L674" s="50"/>
      <c r="M674" s="51"/>
    </row>
    <row r="675" spans="1:13" s="16" customFormat="1" ht="22.5" customHeight="1" outlineLevel="1" x14ac:dyDescent="0.25">
      <c r="A675" s="42" t="s">
        <v>1677</v>
      </c>
      <c r="B675" s="43" t="s">
        <v>1678</v>
      </c>
      <c r="C675" s="6" t="s">
        <v>1679</v>
      </c>
      <c r="D675" s="6"/>
      <c r="E675" s="6"/>
      <c r="F675" s="44" t="s">
        <v>20</v>
      </c>
      <c r="G675" s="45">
        <v>1</v>
      </c>
      <c r="H675" s="46">
        <v>1</v>
      </c>
      <c r="I675" s="46">
        <v>1</v>
      </c>
      <c r="J675" s="46"/>
      <c r="K675" s="47">
        <v>810654.17</v>
      </c>
      <c r="L675" s="45"/>
      <c r="M675" s="48">
        <v>810654.17</v>
      </c>
    </row>
    <row r="676" spans="1:13" s="16" customFormat="1" ht="22.5" customHeight="1" outlineLevel="1" x14ac:dyDescent="0.25">
      <c r="A676" s="42" t="s">
        <v>1680</v>
      </c>
      <c r="B676" s="43" t="s">
        <v>1681</v>
      </c>
      <c r="C676" s="6" t="s">
        <v>1682</v>
      </c>
      <c r="D676" s="6"/>
      <c r="E676" s="6"/>
      <c r="F676" s="44" t="s">
        <v>20</v>
      </c>
      <c r="G676" s="45">
        <v>1</v>
      </c>
      <c r="H676" s="46">
        <v>1</v>
      </c>
      <c r="I676" s="46">
        <v>1</v>
      </c>
      <c r="J676" s="46"/>
      <c r="K676" s="47">
        <v>1208043.3799999999</v>
      </c>
      <c r="L676" s="45"/>
      <c r="M676" s="48">
        <v>1208043.3799999999</v>
      </c>
    </row>
    <row r="677" spans="1:13" s="16" customFormat="1" ht="22.5" customHeight="1" outlineLevel="1" x14ac:dyDescent="0.25">
      <c r="A677" s="42" t="s">
        <v>1683</v>
      </c>
      <c r="B677" s="43" t="s">
        <v>1684</v>
      </c>
      <c r="C677" s="6" t="s">
        <v>1685</v>
      </c>
      <c r="D677" s="6"/>
      <c r="E677" s="6"/>
      <c r="F677" s="44" t="s">
        <v>20</v>
      </c>
      <c r="G677" s="45">
        <v>1</v>
      </c>
      <c r="H677" s="46">
        <v>1</v>
      </c>
      <c r="I677" s="46">
        <v>1</v>
      </c>
      <c r="J677" s="46"/>
      <c r="K677" s="47">
        <v>30043.75</v>
      </c>
      <c r="L677" s="45"/>
      <c r="M677" s="48">
        <v>30043.75</v>
      </c>
    </row>
    <row r="678" spans="1:13" s="16" customFormat="1" ht="22.5" customHeight="1" outlineLevel="1" x14ac:dyDescent="0.25">
      <c r="A678" s="42" t="s">
        <v>1686</v>
      </c>
      <c r="B678" s="43" t="s">
        <v>1687</v>
      </c>
      <c r="C678" s="6" t="s">
        <v>1688</v>
      </c>
      <c r="D678" s="6"/>
      <c r="E678" s="6"/>
      <c r="F678" s="44" t="s">
        <v>20</v>
      </c>
      <c r="G678" s="45">
        <v>2</v>
      </c>
      <c r="H678" s="46">
        <v>1</v>
      </c>
      <c r="I678" s="46">
        <v>2</v>
      </c>
      <c r="J678" s="46"/>
      <c r="K678" s="47">
        <v>224959.17</v>
      </c>
      <c r="L678" s="45"/>
      <c r="M678" s="48">
        <v>449918.34</v>
      </c>
    </row>
    <row r="679" spans="1:13" s="39" customFormat="1" ht="15" customHeight="1" outlineLevel="1" x14ac:dyDescent="0.25">
      <c r="A679" s="58" t="s">
        <v>1689</v>
      </c>
      <c r="B679" s="59"/>
      <c r="C679" s="59"/>
      <c r="D679" s="59"/>
      <c r="E679" s="59"/>
      <c r="F679" s="59"/>
      <c r="G679" s="59"/>
      <c r="H679" s="59"/>
      <c r="I679" s="59"/>
      <c r="J679" s="59"/>
      <c r="K679" s="59"/>
      <c r="L679" s="59"/>
      <c r="M679" s="60"/>
    </row>
    <row r="680" spans="1:13" s="16" customFormat="1" ht="22.5" customHeight="1" outlineLevel="1" x14ac:dyDescent="0.25">
      <c r="A680" s="42" t="s">
        <v>1690</v>
      </c>
      <c r="B680" s="43" t="s">
        <v>1691</v>
      </c>
      <c r="C680" s="6" t="s">
        <v>1692</v>
      </c>
      <c r="D680" s="6"/>
      <c r="E680" s="6"/>
      <c r="F680" s="44" t="s">
        <v>20</v>
      </c>
      <c r="G680" s="45">
        <v>1</v>
      </c>
      <c r="H680" s="46">
        <v>1</v>
      </c>
      <c r="I680" s="46">
        <v>1</v>
      </c>
      <c r="J680" s="46"/>
      <c r="K680" s="61"/>
      <c r="L680" s="45"/>
      <c r="M680" s="62"/>
    </row>
    <row r="681" spans="1:13" s="16" customFormat="1" ht="22.5" customHeight="1" outlineLevel="1" x14ac:dyDescent="0.25">
      <c r="A681" s="42" t="s">
        <v>1693</v>
      </c>
      <c r="B681" s="43" t="s">
        <v>1694</v>
      </c>
      <c r="C681" s="6" t="s">
        <v>1695</v>
      </c>
      <c r="D681" s="6"/>
      <c r="E681" s="6"/>
      <c r="F681" s="44" t="s">
        <v>20</v>
      </c>
      <c r="G681" s="45">
        <v>1</v>
      </c>
      <c r="H681" s="46">
        <v>1</v>
      </c>
      <c r="I681" s="46">
        <v>1</v>
      </c>
      <c r="J681" s="46"/>
      <c r="K681" s="47">
        <v>5797.92</v>
      </c>
      <c r="L681" s="45"/>
      <c r="M681" s="48">
        <v>5797.92</v>
      </c>
    </row>
    <row r="682" spans="1:13" s="39" customFormat="1" ht="15" customHeight="1" outlineLevel="1" x14ac:dyDescent="0.25">
      <c r="A682" s="58" t="s">
        <v>1689</v>
      </c>
      <c r="B682" s="59"/>
      <c r="C682" s="59"/>
      <c r="D682" s="59"/>
      <c r="E682" s="59"/>
      <c r="F682" s="59"/>
      <c r="G682" s="59"/>
      <c r="H682" s="59"/>
      <c r="I682" s="59"/>
      <c r="J682" s="59"/>
      <c r="K682" s="59"/>
      <c r="L682" s="59"/>
      <c r="M682" s="60"/>
    </row>
    <row r="683" spans="1:13" s="16" customFormat="1" ht="22.5" customHeight="1" outlineLevel="1" x14ac:dyDescent="0.25">
      <c r="A683" s="42" t="s">
        <v>1696</v>
      </c>
      <c r="B683" s="43" t="s">
        <v>1691</v>
      </c>
      <c r="C683" s="6" t="s">
        <v>1692</v>
      </c>
      <c r="D683" s="6"/>
      <c r="E683" s="6"/>
      <c r="F683" s="44" t="s">
        <v>20</v>
      </c>
      <c r="G683" s="45">
        <v>26</v>
      </c>
      <c r="H683" s="46">
        <v>1</v>
      </c>
      <c r="I683" s="46">
        <v>26</v>
      </c>
      <c r="J683" s="46"/>
      <c r="K683" s="61"/>
      <c r="L683" s="45"/>
      <c r="M683" s="62"/>
    </row>
    <row r="684" spans="1:13" s="39" customFormat="1" ht="15" customHeight="1" outlineLevel="1" x14ac:dyDescent="0.25">
      <c r="A684" s="49" t="s">
        <v>1697</v>
      </c>
      <c r="B684" s="50"/>
      <c r="C684" s="50"/>
      <c r="D684" s="50"/>
      <c r="E684" s="50"/>
      <c r="F684" s="50"/>
      <c r="G684" s="50"/>
      <c r="H684" s="50"/>
      <c r="I684" s="50"/>
      <c r="J684" s="50"/>
      <c r="K684" s="50"/>
      <c r="L684" s="50"/>
      <c r="M684" s="51"/>
    </row>
    <row r="685" spans="1:13" s="70" customFormat="1" ht="22.5" customHeight="1" outlineLevel="1" x14ac:dyDescent="0.25">
      <c r="A685" s="63" t="s">
        <v>1698</v>
      </c>
      <c r="B685" s="64" t="s">
        <v>1699</v>
      </c>
      <c r="C685" s="5" t="s">
        <v>1700</v>
      </c>
      <c r="D685" s="5"/>
      <c r="E685" s="5"/>
      <c r="F685" s="65" t="s">
        <v>20</v>
      </c>
      <c r="G685" s="66">
        <v>1</v>
      </c>
      <c r="H685" s="67">
        <v>1</v>
      </c>
      <c r="I685" s="67">
        <v>1</v>
      </c>
      <c r="J685" s="67"/>
      <c r="K685" s="68">
        <v>3109791.67</v>
      </c>
      <c r="L685" s="66"/>
      <c r="M685" s="69">
        <v>3109791.67</v>
      </c>
    </row>
    <row r="686" spans="1:13" s="16" customFormat="1" ht="22.5" customHeight="1" outlineLevel="1" x14ac:dyDescent="0.25">
      <c r="A686" s="42" t="s">
        <v>1701</v>
      </c>
      <c r="B686" s="43" t="s">
        <v>1702</v>
      </c>
      <c r="C686" s="6" t="s">
        <v>509</v>
      </c>
      <c r="D686" s="6"/>
      <c r="E686" s="6"/>
      <c r="F686" s="44" t="s">
        <v>20</v>
      </c>
      <c r="G686" s="45">
        <v>1</v>
      </c>
      <c r="H686" s="46">
        <v>1</v>
      </c>
      <c r="I686" s="46">
        <v>1</v>
      </c>
      <c r="J686" s="46"/>
      <c r="K686" s="47">
        <v>28532.080000000002</v>
      </c>
      <c r="L686" s="45"/>
      <c r="M686" s="48">
        <v>28532.080000000002</v>
      </c>
    </row>
    <row r="687" spans="1:13" s="39" customFormat="1" ht="15" customHeight="1" outlineLevel="1" x14ac:dyDescent="0.25">
      <c r="A687" s="58" t="s">
        <v>1689</v>
      </c>
      <c r="B687" s="59"/>
      <c r="C687" s="59"/>
      <c r="D687" s="59"/>
      <c r="E687" s="59"/>
      <c r="F687" s="59"/>
      <c r="G687" s="59"/>
      <c r="H687" s="59"/>
      <c r="I687" s="59"/>
      <c r="J687" s="59"/>
      <c r="K687" s="59"/>
      <c r="L687" s="59"/>
      <c r="M687" s="60"/>
    </row>
    <row r="688" spans="1:13" s="16" customFormat="1" ht="22.5" customHeight="1" outlineLevel="1" x14ac:dyDescent="0.25">
      <c r="A688" s="42" t="s">
        <v>1703</v>
      </c>
      <c r="B688" s="43" t="s">
        <v>1691</v>
      </c>
      <c r="C688" s="6" t="s">
        <v>1704</v>
      </c>
      <c r="D688" s="6"/>
      <c r="E688" s="6"/>
      <c r="F688" s="44" t="s">
        <v>20</v>
      </c>
      <c r="G688" s="45">
        <v>1</v>
      </c>
      <c r="H688" s="46">
        <v>1</v>
      </c>
      <c r="I688" s="46">
        <v>1</v>
      </c>
      <c r="J688" s="46"/>
      <c r="K688" s="61"/>
      <c r="L688" s="45"/>
      <c r="M688" s="62"/>
    </row>
    <row r="689" spans="1:13" s="16" customFormat="1" ht="22.5" customHeight="1" outlineLevel="1" x14ac:dyDescent="0.25">
      <c r="A689" s="42" t="s">
        <v>1705</v>
      </c>
      <c r="B689" s="43" t="s">
        <v>1706</v>
      </c>
      <c r="C689" s="6" t="s">
        <v>1695</v>
      </c>
      <c r="D689" s="6"/>
      <c r="E689" s="6"/>
      <c r="F689" s="44" t="s">
        <v>20</v>
      </c>
      <c r="G689" s="45">
        <v>1</v>
      </c>
      <c r="H689" s="46">
        <v>1</v>
      </c>
      <c r="I689" s="46">
        <v>1</v>
      </c>
      <c r="J689" s="46"/>
      <c r="K689" s="47">
        <v>4743.75</v>
      </c>
      <c r="L689" s="45"/>
      <c r="M689" s="48">
        <v>4743.75</v>
      </c>
    </row>
    <row r="690" spans="1:13" s="39" customFormat="1" ht="15" customHeight="1" outlineLevel="1" x14ac:dyDescent="0.25">
      <c r="A690" s="58" t="s">
        <v>1689</v>
      </c>
      <c r="B690" s="59"/>
      <c r="C690" s="59"/>
      <c r="D690" s="59"/>
      <c r="E690" s="59"/>
      <c r="F690" s="59"/>
      <c r="G690" s="59"/>
      <c r="H690" s="59"/>
      <c r="I690" s="59"/>
      <c r="J690" s="59"/>
      <c r="K690" s="59"/>
      <c r="L690" s="59"/>
      <c r="M690" s="60"/>
    </row>
    <row r="691" spans="1:13" s="16" customFormat="1" ht="22.5" customHeight="1" outlineLevel="1" x14ac:dyDescent="0.25">
      <c r="A691" s="42" t="s">
        <v>1707</v>
      </c>
      <c r="B691" s="43" t="s">
        <v>1691</v>
      </c>
      <c r="C691" s="6" t="s">
        <v>1704</v>
      </c>
      <c r="D691" s="6"/>
      <c r="E691" s="6"/>
      <c r="F691" s="44" t="s">
        <v>20</v>
      </c>
      <c r="G691" s="45">
        <v>13</v>
      </c>
      <c r="H691" s="46">
        <v>1</v>
      </c>
      <c r="I691" s="46">
        <v>13</v>
      </c>
      <c r="J691" s="46"/>
      <c r="K691" s="61"/>
      <c r="L691" s="45"/>
      <c r="M691" s="62"/>
    </row>
    <row r="692" spans="1:13" s="39" customFormat="1" ht="15" customHeight="1" outlineLevel="1" x14ac:dyDescent="0.25">
      <c r="A692" s="49" t="s">
        <v>1708</v>
      </c>
      <c r="B692" s="50"/>
      <c r="C692" s="50"/>
      <c r="D692" s="50"/>
      <c r="E692" s="50"/>
      <c r="F692" s="50"/>
      <c r="G692" s="50"/>
      <c r="H692" s="50"/>
      <c r="I692" s="50"/>
      <c r="J692" s="50"/>
      <c r="K692" s="50"/>
      <c r="L692" s="50"/>
      <c r="M692" s="51"/>
    </row>
    <row r="693" spans="1:13" s="39" customFormat="1" ht="15" customHeight="1" outlineLevel="1" x14ac:dyDescent="0.25">
      <c r="A693" s="49" t="s">
        <v>1709</v>
      </c>
      <c r="B693" s="50"/>
      <c r="C693" s="50"/>
      <c r="D693" s="50"/>
      <c r="E693" s="50"/>
      <c r="F693" s="50"/>
      <c r="G693" s="50"/>
      <c r="H693" s="50"/>
      <c r="I693" s="50"/>
      <c r="J693" s="50"/>
      <c r="K693" s="50"/>
      <c r="L693" s="50"/>
      <c r="M693" s="51"/>
    </row>
    <row r="694" spans="1:13" s="39" customFormat="1" ht="15" customHeight="1" outlineLevel="1" x14ac:dyDescent="0.25">
      <c r="A694" s="40" t="s">
        <v>1710</v>
      </c>
      <c r="B694" s="41"/>
      <c r="C694" s="41"/>
      <c r="D694" s="41"/>
      <c r="E694" s="41"/>
      <c r="F694" s="41"/>
      <c r="G694" s="41"/>
      <c r="H694" s="41"/>
      <c r="I694" s="41"/>
      <c r="J694" s="41"/>
      <c r="K694" s="41"/>
      <c r="L694" s="41"/>
      <c r="M694" s="41"/>
    </row>
    <row r="695" spans="1:13" s="39" customFormat="1" ht="15" customHeight="1" outlineLevel="1" x14ac:dyDescent="0.25">
      <c r="A695" s="40" t="s">
        <v>1711</v>
      </c>
      <c r="B695" s="41"/>
      <c r="C695" s="41"/>
      <c r="D695" s="41"/>
      <c r="E695" s="41"/>
      <c r="F695" s="41"/>
      <c r="G695" s="41"/>
      <c r="H695" s="41"/>
      <c r="I695" s="41"/>
      <c r="J695" s="41"/>
      <c r="K695" s="41"/>
      <c r="L695" s="41"/>
      <c r="M695" s="41"/>
    </row>
    <row r="696" spans="1:13" s="39" customFormat="1" ht="15" customHeight="1" outlineLevel="1" x14ac:dyDescent="0.25">
      <c r="A696" s="56" t="s">
        <v>1712</v>
      </c>
      <c r="B696" s="57"/>
      <c r="C696" s="57"/>
      <c r="D696" s="57"/>
      <c r="E696" s="57"/>
      <c r="F696" s="57"/>
      <c r="G696" s="57"/>
      <c r="H696" s="57"/>
      <c r="I696" s="57"/>
      <c r="J696" s="57"/>
      <c r="K696" s="57"/>
      <c r="L696" s="57"/>
      <c r="M696" s="57"/>
    </row>
    <row r="697" spans="1:13" s="39" customFormat="1" ht="15" customHeight="1" outlineLevel="1" x14ac:dyDescent="0.25">
      <c r="A697" s="56" t="s">
        <v>1713</v>
      </c>
      <c r="B697" s="57"/>
      <c r="C697" s="57"/>
      <c r="D697" s="57"/>
      <c r="E697" s="57"/>
      <c r="F697" s="57"/>
      <c r="G697" s="57"/>
      <c r="H697" s="57"/>
      <c r="I697" s="57"/>
      <c r="J697" s="57"/>
      <c r="K697" s="57"/>
      <c r="L697" s="57"/>
      <c r="M697" s="57"/>
    </row>
    <row r="698" spans="1:13" s="39" customFormat="1" ht="15" customHeight="1" outlineLevel="1" x14ac:dyDescent="0.25">
      <c r="A698" s="40" t="s">
        <v>1714</v>
      </c>
      <c r="B698" s="41"/>
      <c r="C698" s="41"/>
      <c r="D698" s="41"/>
      <c r="E698" s="41"/>
      <c r="F698" s="41"/>
      <c r="G698" s="41"/>
      <c r="H698" s="41"/>
      <c r="I698" s="41"/>
      <c r="J698" s="41"/>
      <c r="K698" s="41"/>
      <c r="L698" s="41"/>
      <c r="M698" s="41"/>
    </row>
    <row r="699" spans="1:13" s="16" customFormat="1" ht="22.5" customHeight="1" outlineLevel="1" x14ac:dyDescent="0.25">
      <c r="A699" s="55" t="s">
        <v>1715</v>
      </c>
      <c r="B699" s="21" t="s">
        <v>1716</v>
      </c>
      <c r="C699" s="10" t="s">
        <v>1717</v>
      </c>
      <c r="D699" s="10"/>
      <c r="E699" s="10"/>
      <c r="F699" s="30" t="s">
        <v>507</v>
      </c>
      <c r="G699" s="31">
        <v>4</v>
      </c>
      <c r="H699" s="31"/>
      <c r="I699" s="31">
        <v>1</v>
      </c>
      <c r="J699" s="32">
        <v>4422.49</v>
      </c>
      <c r="K699" s="34">
        <f>ROUND(J699*3.79*1.3755*1.0109,0)</f>
        <v>23306</v>
      </c>
      <c r="L699" s="32">
        <f>ROUND(I699*J699,0)</f>
        <v>4422</v>
      </c>
      <c r="M699" s="34"/>
    </row>
    <row r="700" spans="1:13" s="39" customFormat="1" ht="15" customHeight="1" outlineLevel="1" x14ac:dyDescent="0.25">
      <c r="A700" s="40" t="s">
        <v>1718</v>
      </c>
      <c r="B700" s="41"/>
      <c r="C700" s="41"/>
      <c r="D700" s="41"/>
      <c r="E700" s="41"/>
      <c r="F700" s="41"/>
      <c r="G700" s="41"/>
      <c r="H700" s="41"/>
      <c r="I700" s="41"/>
      <c r="J700" s="41"/>
      <c r="K700" s="41"/>
      <c r="L700" s="41"/>
      <c r="M700" s="41"/>
    </row>
    <row r="701" spans="1:13" s="39" customFormat="1" ht="15" customHeight="1" outlineLevel="1" x14ac:dyDescent="0.25">
      <c r="A701" s="58" t="s">
        <v>1719</v>
      </c>
      <c r="B701" s="59"/>
      <c r="C701" s="59"/>
      <c r="D701" s="59"/>
      <c r="E701" s="59"/>
      <c r="F701" s="59"/>
      <c r="G701" s="59"/>
      <c r="H701" s="59"/>
      <c r="I701" s="59"/>
      <c r="J701" s="59"/>
      <c r="K701" s="59"/>
      <c r="L701" s="59"/>
      <c r="M701" s="60"/>
    </row>
    <row r="702" spans="1:13" s="39" customFormat="1" ht="15" customHeight="1" outlineLevel="1" x14ac:dyDescent="0.25">
      <c r="A702" s="58" t="s">
        <v>1720</v>
      </c>
      <c r="B702" s="59"/>
      <c r="C702" s="59"/>
      <c r="D702" s="59"/>
      <c r="E702" s="59"/>
      <c r="F702" s="59"/>
      <c r="G702" s="59"/>
      <c r="H702" s="59"/>
      <c r="I702" s="59"/>
      <c r="J702" s="59"/>
      <c r="K702" s="59"/>
      <c r="L702" s="59"/>
      <c r="M702" s="60"/>
    </row>
    <row r="703" spans="1:13" s="39" customFormat="1" ht="15" customHeight="1" outlineLevel="1" x14ac:dyDescent="0.25">
      <c r="A703" s="58" t="s">
        <v>1721</v>
      </c>
      <c r="B703" s="59"/>
      <c r="C703" s="59"/>
      <c r="D703" s="59"/>
      <c r="E703" s="59"/>
      <c r="F703" s="59"/>
      <c r="G703" s="59"/>
      <c r="H703" s="59"/>
      <c r="I703" s="59"/>
      <c r="J703" s="59"/>
      <c r="K703" s="59"/>
      <c r="L703" s="59"/>
      <c r="M703" s="60"/>
    </row>
    <row r="704" spans="1:13" s="39" customFormat="1" ht="15" customHeight="1" outlineLevel="1" x14ac:dyDescent="0.25">
      <c r="A704" s="58" t="s">
        <v>1722</v>
      </c>
      <c r="B704" s="59"/>
      <c r="C704" s="59"/>
      <c r="D704" s="59"/>
      <c r="E704" s="59"/>
      <c r="F704" s="59"/>
      <c r="G704" s="59"/>
      <c r="H704" s="59"/>
      <c r="I704" s="59"/>
      <c r="J704" s="59"/>
      <c r="K704" s="59"/>
      <c r="L704" s="59"/>
      <c r="M704" s="60"/>
    </row>
    <row r="705" spans="1:13" s="39" customFormat="1" ht="15" customHeight="1" outlineLevel="1" x14ac:dyDescent="0.25">
      <c r="A705" s="58" t="s">
        <v>1723</v>
      </c>
      <c r="B705" s="59"/>
      <c r="C705" s="59"/>
      <c r="D705" s="59"/>
      <c r="E705" s="59"/>
      <c r="F705" s="59"/>
      <c r="G705" s="59"/>
      <c r="H705" s="59"/>
      <c r="I705" s="59"/>
      <c r="J705" s="59"/>
      <c r="K705" s="59"/>
      <c r="L705" s="59"/>
      <c r="M705" s="60"/>
    </row>
    <row r="706" spans="1:13" s="39" customFormat="1" ht="15" customHeight="1" outlineLevel="1" x14ac:dyDescent="0.25">
      <c r="A706" s="58" t="s">
        <v>1724</v>
      </c>
      <c r="B706" s="59"/>
      <c r="C706" s="59"/>
      <c r="D706" s="59"/>
      <c r="E706" s="59"/>
      <c r="F706" s="59"/>
      <c r="G706" s="59"/>
      <c r="H706" s="59"/>
      <c r="I706" s="59"/>
      <c r="J706" s="59"/>
      <c r="K706" s="59"/>
      <c r="L706" s="59"/>
      <c r="M706" s="60"/>
    </row>
    <row r="707" spans="1:13" s="39" customFormat="1" ht="15" customHeight="1" outlineLevel="1" x14ac:dyDescent="0.25">
      <c r="A707" s="58" t="s">
        <v>1725</v>
      </c>
      <c r="B707" s="59"/>
      <c r="C707" s="59"/>
      <c r="D707" s="59"/>
      <c r="E707" s="59"/>
      <c r="F707" s="59"/>
      <c r="G707" s="59"/>
      <c r="H707" s="59"/>
      <c r="I707" s="59"/>
      <c r="J707" s="59"/>
      <c r="K707" s="59"/>
      <c r="L707" s="59"/>
      <c r="M707" s="60"/>
    </row>
    <row r="708" spans="1:13" s="39" customFormat="1" ht="15" customHeight="1" outlineLevel="1" x14ac:dyDescent="0.25">
      <c r="A708" s="58" t="s">
        <v>1726</v>
      </c>
      <c r="B708" s="59"/>
      <c r="C708" s="59"/>
      <c r="D708" s="59"/>
      <c r="E708" s="59"/>
      <c r="F708" s="59"/>
      <c r="G708" s="59"/>
      <c r="H708" s="59"/>
      <c r="I708" s="59"/>
      <c r="J708" s="59"/>
      <c r="K708" s="59"/>
      <c r="L708" s="59"/>
      <c r="M708" s="60"/>
    </row>
    <row r="709" spans="1:13" s="39" customFormat="1" ht="15" customHeight="1" outlineLevel="1" x14ac:dyDescent="0.25">
      <c r="A709" s="58" t="s">
        <v>1727</v>
      </c>
      <c r="B709" s="59"/>
      <c r="C709" s="59"/>
      <c r="D709" s="59"/>
      <c r="E709" s="59"/>
      <c r="F709" s="59"/>
      <c r="G709" s="59"/>
      <c r="H709" s="59"/>
      <c r="I709" s="59"/>
      <c r="J709" s="59"/>
      <c r="K709" s="59"/>
      <c r="L709" s="59"/>
      <c r="M709" s="60"/>
    </row>
    <row r="710" spans="1:13" s="39" customFormat="1" ht="15" customHeight="1" outlineLevel="1" x14ac:dyDescent="0.25">
      <c r="A710" s="58" t="s">
        <v>1728</v>
      </c>
      <c r="B710" s="59"/>
      <c r="C710" s="59"/>
      <c r="D710" s="59"/>
      <c r="E710" s="59"/>
      <c r="F710" s="59"/>
      <c r="G710" s="59"/>
      <c r="H710" s="59"/>
      <c r="I710" s="59"/>
      <c r="J710" s="59"/>
      <c r="K710" s="59"/>
      <c r="L710" s="59"/>
      <c r="M710" s="60"/>
    </row>
    <row r="711" spans="1:13" s="39" customFormat="1" ht="15" customHeight="1" outlineLevel="1" x14ac:dyDescent="0.25">
      <c r="A711" s="58" t="s">
        <v>1729</v>
      </c>
      <c r="B711" s="59"/>
      <c r="C711" s="59"/>
      <c r="D711" s="59"/>
      <c r="E711" s="59"/>
      <c r="F711" s="59"/>
      <c r="G711" s="59"/>
      <c r="H711" s="59"/>
      <c r="I711" s="59"/>
      <c r="J711" s="59"/>
      <c r="K711" s="59"/>
      <c r="L711" s="59"/>
      <c r="M711" s="60"/>
    </row>
    <row r="712" spans="1:13" s="39" customFormat="1" ht="15" customHeight="1" outlineLevel="1" x14ac:dyDescent="0.25">
      <c r="A712" s="58" t="s">
        <v>1730</v>
      </c>
      <c r="B712" s="59"/>
      <c r="C712" s="59"/>
      <c r="D712" s="59"/>
      <c r="E712" s="59"/>
      <c r="F712" s="59"/>
      <c r="G712" s="59"/>
      <c r="H712" s="59"/>
      <c r="I712" s="59"/>
      <c r="J712" s="59"/>
      <c r="K712" s="59"/>
      <c r="L712" s="59"/>
      <c r="M712" s="60"/>
    </row>
    <row r="713" spans="1:13" s="39" customFormat="1" ht="15" customHeight="1" outlineLevel="1" x14ac:dyDescent="0.25">
      <c r="A713" s="58" t="s">
        <v>1731</v>
      </c>
      <c r="B713" s="59"/>
      <c r="C713" s="59"/>
      <c r="D713" s="59"/>
      <c r="E713" s="59"/>
      <c r="F713" s="59"/>
      <c r="G713" s="59"/>
      <c r="H713" s="59"/>
      <c r="I713" s="59"/>
      <c r="J713" s="59"/>
      <c r="K713" s="59"/>
      <c r="L713" s="59"/>
      <c r="M713" s="60"/>
    </row>
    <row r="714" spans="1:13" s="39" customFormat="1" ht="15" customHeight="1" outlineLevel="1" x14ac:dyDescent="0.25">
      <c r="A714" s="58" t="s">
        <v>1732</v>
      </c>
      <c r="B714" s="59"/>
      <c r="C714" s="59"/>
      <c r="D714" s="59"/>
      <c r="E714" s="59"/>
      <c r="F714" s="59"/>
      <c r="G714" s="59"/>
      <c r="H714" s="59"/>
      <c r="I714" s="59"/>
      <c r="J714" s="59"/>
      <c r="K714" s="59"/>
      <c r="L714" s="59"/>
      <c r="M714" s="60"/>
    </row>
    <row r="715" spans="1:13" s="39" customFormat="1" ht="15" customHeight="1" outlineLevel="1" x14ac:dyDescent="0.25">
      <c r="A715" s="58" t="s">
        <v>1733</v>
      </c>
      <c r="B715" s="59"/>
      <c r="C715" s="59"/>
      <c r="D715" s="59"/>
      <c r="E715" s="59"/>
      <c r="F715" s="59"/>
      <c r="G715" s="59"/>
      <c r="H715" s="59"/>
      <c r="I715" s="59"/>
      <c r="J715" s="59"/>
      <c r="K715" s="59"/>
      <c r="L715" s="59"/>
      <c r="M715" s="60"/>
    </row>
    <row r="716" spans="1:13" s="39" customFormat="1" ht="15" customHeight="1" outlineLevel="1" x14ac:dyDescent="0.25">
      <c r="A716" s="58" t="s">
        <v>1734</v>
      </c>
      <c r="B716" s="59"/>
      <c r="C716" s="59"/>
      <c r="D716" s="59"/>
      <c r="E716" s="59"/>
      <c r="F716" s="59"/>
      <c r="G716" s="59"/>
      <c r="H716" s="59"/>
      <c r="I716" s="59"/>
      <c r="J716" s="59"/>
      <c r="K716" s="59"/>
      <c r="L716" s="59"/>
      <c r="M716" s="60"/>
    </row>
    <row r="717" spans="1:13" s="39" customFormat="1" ht="15" customHeight="1" outlineLevel="1" x14ac:dyDescent="0.25">
      <c r="A717" s="58" t="s">
        <v>1735</v>
      </c>
      <c r="B717" s="59"/>
      <c r="C717" s="59"/>
      <c r="D717" s="59"/>
      <c r="E717" s="59"/>
      <c r="F717" s="59"/>
      <c r="G717" s="59"/>
      <c r="H717" s="59"/>
      <c r="I717" s="59"/>
      <c r="J717" s="59"/>
      <c r="K717" s="59"/>
      <c r="L717" s="59"/>
      <c r="M717" s="60"/>
    </row>
    <row r="718" spans="1:13" s="39" customFormat="1" ht="15" customHeight="1" outlineLevel="1" x14ac:dyDescent="0.25">
      <c r="A718" s="58" t="s">
        <v>1736</v>
      </c>
      <c r="B718" s="59"/>
      <c r="C718" s="59"/>
      <c r="D718" s="59"/>
      <c r="E718" s="59"/>
      <c r="F718" s="59"/>
      <c r="G718" s="59"/>
      <c r="H718" s="59"/>
      <c r="I718" s="59"/>
      <c r="J718" s="59"/>
      <c r="K718" s="59"/>
      <c r="L718" s="59"/>
      <c r="M718" s="60"/>
    </row>
    <row r="719" spans="1:13" s="39" customFormat="1" ht="15" customHeight="1" outlineLevel="1" x14ac:dyDescent="0.25">
      <c r="A719" s="49" t="s">
        <v>1737</v>
      </c>
      <c r="B719" s="50"/>
      <c r="C719" s="50"/>
      <c r="D719" s="50"/>
      <c r="E719" s="50"/>
      <c r="F719" s="50"/>
      <c r="G719" s="50"/>
      <c r="H719" s="50"/>
      <c r="I719" s="50"/>
      <c r="J719" s="50"/>
      <c r="K719" s="50"/>
      <c r="L719" s="50"/>
      <c r="M719" s="51"/>
    </row>
    <row r="720" spans="1:13" s="16" customFormat="1" ht="22.5" customHeight="1" outlineLevel="1" x14ac:dyDescent="0.25">
      <c r="A720" s="42" t="s">
        <v>1738</v>
      </c>
      <c r="B720" s="43" t="s">
        <v>1739</v>
      </c>
      <c r="C720" s="6" t="s">
        <v>1740</v>
      </c>
      <c r="D720" s="6"/>
      <c r="E720" s="6"/>
      <c r="F720" s="44" t="s">
        <v>20</v>
      </c>
      <c r="G720" s="45">
        <v>5</v>
      </c>
      <c r="H720" s="46">
        <v>1</v>
      </c>
      <c r="I720" s="46">
        <v>5</v>
      </c>
      <c r="J720" s="46"/>
      <c r="K720" s="47">
        <v>22513.84</v>
      </c>
      <c r="L720" s="45"/>
      <c r="M720" s="48">
        <v>112569.2</v>
      </c>
    </row>
    <row r="721" spans="1:13" s="16" customFormat="1" ht="22.5" customHeight="1" outlineLevel="1" x14ac:dyDescent="0.25">
      <c r="A721" s="42" t="s">
        <v>1741</v>
      </c>
      <c r="B721" s="43" t="s">
        <v>1742</v>
      </c>
      <c r="C721" s="6" t="s">
        <v>1743</v>
      </c>
      <c r="D721" s="6"/>
      <c r="E721" s="6"/>
      <c r="F721" s="44" t="s">
        <v>20</v>
      </c>
      <c r="G721" s="45">
        <v>9</v>
      </c>
      <c r="H721" s="46">
        <v>1</v>
      </c>
      <c r="I721" s="46">
        <v>6</v>
      </c>
      <c r="J721" s="46"/>
      <c r="K721" s="47">
        <v>29885.63</v>
      </c>
      <c r="L721" s="45"/>
      <c r="M721" s="48">
        <v>268970.67</v>
      </c>
    </row>
    <row r="722" spans="1:13" s="16" customFormat="1" ht="22.5" customHeight="1" outlineLevel="1" x14ac:dyDescent="0.25">
      <c r="A722" s="42" t="s">
        <v>1744</v>
      </c>
      <c r="B722" s="43" t="s">
        <v>1745</v>
      </c>
      <c r="C722" s="6" t="s">
        <v>1746</v>
      </c>
      <c r="D722" s="6"/>
      <c r="E722" s="6"/>
      <c r="F722" s="44" t="s">
        <v>20</v>
      </c>
      <c r="G722" s="45">
        <v>9</v>
      </c>
      <c r="H722" s="46">
        <v>1</v>
      </c>
      <c r="I722" s="46">
        <v>6</v>
      </c>
      <c r="J722" s="46"/>
      <c r="K722" s="47">
        <v>6787.78</v>
      </c>
      <c r="L722" s="45"/>
      <c r="M722" s="48">
        <v>61090.02</v>
      </c>
    </row>
    <row r="723" spans="1:13" s="16" customFormat="1" ht="22.5" customHeight="1" outlineLevel="1" x14ac:dyDescent="0.25">
      <c r="A723" s="42" t="s">
        <v>1747</v>
      </c>
      <c r="B723" s="43" t="s">
        <v>1748</v>
      </c>
      <c r="C723" s="6" t="s">
        <v>1749</v>
      </c>
      <c r="D723" s="6"/>
      <c r="E723" s="6"/>
      <c r="F723" s="44" t="s">
        <v>20</v>
      </c>
      <c r="G723" s="45">
        <v>9</v>
      </c>
      <c r="H723" s="46">
        <v>1</v>
      </c>
      <c r="I723" s="46">
        <v>6</v>
      </c>
      <c r="J723" s="46"/>
      <c r="K723" s="47">
        <v>7571.03</v>
      </c>
      <c r="L723" s="45"/>
      <c r="M723" s="48">
        <v>68139.27</v>
      </c>
    </row>
    <row r="724" spans="1:13" s="39" customFormat="1" ht="15" customHeight="1" outlineLevel="1" x14ac:dyDescent="0.25">
      <c r="A724" s="40" t="s">
        <v>426</v>
      </c>
      <c r="B724" s="41"/>
      <c r="C724" s="41"/>
      <c r="D724" s="41"/>
      <c r="E724" s="41"/>
      <c r="F724" s="41"/>
      <c r="G724" s="41"/>
      <c r="H724" s="41"/>
      <c r="I724" s="41"/>
      <c r="J724" s="41"/>
      <c r="K724" s="41"/>
      <c r="L724" s="41"/>
      <c r="M724" s="41"/>
    </row>
    <row r="725" spans="1:13" s="39" customFormat="1" ht="24.75" customHeight="1" outlineLevel="1" x14ac:dyDescent="0.25">
      <c r="A725" s="52" t="s">
        <v>1750</v>
      </c>
      <c r="B725" s="41"/>
      <c r="C725" s="41"/>
      <c r="D725" s="41"/>
      <c r="E725" s="41"/>
      <c r="F725" s="41"/>
      <c r="G725" s="41"/>
      <c r="H725" s="41"/>
      <c r="I725" s="41"/>
      <c r="J725" s="41"/>
      <c r="K725" s="41"/>
      <c r="L725" s="41"/>
      <c r="M725" s="41"/>
    </row>
    <row r="726" spans="1:13" s="16" customFormat="1" ht="20.25" customHeight="1" outlineLevel="1" x14ac:dyDescent="0.25">
      <c r="A726" s="55" t="s">
        <v>1102</v>
      </c>
      <c r="B726" s="21" t="s">
        <v>1751</v>
      </c>
      <c r="C726" s="10" t="s">
        <v>1752</v>
      </c>
      <c r="D726" s="10"/>
      <c r="E726" s="10"/>
      <c r="F726" s="30" t="s">
        <v>507</v>
      </c>
      <c r="G726" s="31">
        <v>6</v>
      </c>
      <c r="H726" s="31">
        <f>VLOOKUP(A726,'[1]02-02-13 ТХ искл'!$A$7:$G$1104,7,0)</f>
        <v>-3</v>
      </c>
      <c r="I726" s="31">
        <v>2</v>
      </c>
      <c r="J726" s="32">
        <v>3625.74</v>
      </c>
      <c r="K726" s="34">
        <f>ROUND(J726*3.79*1.3755*1.0109,0)</f>
        <v>19108</v>
      </c>
      <c r="L726" s="32">
        <f>ROUND(I726*J726,0)</f>
        <v>7251</v>
      </c>
      <c r="M726" s="34"/>
    </row>
    <row r="727" spans="1:13" s="16" customFormat="1" ht="22.5" customHeight="1" outlineLevel="1" x14ac:dyDescent="0.25">
      <c r="A727" s="42" t="s">
        <v>1753</v>
      </c>
      <c r="B727" s="43" t="s">
        <v>1754</v>
      </c>
      <c r="C727" s="6" t="s">
        <v>1755</v>
      </c>
      <c r="D727" s="6"/>
      <c r="E727" s="6"/>
      <c r="F727" s="44" t="s">
        <v>20</v>
      </c>
      <c r="G727" s="45">
        <v>369</v>
      </c>
      <c r="H727" s="46">
        <v>1</v>
      </c>
      <c r="I727" s="46">
        <v>44</v>
      </c>
      <c r="J727" s="46"/>
      <c r="K727" s="47">
        <v>3882.5</v>
      </c>
      <c r="L727" s="45"/>
      <c r="M727" s="48">
        <v>1432642.5</v>
      </c>
    </row>
    <row r="728" spans="1:13" s="39" customFormat="1" ht="15" customHeight="1" outlineLevel="1" x14ac:dyDescent="0.25">
      <c r="A728" s="40" t="s">
        <v>437</v>
      </c>
      <c r="B728" s="41"/>
      <c r="C728" s="41"/>
      <c r="D728" s="41"/>
      <c r="E728" s="41"/>
      <c r="F728" s="41"/>
      <c r="G728" s="41"/>
      <c r="H728" s="41"/>
      <c r="I728" s="41"/>
      <c r="J728" s="41"/>
      <c r="K728" s="41"/>
      <c r="L728" s="41"/>
      <c r="M728" s="41"/>
    </row>
    <row r="729" spans="1:13" s="39" customFormat="1" ht="15" customHeight="1" outlineLevel="1" x14ac:dyDescent="0.25">
      <c r="A729" s="40" t="s">
        <v>438</v>
      </c>
      <c r="B729" s="41"/>
      <c r="C729" s="41"/>
      <c r="D729" s="41"/>
      <c r="E729" s="41"/>
      <c r="F729" s="41"/>
      <c r="G729" s="41"/>
      <c r="H729" s="41"/>
      <c r="I729" s="41"/>
      <c r="J729" s="41"/>
      <c r="K729" s="41"/>
      <c r="L729" s="41"/>
      <c r="M729" s="41"/>
    </row>
    <row r="730" spans="1:13" s="39" customFormat="1" ht="15" customHeight="1" outlineLevel="1" x14ac:dyDescent="0.25">
      <c r="A730" s="40" t="s">
        <v>330</v>
      </c>
      <c r="B730" s="41"/>
      <c r="C730" s="41"/>
      <c r="D730" s="41"/>
      <c r="E730" s="41"/>
      <c r="F730" s="41"/>
      <c r="G730" s="41"/>
      <c r="H730" s="41"/>
      <c r="I730" s="41"/>
      <c r="J730" s="41"/>
      <c r="K730" s="41"/>
      <c r="L730" s="41"/>
      <c r="M730" s="41"/>
    </row>
    <row r="731" spans="1:13" s="16" customFormat="1" ht="22.5" customHeight="1" outlineLevel="1" x14ac:dyDescent="0.25">
      <c r="A731" s="42" t="s">
        <v>1756</v>
      </c>
      <c r="B731" s="43" t="s">
        <v>1757</v>
      </c>
      <c r="C731" s="6" t="s">
        <v>333</v>
      </c>
      <c r="D731" s="6"/>
      <c r="E731" s="6"/>
      <c r="F731" s="44" t="s">
        <v>20</v>
      </c>
      <c r="G731" s="45">
        <v>63</v>
      </c>
      <c r="H731" s="46">
        <v>1</v>
      </c>
      <c r="I731" s="46">
        <v>63</v>
      </c>
      <c r="J731" s="46"/>
      <c r="K731" s="47">
        <v>1195.43</v>
      </c>
      <c r="L731" s="45"/>
      <c r="M731" s="48">
        <v>75312.09</v>
      </c>
    </row>
    <row r="732" spans="1:13" s="16" customFormat="1" ht="22.5" customHeight="1" outlineLevel="1" x14ac:dyDescent="0.25">
      <c r="A732" s="42" t="s">
        <v>1758</v>
      </c>
      <c r="B732" s="43" t="s">
        <v>1759</v>
      </c>
      <c r="C732" s="6" t="s">
        <v>1760</v>
      </c>
      <c r="D732" s="6"/>
      <c r="E732" s="6"/>
      <c r="F732" s="44" t="s">
        <v>20</v>
      </c>
      <c r="G732" s="45">
        <v>63</v>
      </c>
      <c r="H732" s="46">
        <v>1</v>
      </c>
      <c r="I732" s="46">
        <v>63</v>
      </c>
      <c r="J732" s="46"/>
      <c r="K732" s="53">
        <v>597.72</v>
      </c>
      <c r="L732" s="45"/>
      <c r="M732" s="48">
        <v>37656.36</v>
      </c>
    </row>
    <row r="733" spans="1:13" s="16" customFormat="1" ht="33.75" customHeight="1" outlineLevel="1" x14ac:dyDescent="0.25">
      <c r="A733" s="42" t="s">
        <v>1761</v>
      </c>
      <c r="B733" s="43" t="s">
        <v>1762</v>
      </c>
      <c r="C733" s="6" t="s">
        <v>1763</v>
      </c>
      <c r="D733" s="6"/>
      <c r="E733" s="6"/>
      <c r="F733" s="44" t="s">
        <v>20</v>
      </c>
      <c r="G733" s="45">
        <v>39</v>
      </c>
      <c r="H733" s="46">
        <v>1</v>
      </c>
      <c r="I733" s="46">
        <v>39</v>
      </c>
      <c r="J733" s="46"/>
      <c r="K733" s="47">
        <v>13946.63</v>
      </c>
      <c r="L733" s="45"/>
      <c r="M733" s="48">
        <v>543918.56999999995</v>
      </c>
    </row>
    <row r="734" spans="1:13" s="16" customFormat="1" ht="22.5" customHeight="1" outlineLevel="1" x14ac:dyDescent="0.25">
      <c r="A734" s="42" t="s">
        <v>1764</v>
      </c>
      <c r="B734" s="43" t="s">
        <v>1765</v>
      </c>
      <c r="C734" s="6" t="s">
        <v>1766</v>
      </c>
      <c r="D734" s="6"/>
      <c r="E734" s="6"/>
      <c r="F734" s="44" t="s">
        <v>20</v>
      </c>
      <c r="G734" s="45">
        <v>57</v>
      </c>
      <c r="H734" s="46">
        <v>1</v>
      </c>
      <c r="I734" s="46">
        <v>57</v>
      </c>
      <c r="J734" s="46"/>
      <c r="K734" s="47">
        <v>1036.25</v>
      </c>
      <c r="L734" s="45"/>
      <c r="M734" s="48">
        <v>59066.25</v>
      </c>
    </row>
    <row r="735" spans="1:13" s="16" customFormat="1" ht="22.5" customHeight="1" outlineLevel="1" x14ac:dyDescent="0.25">
      <c r="A735" s="42" t="s">
        <v>1767</v>
      </c>
      <c r="B735" s="43" t="s">
        <v>1768</v>
      </c>
      <c r="C735" s="6" t="s">
        <v>339</v>
      </c>
      <c r="D735" s="6"/>
      <c r="E735" s="6"/>
      <c r="F735" s="44" t="s">
        <v>20</v>
      </c>
      <c r="G735" s="45">
        <v>63</v>
      </c>
      <c r="H735" s="46">
        <v>1</v>
      </c>
      <c r="I735" s="46">
        <v>63</v>
      </c>
      <c r="J735" s="46"/>
      <c r="K735" s="53">
        <v>585.07000000000005</v>
      </c>
      <c r="L735" s="45"/>
      <c r="M735" s="48">
        <v>36859.410000000003</v>
      </c>
    </row>
    <row r="736" spans="1:13" s="39" customFormat="1" ht="15" customHeight="1" outlineLevel="1" x14ac:dyDescent="0.25">
      <c r="A736" s="49" t="s">
        <v>1769</v>
      </c>
      <c r="B736" s="50"/>
      <c r="C736" s="50"/>
      <c r="D736" s="50"/>
      <c r="E736" s="50"/>
      <c r="F736" s="50"/>
      <c r="G736" s="50"/>
      <c r="H736" s="50"/>
      <c r="I736" s="50"/>
      <c r="J736" s="50"/>
      <c r="K736" s="50"/>
      <c r="L736" s="50"/>
      <c r="M736" s="51"/>
    </row>
    <row r="737" spans="1:13" s="39" customFormat="1" ht="15" customHeight="1" outlineLevel="1" x14ac:dyDescent="0.25">
      <c r="A737" s="58" t="s">
        <v>1770</v>
      </c>
      <c r="B737" s="59"/>
      <c r="C737" s="59"/>
      <c r="D737" s="59"/>
      <c r="E737" s="59"/>
      <c r="F737" s="59"/>
      <c r="G737" s="59"/>
      <c r="H737" s="59"/>
      <c r="I737" s="59"/>
      <c r="J737" s="59"/>
      <c r="K737" s="59"/>
      <c r="L737" s="59"/>
      <c r="M737" s="60"/>
    </row>
    <row r="738" spans="1:13" s="39" customFormat="1" ht="15" customHeight="1" outlineLevel="1" x14ac:dyDescent="0.25">
      <c r="A738" s="49" t="s">
        <v>1771</v>
      </c>
      <c r="B738" s="50"/>
      <c r="C738" s="50"/>
      <c r="D738" s="50"/>
      <c r="E738" s="50"/>
      <c r="F738" s="50"/>
      <c r="G738" s="50"/>
      <c r="H738" s="50"/>
      <c r="I738" s="50"/>
      <c r="J738" s="50"/>
      <c r="K738" s="50"/>
      <c r="L738" s="50"/>
      <c r="M738" s="51"/>
    </row>
    <row r="739" spans="1:13" s="16" customFormat="1" ht="22.5" customHeight="1" outlineLevel="1" x14ac:dyDescent="0.25">
      <c r="A739" s="42" t="s">
        <v>1772</v>
      </c>
      <c r="B739" s="43" t="s">
        <v>1773</v>
      </c>
      <c r="C739" s="6" t="s">
        <v>333</v>
      </c>
      <c r="D739" s="6"/>
      <c r="E739" s="6"/>
      <c r="F739" s="44" t="s">
        <v>20</v>
      </c>
      <c r="G739" s="45">
        <v>3</v>
      </c>
      <c r="H739" s="46">
        <v>1</v>
      </c>
      <c r="I739" s="46">
        <v>3</v>
      </c>
      <c r="J739" s="46"/>
      <c r="K739" s="47">
        <v>1195.43</v>
      </c>
      <c r="L739" s="45"/>
      <c r="M739" s="48">
        <v>3586.29</v>
      </c>
    </row>
    <row r="740" spans="1:13" s="16" customFormat="1" ht="22.5" customHeight="1" outlineLevel="1" x14ac:dyDescent="0.25">
      <c r="A740" s="42" t="s">
        <v>1774</v>
      </c>
      <c r="B740" s="43" t="s">
        <v>1775</v>
      </c>
      <c r="C740" s="6" t="s">
        <v>1760</v>
      </c>
      <c r="D740" s="6"/>
      <c r="E740" s="6"/>
      <c r="F740" s="44" t="s">
        <v>20</v>
      </c>
      <c r="G740" s="45">
        <v>3</v>
      </c>
      <c r="H740" s="46">
        <v>1</v>
      </c>
      <c r="I740" s="46">
        <v>3</v>
      </c>
      <c r="J740" s="46"/>
      <c r="K740" s="53">
        <v>597.72</v>
      </c>
      <c r="L740" s="45"/>
      <c r="M740" s="48">
        <v>1793.16</v>
      </c>
    </row>
    <row r="741" spans="1:13" s="16" customFormat="1" ht="33.75" customHeight="1" outlineLevel="1" x14ac:dyDescent="0.25">
      <c r="A741" s="42" t="s">
        <v>1776</v>
      </c>
      <c r="B741" s="43" t="s">
        <v>1762</v>
      </c>
      <c r="C741" s="6" t="s">
        <v>1763</v>
      </c>
      <c r="D741" s="6"/>
      <c r="E741" s="6"/>
      <c r="F741" s="44" t="s">
        <v>20</v>
      </c>
      <c r="G741" s="45">
        <v>3</v>
      </c>
      <c r="H741" s="46">
        <v>1</v>
      </c>
      <c r="I741" s="46">
        <v>3</v>
      </c>
      <c r="J741" s="46"/>
      <c r="K741" s="47">
        <v>13946.63</v>
      </c>
      <c r="L741" s="45"/>
      <c r="M741" s="48">
        <v>41839.89</v>
      </c>
    </row>
    <row r="742" spans="1:13" s="16" customFormat="1" ht="22.5" customHeight="1" outlineLevel="1" x14ac:dyDescent="0.25">
      <c r="A742" s="42" t="s">
        <v>1777</v>
      </c>
      <c r="B742" s="43" t="s">
        <v>1778</v>
      </c>
      <c r="C742" s="6" t="s">
        <v>1779</v>
      </c>
      <c r="D742" s="6"/>
      <c r="E742" s="6"/>
      <c r="F742" s="44" t="s">
        <v>20</v>
      </c>
      <c r="G742" s="45">
        <v>3</v>
      </c>
      <c r="H742" s="46">
        <v>1</v>
      </c>
      <c r="I742" s="46">
        <v>3</v>
      </c>
      <c r="J742" s="46"/>
      <c r="K742" s="47">
        <v>20986.35</v>
      </c>
      <c r="L742" s="45"/>
      <c r="M742" s="48">
        <v>62959.05</v>
      </c>
    </row>
    <row r="743" spans="1:13" s="16" customFormat="1" ht="22.5" customHeight="1" outlineLevel="1" x14ac:dyDescent="0.25">
      <c r="A743" s="42" t="s">
        <v>1780</v>
      </c>
      <c r="B743" s="43" t="s">
        <v>1781</v>
      </c>
      <c r="C743" s="6" t="s">
        <v>339</v>
      </c>
      <c r="D743" s="6"/>
      <c r="E743" s="6"/>
      <c r="F743" s="44" t="s">
        <v>20</v>
      </c>
      <c r="G743" s="45">
        <v>3</v>
      </c>
      <c r="H743" s="46">
        <v>1</v>
      </c>
      <c r="I743" s="46">
        <v>3</v>
      </c>
      <c r="J743" s="46"/>
      <c r="K743" s="53">
        <v>585.07000000000005</v>
      </c>
      <c r="L743" s="45"/>
      <c r="M743" s="48">
        <v>1755.21</v>
      </c>
    </row>
    <row r="744" spans="1:13" s="39" customFormat="1" ht="15" customHeight="1" outlineLevel="1" x14ac:dyDescent="0.25">
      <c r="A744" s="49" t="s">
        <v>1782</v>
      </c>
      <c r="B744" s="50"/>
      <c r="C744" s="50"/>
      <c r="D744" s="50"/>
      <c r="E744" s="50"/>
      <c r="F744" s="50"/>
      <c r="G744" s="50"/>
      <c r="H744" s="50"/>
      <c r="I744" s="50"/>
      <c r="J744" s="50"/>
      <c r="K744" s="50"/>
      <c r="L744" s="50"/>
      <c r="M744" s="51"/>
    </row>
    <row r="745" spans="1:13" s="16" customFormat="1" ht="22.5" customHeight="1" outlineLevel="1" x14ac:dyDescent="0.25">
      <c r="A745" s="42" t="s">
        <v>1783</v>
      </c>
      <c r="B745" s="43" t="s">
        <v>1784</v>
      </c>
      <c r="C745" s="6" t="s">
        <v>1785</v>
      </c>
      <c r="D745" s="6"/>
      <c r="E745" s="6"/>
      <c r="F745" s="44" t="s">
        <v>20</v>
      </c>
      <c r="G745" s="45">
        <v>3</v>
      </c>
      <c r="H745" s="46">
        <v>1</v>
      </c>
      <c r="I745" s="46">
        <v>3</v>
      </c>
      <c r="J745" s="46"/>
      <c r="K745" s="47">
        <v>15787.2</v>
      </c>
      <c r="L745" s="45"/>
      <c r="M745" s="48">
        <v>47361.599999999999</v>
      </c>
    </row>
    <row r="746" spans="1:13" s="16" customFormat="1" ht="22.5" customHeight="1" outlineLevel="1" x14ac:dyDescent="0.25">
      <c r="A746" s="42" t="s">
        <v>1786</v>
      </c>
      <c r="B746" s="43" t="s">
        <v>1787</v>
      </c>
      <c r="C746" s="6" t="s">
        <v>1788</v>
      </c>
      <c r="D746" s="6"/>
      <c r="E746" s="6"/>
      <c r="F746" s="44" t="s">
        <v>20</v>
      </c>
      <c r="G746" s="45">
        <v>3</v>
      </c>
      <c r="H746" s="46">
        <v>1</v>
      </c>
      <c r="I746" s="46">
        <v>3</v>
      </c>
      <c r="J746" s="46"/>
      <c r="K746" s="47">
        <v>23258.080000000002</v>
      </c>
      <c r="L746" s="45"/>
      <c r="M746" s="48">
        <v>69774.240000000005</v>
      </c>
    </row>
    <row r="747" spans="1:13" s="16" customFormat="1" ht="22.5" customHeight="1" outlineLevel="1" x14ac:dyDescent="0.25">
      <c r="A747" s="42" t="s">
        <v>1789</v>
      </c>
      <c r="B747" s="43" t="s">
        <v>1790</v>
      </c>
      <c r="C747" s="6" t="s">
        <v>1791</v>
      </c>
      <c r="D747" s="6"/>
      <c r="E747" s="6"/>
      <c r="F747" s="44" t="s">
        <v>20</v>
      </c>
      <c r="G747" s="45">
        <v>3</v>
      </c>
      <c r="H747" s="46">
        <v>1</v>
      </c>
      <c r="I747" s="46">
        <v>3</v>
      </c>
      <c r="J747" s="46"/>
      <c r="K747" s="47">
        <v>1682.45</v>
      </c>
      <c r="L747" s="45"/>
      <c r="M747" s="48">
        <v>5047.3500000000004</v>
      </c>
    </row>
    <row r="748" spans="1:13" s="16" customFormat="1" ht="22.5" customHeight="1" outlineLevel="1" x14ac:dyDescent="0.25">
      <c r="A748" s="42" t="s">
        <v>1792</v>
      </c>
      <c r="B748" s="43" t="s">
        <v>1793</v>
      </c>
      <c r="C748" s="6" t="s">
        <v>1794</v>
      </c>
      <c r="D748" s="6"/>
      <c r="E748" s="6"/>
      <c r="F748" s="44" t="s">
        <v>20</v>
      </c>
      <c r="G748" s="45">
        <v>3</v>
      </c>
      <c r="H748" s="46">
        <v>1</v>
      </c>
      <c r="I748" s="46">
        <v>3</v>
      </c>
      <c r="J748" s="46"/>
      <c r="K748" s="53">
        <v>176.05</v>
      </c>
      <c r="L748" s="45"/>
      <c r="M748" s="54">
        <v>528.15</v>
      </c>
    </row>
    <row r="749" spans="1:13" s="16" customFormat="1" ht="22.5" customHeight="1" outlineLevel="1" x14ac:dyDescent="0.25">
      <c r="A749" s="42" t="s">
        <v>1795</v>
      </c>
      <c r="B749" s="43" t="s">
        <v>1796</v>
      </c>
      <c r="C749" s="6" t="s">
        <v>1797</v>
      </c>
      <c r="D749" s="6"/>
      <c r="E749" s="6"/>
      <c r="F749" s="44" t="s">
        <v>20</v>
      </c>
      <c r="G749" s="45">
        <v>3</v>
      </c>
      <c r="H749" s="46">
        <v>1</v>
      </c>
      <c r="I749" s="46">
        <v>3</v>
      </c>
      <c r="J749" s="46"/>
      <c r="K749" s="53">
        <v>863.37</v>
      </c>
      <c r="L749" s="45"/>
      <c r="M749" s="48">
        <v>2590.11</v>
      </c>
    </row>
    <row r="750" spans="1:13" s="16" customFormat="1" ht="22.5" customHeight="1" outlineLevel="1" x14ac:dyDescent="0.25">
      <c r="A750" s="42" t="s">
        <v>1798</v>
      </c>
      <c r="B750" s="43" t="s">
        <v>1799</v>
      </c>
      <c r="C750" s="6" t="s">
        <v>1800</v>
      </c>
      <c r="D750" s="6"/>
      <c r="E750" s="6"/>
      <c r="F750" s="44" t="s">
        <v>20</v>
      </c>
      <c r="G750" s="45">
        <v>3</v>
      </c>
      <c r="H750" s="46">
        <v>1</v>
      </c>
      <c r="I750" s="46">
        <v>3</v>
      </c>
      <c r="J750" s="46"/>
      <c r="K750" s="53">
        <v>325.74</v>
      </c>
      <c r="L750" s="45"/>
      <c r="M750" s="54">
        <v>977.22</v>
      </c>
    </row>
    <row r="751" spans="1:13" s="16" customFormat="1" ht="22.5" customHeight="1" outlineLevel="1" x14ac:dyDescent="0.25">
      <c r="A751" s="42" t="s">
        <v>1801</v>
      </c>
      <c r="B751" s="43" t="s">
        <v>1802</v>
      </c>
      <c r="C751" s="6" t="s">
        <v>1803</v>
      </c>
      <c r="D751" s="6"/>
      <c r="E751" s="6"/>
      <c r="F751" s="44" t="s">
        <v>20</v>
      </c>
      <c r="G751" s="45">
        <v>3</v>
      </c>
      <c r="H751" s="46">
        <v>1</v>
      </c>
      <c r="I751" s="46">
        <v>3</v>
      </c>
      <c r="J751" s="46"/>
      <c r="K751" s="53">
        <v>325.74</v>
      </c>
      <c r="L751" s="45"/>
      <c r="M751" s="54">
        <v>977.22</v>
      </c>
    </row>
    <row r="752" spans="1:13" s="16" customFormat="1" ht="22.5" customHeight="1" outlineLevel="1" x14ac:dyDescent="0.25">
      <c r="A752" s="42" t="s">
        <v>1804</v>
      </c>
      <c r="B752" s="43" t="s">
        <v>1805</v>
      </c>
      <c r="C752" s="6" t="s">
        <v>1806</v>
      </c>
      <c r="D752" s="6"/>
      <c r="E752" s="6"/>
      <c r="F752" s="44" t="s">
        <v>20</v>
      </c>
      <c r="G752" s="45">
        <v>3</v>
      </c>
      <c r="H752" s="46">
        <v>1</v>
      </c>
      <c r="I752" s="46">
        <v>3</v>
      </c>
      <c r="J752" s="46"/>
      <c r="K752" s="53">
        <v>325.74</v>
      </c>
      <c r="L752" s="45"/>
      <c r="M752" s="54">
        <v>977.22</v>
      </c>
    </row>
    <row r="753" spans="1:13" s="16" customFormat="1" ht="22.5" customHeight="1" outlineLevel="1" x14ac:dyDescent="0.25">
      <c r="A753" s="42" t="s">
        <v>1807</v>
      </c>
      <c r="B753" s="43" t="s">
        <v>1808</v>
      </c>
      <c r="C753" s="6" t="s">
        <v>1809</v>
      </c>
      <c r="D753" s="6"/>
      <c r="E753" s="6"/>
      <c r="F753" s="44" t="s">
        <v>20</v>
      </c>
      <c r="G753" s="45">
        <v>3</v>
      </c>
      <c r="H753" s="46">
        <v>1</v>
      </c>
      <c r="I753" s="46">
        <v>3</v>
      </c>
      <c r="J753" s="46"/>
      <c r="K753" s="53">
        <v>432.2</v>
      </c>
      <c r="L753" s="45"/>
      <c r="M753" s="48">
        <v>1296.5999999999999</v>
      </c>
    </row>
    <row r="754" spans="1:13" s="16" customFormat="1" ht="22.5" customHeight="1" outlineLevel="1" x14ac:dyDescent="0.25">
      <c r="A754" s="42" t="s">
        <v>1810</v>
      </c>
      <c r="B754" s="43" t="s">
        <v>1811</v>
      </c>
      <c r="C754" s="6" t="s">
        <v>1812</v>
      </c>
      <c r="D754" s="6"/>
      <c r="E754" s="6"/>
      <c r="F754" s="44" t="s">
        <v>20</v>
      </c>
      <c r="G754" s="45">
        <v>3</v>
      </c>
      <c r="H754" s="46">
        <v>1</v>
      </c>
      <c r="I754" s="46">
        <v>3</v>
      </c>
      <c r="J754" s="46"/>
      <c r="K754" s="53">
        <v>432.2</v>
      </c>
      <c r="L754" s="45"/>
      <c r="M754" s="48">
        <v>1296.5999999999999</v>
      </c>
    </row>
    <row r="755" spans="1:13" s="16" customFormat="1" ht="22.5" customHeight="1" outlineLevel="1" x14ac:dyDescent="0.25">
      <c r="A755" s="42" t="s">
        <v>1813</v>
      </c>
      <c r="B755" s="43" t="s">
        <v>1814</v>
      </c>
      <c r="C755" s="6" t="s">
        <v>1815</v>
      </c>
      <c r="D755" s="6"/>
      <c r="E755" s="6"/>
      <c r="F755" s="44" t="s">
        <v>20</v>
      </c>
      <c r="G755" s="45">
        <v>3</v>
      </c>
      <c r="H755" s="46">
        <v>1</v>
      </c>
      <c r="I755" s="46">
        <v>3</v>
      </c>
      <c r="J755" s="46"/>
      <c r="K755" s="53">
        <v>391.1</v>
      </c>
      <c r="L755" s="45"/>
      <c r="M755" s="48">
        <v>1173.3</v>
      </c>
    </row>
    <row r="756" spans="1:13" s="16" customFormat="1" ht="22.5" customHeight="1" outlineLevel="1" x14ac:dyDescent="0.25">
      <c r="A756" s="42" t="s">
        <v>1816</v>
      </c>
      <c r="B756" s="43" t="s">
        <v>1817</v>
      </c>
      <c r="C756" s="6" t="s">
        <v>384</v>
      </c>
      <c r="D756" s="6"/>
      <c r="E756" s="6"/>
      <c r="F756" s="44" t="s">
        <v>20</v>
      </c>
      <c r="G756" s="45">
        <v>3</v>
      </c>
      <c r="H756" s="46">
        <v>1</v>
      </c>
      <c r="I756" s="46">
        <v>3</v>
      </c>
      <c r="J756" s="46"/>
      <c r="K756" s="53">
        <v>585.07000000000005</v>
      </c>
      <c r="L756" s="45"/>
      <c r="M756" s="48">
        <v>1755.21</v>
      </c>
    </row>
    <row r="757" spans="1:13" s="39" customFormat="1" outlineLevel="1" x14ac:dyDescent="0.25">
      <c r="A757" s="49" t="s">
        <v>1818</v>
      </c>
      <c r="B757" s="50"/>
      <c r="C757" s="50"/>
      <c r="D757" s="50"/>
      <c r="E757" s="50"/>
      <c r="F757" s="50"/>
      <c r="G757" s="50"/>
      <c r="H757" s="50"/>
      <c r="I757" s="50"/>
      <c r="J757" s="50"/>
      <c r="K757" s="50"/>
      <c r="L757" s="50"/>
      <c r="M757" s="51"/>
    </row>
    <row r="758" spans="1:13" s="16" customFormat="1" ht="22.5" customHeight="1" outlineLevel="1" x14ac:dyDescent="0.25">
      <c r="A758" s="42" t="s">
        <v>1819</v>
      </c>
      <c r="B758" s="43" t="s">
        <v>1820</v>
      </c>
      <c r="C758" s="6" t="s">
        <v>1821</v>
      </c>
      <c r="D758" s="6"/>
      <c r="E758" s="6"/>
      <c r="F758" s="44" t="s">
        <v>20</v>
      </c>
      <c r="G758" s="45">
        <v>39</v>
      </c>
      <c r="H758" s="46">
        <v>1</v>
      </c>
      <c r="I758" s="46">
        <v>1</v>
      </c>
      <c r="J758" s="46"/>
      <c r="K758" s="47">
        <v>12650</v>
      </c>
      <c r="L758" s="45"/>
      <c r="M758" s="48">
        <v>493350</v>
      </c>
    </row>
    <row r="759" spans="1:13" s="16" customFormat="1" ht="22.5" customHeight="1" outlineLevel="1" x14ac:dyDescent="0.25">
      <c r="A759" s="42" t="s">
        <v>1822</v>
      </c>
      <c r="B759" s="43" t="s">
        <v>1133</v>
      </c>
      <c r="C759" s="6" t="s">
        <v>1134</v>
      </c>
      <c r="D759" s="6"/>
      <c r="E759" s="6"/>
      <c r="F759" s="44" t="s">
        <v>20</v>
      </c>
      <c r="G759" s="45">
        <v>8</v>
      </c>
      <c r="H759" s="46">
        <v>1</v>
      </c>
      <c r="I759" s="46">
        <v>8</v>
      </c>
      <c r="J759" s="46"/>
      <c r="K759" s="47">
        <v>26673.32</v>
      </c>
      <c r="L759" s="45"/>
      <c r="M759" s="48">
        <v>213386.56</v>
      </c>
    </row>
    <row r="760" spans="1:13" s="16" customFormat="1" ht="22.5" customHeight="1" outlineLevel="1" x14ac:dyDescent="0.25">
      <c r="A760" s="42" t="s">
        <v>1823</v>
      </c>
      <c r="B760" s="43" t="s">
        <v>1824</v>
      </c>
      <c r="C760" s="6" t="s">
        <v>1825</v>
      </c>
      <c r="D760" s="6"/>
      <c r="E760" s="6"/>
      <c r="F760" s="44" t="s">
        <v>20</v>
      </c>
      <c r="G760" s="45">
        <v>12</v>
      </c>
      <c r="H760" s="46">
        <v>1</v>
      </c>
      <c r="I760" s="46">
        <v>8</v>
      </c>
      <c r="J760" s="46"/>
      <c r="K760" s="47">
        <v>12829.2</v>
      </c>
      <c r="L760" s="45"/>
      <c r="M760" s="48">
        <v>153950.39999999999</v>
      </c>
    </row>
    <row r="761" spans="1:13" s="39" customFormat="1" ht="15" customHeight="1" outlineLevel="1" x14ac:dyDescent="0.25">
      <c r="A761" s="49" t="s">
        <v>446</v>
      </c>
      <c r="B761" s="50"/>
      <c r="C761" s="50"/>
      <c r="D761" s="50"/>
      <c r="E761" s="50"/>
      <c r="F761" s="50"/>
      <c r="G761" s="50"/>
      <c r="H761" s="50"/>
      <c r="I761" s="50"/>
      <c r="J761" s="50"/>
      <c r="K761" s="50"/>
      <c r="L761" s="50"/>
      <c r="M761" s="51"/>
    </row>
    <row r="762" spans="1:13" s="16" customFormat="1" ht="22.5" customHeight="1" outlineLevel="1" x14ac:dyDescent="0.25">
      <c r="A762" s="42" t="s">
        <v>1826</v>
      </c>
      <c r="B762" s="43" t="s">
        <v>1827</v>
      </c>
      <c r="C762" s="6" t="s">
        <v>1828</v>
      </c>
      <c r="D762" s="6"/>
      <c r="E762" s="6"/>
      <c r="F762" s="44" t="s">
        <v>20</v>
      </c>
      <c r="G762" s="45">
        <v>5</v>
      </c>
      <c r="H762" s="46">
        <v>1</v>
      </c>
      <c r="I762" s="46">
        <v>5</v>
      </c>
      <c r="J762" s="46"/>
      <c r="K762" s="47">
        <v>8907.2900000000009</v>
      </c>
      <c r="L762" s="45"/>
      <c r="M762" s="48">
        <v>44536.45</v>
      </c>
    </row>
    <row r="763" spans="1:13" s="39" customFormat="1" ht="15" customHeight="1" outlineLevel="1" x14ac:dyDescent="0.25">
      <c r="A763" s="49" t="s">
        <v>458</v>
      </c>
      <c r="B763" s="50"/>
      <c r="C763" s="50"/>
      <c r="D763" s="50"/>
      <c r="E763" s="50"/>
      <c r="F763" s="50"/>
      <c r="G763" s="50"/>
      <c r="H763" s="50"/>
      <c r="I763" s="50"/>
      <c r="J763" s="50"/>
      <c r="K763" s="50"/>
      <c r="L763" s="50"/>
      <c r="M763" s="51"/>
    </row>
    <row r="764" spans="1:13" s="39" customFormat="1" ht="15" customHeight="1" outlineLevel="1" x14ac:dyDescent="0.25">
      <c r="A764" s="71" t="s">
        <v>1829</v>
      </c>
      <c r="B764" s="72"/>
      <c r="C764" s="72"/>
      <c r="D764" s="72"/>
      <c r="E764" s="72"/>
      <c r="F764" s="72"/>
      <c r="G764" s="72"/>
      <c r="H764" s="72"/>
      <c r="I764" s="72"/>
      <c r="J764" s="72"/>
      <c r="K764" s="72"/>
      <c r="L764" s="72"/>
      <c r="M764" s="72"/>
    </row>
    <row r="765" spans="1:13" s="39" customFormat="1" ht="15" customHeight="1" outlineLevel="1" x14ac:dyDescent="0.25">
      <c r="A765" s="73" t="s">
        <v>1830</v>
      </c>
      <c r="B765" s="74"/>
      <c r="C765" s="74"/>
      <c r="D765" s="74"/>
      <c r="E765" s="74"/>
      <c r="F765" s="74"/>
      <c r="G765" s="74"/>
      <c r="H765" s="74"/>
      <c r="I765" s="74"/>
      <c r="J765" s="74"/>
      <c r="K765" s="74"/>
      <c r="L765" s="74"/>
      <c r="M765" s="74"/>
    </row>
    <row r="766" spans="1:13" s="78" customFormat="1" ht="11.25" customHeight="1" x14ac:dyDescent="0.2">
      <c r="A766" s="75" t="s">
        <v>1831</v>
      </c>
      <c r="B766" s="76"/>
      <c r="C766" s="76"/>
      <c r="D766" s="76"/>
      <c r="E766" s="76"/>
      <c r="F766" s="76"/>
      <c r="G766" s="76"/>
      <c r="H766" s="76"/>
      <c r="I766" s="76"/>
      <c r="J766" s="76"/>
      <c r="K766" s="76"/>
      <c r="L766" s="77">
        <f>SUM(L202:L765)</f>
        <v>449399</v>
      </c>
      <c r="M766" s="77">
        <f>SUM(M202:M765)</f>
        <v>88960123.179999873</v>
      </c>
    </row>
    <row r="767" spans="1:13" s="78" customFormat="1" ht="11.25" customHeight="1" x14ac:dyDescent="0.2">
      <c r="A767" s="79" t="s">
        <v>460</v>
      </c>
      <c r="B767" s="80"/>
      <c r="C767" s="80"/>
      <c r="D767" s="80"/>
      <c r="E767" s="80"/>
      <c r="F767" s="80"/>
      <c r="G767" s="80"/>
      <c r="H767" s="80"/>
      <c r="I767" s="80"/>
      <c r="J767" s="80"/>
      <c r="K767" s="80"/>
      <c r="L767" s="81">
        <v>3842668</v>
      </c>
      <c r="M767" s="82">
        <f>242236141.78+27094</f>
        <v>242263235.78</v>
      </c>
    </row>
    <row r="768" spans="1:13" s="85" customFormat="1" x14ac:dyDescent="0.25">
      <c r="A768" s="83" t="s">
        <v>1832</v>
      </c>
      <c r="B768" s="84"/>
      <c r="C768" s="84"/>
      <c r="D768" s="84"/>
      <c r="E768" s="84"/>
      <c r="F768" s="84"/>
      <c r="G768" s="84"/>
      <c r="H768" s="84"/>
      <c r="I768" s="84"/>
      <c r="J768" s="84"/>
      <c r="K768" s="84"/>
      <c r="L768" s="84"/>
      <c r="M768" s="84"/>
    </row>
    <row r="769" spans="1:13" s="85" customFormat="1" outlineLevel="1" x14ac:dyDescent="0.25">
      <c r="A769" s="86" t="s">
        <v>1833</v>
      </c>
      <c r="B769" s="87"/>
      <c r="C769" s="87"/>
      <c r="D769" s="87"/>
      <c r="E769" s="87"/>
      <c r="F769" s="87"/>
      <c r="G769" s="87"/>
      <c r="H769" s="87"/>
      <c r="I769" s="87"/>
      <c r="J769" s="87"/>
      <c r="K769" s="87"/>
      <c r="L769" s="87"/>
      <c r="M769" s="87"/>
    </row>
    <row r="770" spans="1:13" s="16" customFormat="1" ht="22.5" customHeight="1" outlineLevel="1" x14ac:dyDescent="0.25">
      <c r="A770" s="55" t="s">
        <v>24</v>
      </c>
      <c r="B770" s="21" t="s">
        <v>1834</v>
      </c>
      <c r="C770" s="10" t="s">
        <v>1835</v>
      </c>
      <c r="D770" s="10"/>
      <c r="E770" s="10"/>
      <c r="F770" s="30" t="s">
        <v>20</v>
      </c>
      <c r="G770" s="31">
        <v>1</v>
      </c>
      <c r="H770" s="31"/>
      <c r="I770" s="31">
        <f>G770+H770</f>
        <v>1</v>
      </c>
      <c r="J770" s="32">
        <v>2299.6999999999998</v>
      </c>
      <c r="K770" s="34">
        <f>ROUND(J770*3.79*1.3755*1.0109,0)</f>
        <v>12119</v>
      </c>
      <c r="L770" s="32">
        <f>ROUND(I770*J770,0)</f>
        <v>2300</v>
      </c>
      <c r="M770" s="34"/>
    </row>
    <row r="771" spans="1:13" s="16" customFormat="1" ht="22.5" customHeight="1" outlineLevel="1" x14ac:dyDescent="0.25">
      <c r="A771" s="55" t="s">
        <v>1836</v>
      </c>
      <c r="B771" s="21" t="s">
        <v>1837</v>
      </c>
      <c r="C771" s="10" t="s">
        <v>1838</v>
      </c>
      <c r="D771" s="10"/>
      <c r="E771" s="10"/>
      <c r="F771" s="30" t="s">
        <v>20</v>
      </c>
      <c r="G771" s="31">
        <v>1</v>
      </c>
      <c r="H771" s="31"/>
      <c r="I771" s="31">
        <f>G771+H771</f>
        <v>1</v>
      </c>
      <c r="J771" s="32">
        <v>2299.6999999999998</v>
      </c>
      <c r="K771" s="34">
        <f>ROUND(J771*3.79*1.3755*1.0109,0)</f>
        <v>12119</v>
      </c>
      <c r="L771" s="32">
        <f>ROUND(I771*J771,0)</f>
        <v>2300</v>
      </c>
      <c r="M771" s="34"/>
    </row>
    <row r="772" spans="1:13" s="16" customFormat="1" ht="22.5" customHeight="1" outlineLevel="1" x14ac:dyDescent="0.25">
      <c r="A772" s="55" t="s">
        <v>1839</v>
      </c>
      <c r="B772" s="21" t="s">
        <v>1840</v>
      </c>
      <c r="C772" s="10" t="s">
        <v>1841</v>
      </c>
      <c r="D772" s="10"/>
      <c r="E772" s="10"/>
      <c r="F772" s="30" t="s">
        <v>20</v>
      </c>
      <c r="G772" s="31">
        <v>9</v>
      </c>
      <c r="H772" s="31"/>
      <c r="I772" s="31">
        <v>4</v>
      </c>
      <c r="J772" s="32">
        <v>2211.25</v>
      </c>
      <c r="K772" s="34">
        <f>ROUND(J772*3.79*1.3755*1.0109,0)</f>
        <v>11653</v>
      </c>
      <c r="L772" s="32">
        <f>ROUND(I772*J772,0)</f>
        <v>8845</v>
      </c>
      <c r="M772" s="34"/>
    </row>
    <row r="773" spans="1:13" s="16" customFormat="1" ht="22.5" customHeight="1" outlineLevel="1" x14ac:dyDescent="0.25">
      <c r="A773" s="55" t="s">
        <v>583</v>
      </c>
      <c r="B773" s="21" t="s">
        <v>1842</v>
      </c>
      <c r="C773" s="10" t="s">
        <v>1843</v>
      </c>
      <c r="D773" s="10"/>
      <c r="E773" s="10"/>
      <c r="F773" s="30" t="s">
        <v>20</v>
      </c>
      <c r="G773" s="31">
        <v>14</v>
      </c>
      <c r="H773" s="31">
        <f>VLOOKUP(A773,'[1]02-03-12 ТХ искл'!$A$7:$G$243,7,0)</f>
        <v>-6</v>
      </c>
      <c r="I773" s="31">
        <f>G773+H773</f>
        <v>8</v>
      </c>
      <c r="J773" s="32">
        <v>1689.75</v>
      </c>
      <c r="K773" s="34">
        <f>ROUND(J773*3.79*1.3755*1.0109,0)</f>
        <v>8905</v>
      </c>
      <c r="L773" s="32">
        <f>ROUND(I773*J773,0)</f>
        <v>13518</v>
      </c>
      <c r="M773" s="34"/>
    </row>
    <row r="774" spans="1:13" s="85" customFormat="1" ht="15" customHeight="1" outlineLevel="1" x14ac:dyDescent="0.25">
      <c r="A774" s="88" t="s">
        <v>1844</v>
      </c>
      <c r="B774" s="89"/>
      <c r="C774" s="89"/>
      <c r="D774" s="89"/>
      <c r="E774" s="89"/>
      <c r="F774" s="89"/>
      <c r="G774" s="89"/>
      <c r="H774" s="89"/>
      <c r="I774" s="89"/>
      <c r="J774" s="89"/>
      <c r="K774" s="89"/>
      <c r="L774" s="89"/>
      <c r="M774" s="90"/>
    </row>
    <row r="775" spans="1:13" s="85" customFormat="1" ht="15" customHeight="1" outlineLevel="1" x14ac:dyDescent="0.25">
      <c r="A775" s="91" t="s">
        <v>1845</v>
      </c>
      <c r="B775" s="92"/>
      <c r="C775" s="92"/>
      <c r="D775" s="92"/>
      <c r="E775" s="92"/>
      <c r="F775" s="92"/>
      <c r="G775" s="92"/>
      <c r="H775" s="92"/>
      <c r="I775" s="92"/>
      <c r="J775" s="92"/>
      <c r="K775" s="92"/>
      <c r="L775" s="92"/>
      <c r="M775" s="93"/>
    </row>
    <row r="776" spans="1:13" s="85" customFormat="1" ht="15" customHeight="1" outlineLevel="1" x14ac:dyDescent="0.25">
      <c r="A776" s="91" t="s">
        <v>1846</v>
      </c>
      <c r="B776" s="92"/>
      <c r="C776" s="92"/>
      <c r="D776" s="92"/>
      <c r="E776" s="92"/>
      <c r="F776" s="92"/>
      <c r="G776" s="92"/>
      <c r="H776" s="92"/>
      <c r="I776" s="92"/>
      <c r="J776" s="92"/>
      <c r="K776" s="92"/>
      <c r="L776" s="92"/>
      <c r="M776" s="93"/>
    </row>
    <row r="777" spans="1:13" s="16" customFormat="1" ht="23.25" customHeight="1" outlineLevel="1" x14ac:dyDescent="0.25">
      <c r="A777" s="94" t="s">
        <v>1847</v>
      </c>
      <c r="B777" s="95" t="s">
        <v>416</v>
      </c>
      <c r="C777" s="4" t="s">
        <v>1848</v>
      </c>
      <c r="D777" s="4"/>
      <c r="E777" s="4"/>
      <c r="F777" s="96" t="s">
        <v>20</v>
      </c>
      <c r="G777" s="97">
        <v>3</v>
      </c>
      <c r="H777" s="98">
        <v>1</v>
      </c>
      <c r="I777" s="98">
        <v>3</v>
      </c>
      <c r="J777" s="98"/>
      <c r="K777" s="99">
        <v>18516.439999999999</v>
      </c>
      <c r="L777" s="97"/>
      <c r="M777" s="100">
        <v>55549.32</v>
      </c>
    </row>
    <row r="778" spans="1:13" s="85" customFormat="1" ht="15" customHeight="1" outlineLevel="1" x14ac:dyDescent="0.25">
      <c r="A778" s="91" t="s">
        <v>1849</v>
      </c>
      <c r="B778" s="92"/>
      <c r="C778" s="92"/>
      <c r="D778" s="92"/>
      <c r="E778" s="92"/>
      <c r="F778" s="92"/>
      <c r="G778" s="92"/>
      <c r="H778" s="92"/>
      <c r="I778" s="92"/>
      <c r="J778" s="92"/>
      <c r="K778" s="92"/>
      <c r="L778" s="92"/>
      <c r="M778" s="93"/>
    </row>
    <row r="779" spans="1:13" s="85" customFormat="1" ht="15" customHeight="1" outlineLevel="1" x14ac:dyDescent="0.25">
      <c r="A779" s="91" t="s">
        <v>1850</v>
      </c>
      <c r="B779" s="92"/>
      <c r="C779" s="92"/>
      <c r="D779" s="92"/>
      <c r="E779" s="92"/>
      <c r="F779" s="92"/>
      <c r="G779" s="92"/>
      <c r="H779" s="92"/>
      <c r="I779" s="92"/>
      <c r="J779" s="92"/>
      <c r="K779" s="92"/>
      <c r="L779" s="92"/>
      <c r="M779" s="93"/>
    </row>
    <row r="780" spans="1:13" s="85" customFormat="1" ht="15" customHeight="1" outlineLevel="1" x14ac:dyDescent="0.25">
      <c r="A780" s="91" t="s">
        <v>1851</v>
      </c>
      <c r="B780" s="92"/>
      <c r="C780" s="92"/>
      <c r="D780" s="92"/>
      <c r="E780" s="92"/>
      <c r="F780" s="92"/>
      <c r="G780" s="92"/>
      <c r="H780" s="92"/>
      <c r="I780" s="92"/>
      <c r="J780" s="92"/>
      <c r="K780" s="92"/>
      <c r="L780" s="92"/>
      <c r="M780" s="93"/>
    </row>
    <row r="781" spans="1:13" s="85" customFormat="1" ht="15" customHeight="1" outlineLevel="1" x14ac:dyDescent="0.25">
      <c r="A781" s="91" t="s">
        <v>1852</v>
      </c>
      <c r="B781" s="92"/>
      <c r="C781" s="92"/>
      <c r="D781" s="92"/>
      <c r="E781" s="92"/>
      <c r="F781" s="92"/>
      <c r="G781" s="92"/>
      <c r="H781" s="92"/>
      <c r="I781" s="92"/>
      <c r="J781" s="92"/>
      <c r="K781" s="92"/>
      <c r="L781" s="92"/>
      <c r="M781" s="93"/>
    </row>
    <row r="782" spans="1:13" s="85" customFormat="1" ht="15" customHeight="1" outlineLevel="1" x14ac:dyDescent="0.25">
      <c r="A782" s="91" t="s">
        <v>1853</v>
      </c>
      <c r="B782" s="92"/>
      <c r="C782" s="92"/>
      <c r="D782" s="92"/>
      <c r="E782" s="92"/>
      <c r="F782" s="92"/>
      <c r="G782" s="92"/>
      <c r="H782" s="92"/>
      <c r="I782" s="92"/>
      <c r="J782" s="92"/>
      <c r="K782" s="92"/>
      <c r="L782" s="92"/>
      <c r="M782" s="93"/>
    </row>
    <row r="783" spans="1:13" s="16" customFormat="1" ht="33.75" customHeight="1" outlineLevel="1" x14ac:dyDescent="0.25">
      <c r="A783" s="42" t="s">
        <v>1854</v>
      </c>
      <c r="B783" s="43" t="s">
        <v>1855</v>
      </c>
      <c r="C783" s="6" t="s">
        <v>1856</v>
      </c>
      <c r="D783" s="6"/>
      <c r="E783" s="6"/>
      <c r="F783" s="44" t="s">
        <v>20</v>
      </c>
      <c r="G783" s="45">
        <v>3</v>
      </c>
      <c r="H783" s="46">
        <v>1</v>
      </c>
      <c r="I783" s="46">
        <v>2</v>
      </c>
      <c r="J783" s="46"/>
      <c r="K783" s="53">
        <v>541.88</v>
      </c>
      <c r="L783" s="45"/>
      <c r="M783" s="48">
        <v>1625.64</v>
      </c>
    </row>
    <row r="784" spans="1:13" s="85" customFormat="1" ht="15" customHeight="1" outlineLevel="1" x14ac:dyDescent="0.25">
      <c r="A784" s="91" t="s">
        <v>1857</v>
      </c>
      <c r="B784" s="92"/>
      <c r="C784" s="92"/>
      <c r="D784" s="92"/>
      <c r="E784" s="92"/>
      <c r="F784" s="92"/>
      <c r="G784" s="92"/>
      <c r="H784" s="92"/>
      <c r="I784" s="92"/>
      <c r="J784" s="92"/>
      <c r="K784" s="92"/>
      <c r="L784" s="92"/>
      <c r="M784" s="93"/>
    </row>
    <row r="785" spans="1:13" s="16" customFormat="1" ht="22.5" customHeight="1" outlineLevel="1" x14ac:dyDescent="0.25">
      <c r="A785" s="42" t="s">
        <v>40</v>
      </c>
      <c r="B785" s="43" t="s">
        <v>1858</v>
      </c>
      <c r="C785" s="6" t="s">
        <v>1859</v>
      </c>
      <c r="D785" s="6"/>
      <c r="E785" s="6"/>
      <c r="F785" s="44" t="s">
        <v>20</v>
      </c>
      <c r="G785" s="45">
        <v>1</v>
      </c>
      <c r="H785" s="46">
        <v>1</v>
      </c>
      <c r="I785" s="46">
        <v>1</v>
      </c>
      <c r="J785" s="46"/>
      <c r="K785" s="47">
        <v>10692.42</v>
      </c>
      <c r="L785" s="45"/>
      <c r="M785" s="48">
        <v>10692.42</v>
      </c>
    </row>
    <row r="786" spans="1:13" s="85" customFormat="1" ht="15" customHeight="1" outlineLevel="1" x14ac:dyDescent="0.25">
      <c r="A786" s="88" t="s">
        <v>1860</v>
      </c>
      <c r="B786" s="89"/>
      <c r="C786" s="89"/>
      <c r="D786" s="89"/>
      <c r="E786" s="89"/>
      <c r="F786" s="89"/>
      <c r="G786" s="89"/>
      <c r="H786" s="89"/>
      <c r="I786" s="89"/>
      <c r="J786" s="89"/>
      <c r="K786" s="89"/>
      <c r="L786" s="89"/>
      <c r="M786" s="90"/>
    </row>
    <row r="787" spans="1:13" s="16" customFormat="1" ht="33.75" customHeight="1" outlineLevel="1" x14ac:dyDescent="0.25">
      <c r="A787" s="42" t="s">
        <v>55</v>
      </c>
      <c r="B787" s="43" t="s">
        <v>1855</v>
      </c>
      <c r="C787" s="6" t="s">
        <v>1856</v>
      </c>
      <c r="D787" s="6"/>
      <c r="E787" s="6"/>
      <c r="F787" s="44" t="s">
        <v>20</v>
      </c>
      <c r="G787" s="45">
        <v>2</v>
      </c>
      <c r="H787" s="46">
        <v>1</v>
      </c>
      <c r="I787" s="46">
        <v>2</v>
      </c>
      <c r="J787" s="46"/>
      <c r="K787" s="53">
        <v>541.88</v>
      </c>
      <c r="L787" s="45"/>
      <c r="M787" s="48">
        <v>1083.76</v>
      </c>
    </row>
    <row r="788" spans="1:13" s="85" customFormat="1" ht="15" customHeight="1" outlineLevel="1" x14ac:dyDescent="0.25">
      <c r="A788" s="91" t="s">
        <v>1861</v>
      </c>
      <c r="B788" s="92"/>
      <c r="C788" s="92"/>
      <c r="D788" s="92"/>
      <c r="E788" s="92"/>
      <c r="F788" s="92"/>
      <c r="G788" s="92"/>
      <c r="H788" s="92"/>
      <c r="I788" s="92"/>
      <c r="J788" s="92"/>
      <c r="K788" s="92"/>
      <c r="L788" s="92"/>
      <c r="M788" s="93"/>
    </row>
    <row r="789" spans="1:13" s="85" customFormat="1" ht="15" customHeight="1" outlineLevel="1" x14ac:dyDescent="0.25">
      <c r="A789" s="91" t="s">
        <v>1862</v>
      </c>
      <c r="B789" s="92"/>
      <c r="C789" s="92"/>
      <c r="D789" s="92"/>
      <c r="E789" s="92"/>
      <c r="F789" s="92"/>
      <c r="G789" s="92"/>
      <c r="H789" s="92"/>
      <c r="I789" s="92"/>
      <c r="J789" s="92"/>
      <c r="K789" s="92"/>
      <c r="L789" s="92"/>
      <c r="M789" s="93"/>
    </row>
    <row r="790" spans="1:13" s="16" customFormat="1" ht="22.5" customHeight="1" outlineLevel="1" x14ac:dyDescent="0.25">
      <c r="A790" s="101" t="s">
        <v>79</v>
      </c>
      <c r="B790" s="102" t="s">
        <v>215</v>
      </c>
      <c r="C790" s="3" t="s">
        <v>333</v>
      </c>
      <c r="D790" s="3"/>
      <c r="E790" s="3"/>
      <c r="F790" s="103" t="s">
        <v>20</v>
      </c>
      <c r="G790" s="104">
        <v>10</v>
      </c>
      <c r="H790" s="105">
        <v>1</v>
      </c>
      <c r="I790" s="105">
        <v>6</v>
      </c>
      <c r="J790" s="105"/>
      <c r="K790" s="106">
        <v>1195.43</v>
      </c>
      <c r="L790" s="104"/>
      <c r="M790" s="107">
        <v>11954.3</v>
      </c>
    </row>
    <row r="791" spans="1:13" s="16" customFormat="1" ht="22.5" customHeight="1" outlineLevel="1" x14ac:dyDescent="0.25">
      <c r="A791" s="42" t="s">
        <v>1863</v>
      </c>
      <c r="B791" s="43" t="s">
        <v>218</v>
      </c>
      <c r="C791" s="6" t="s">
        <v>1760</v>
      </c>
      <c r="D791" s="6"/>
      <c r="E791" s="6"/>
      <c r="F791" s="44" t="s">
        <v>20</v>
      </c>
      <c r="G791" s="45">
        <v>10</v>
      </c>
      <c r="H791" s="46">
        <v>1</v>
      </c>
      <c r="I791" s="46">
        <v>6</v>
      </c>
      <c r="J791" s="46"/>
      <c r="K791" s="53">
        <v>597.72</v>
      </c>
      <c r="L791" s="45"/>
      <c r="M791" s="48">
        <v>5977.2</v>
      </c>
    </row>
    <row r="792" spans="1:13" s="16" customFormat="1" ht="22.5" customHeight="1" outlineLevel="1" x14ac:dyDescent="0.25">
      <c r="A792" s="42" t="s">
        <v>1864</v>
      </c>
      <c r="B792" s="43" t="s">
        <v>221</v>
      </c>
      <c r="C792" s="6" t="s">
        <v>1865</v>
      </c>
      <c r="D792" s="6"/>
      <c r="E792" s="6"/>
      <c r="F792" s="44" t="s">
        <v>20</v>
      </c>
      <c r="G792" s="45">
        <v>6</v>
      </c>
      <c r="H792" s="46">
        <v>1</v>
      </c>
      <c r="I792" s="46">
        <v>2</v>
      </c>
      <c r="J792" s="46"/>
      <c r="K792" s="47">
        <v>1859.55</v>
      </c>
      <c r="L792" s="45"/>
      <c r="M792" s="48">
        <v>11157.3</v>
      </c>
    </row>
    <row r="793" spans="1:13" s="16" customFormat="1" ht="22.5" customHeight="1" outlineLevel="1" x14ac:dyDescent="0.25">
      <c r="A793" s="42" t="s">
        <v>529</v>
      </c>
      <c r="B793" s="43" t="s">
        <v>224</v>
      </c>
      <c r="C793" s="6" t="s">
        <v>339</v>
      </c>
      <c r="D793" s="6"/>
      <c r="E793" s="6"/>
      <c r="F793" s="44" t="s">
        <v>20</v>
      </c>
      <c r="G793" s="45">
        <v>10</v>
      </c>
      <c r="H793" s="46">
        <v>1</v>
      </c>
      <c r="I793" s="46">
        <v>6</v>
      </c>
      <c r="J793" s="46"/>
      <c r="K793" s="53">
        <v>585.07000000000005</v>
      </c>
      <c r="L793" s="45"/>
      <c r="M793" s="48">
        <v>5850.7</v>
      </c>
    </row>
    <row r="794" spans="1:13" s="16" customFormat="1" ht="34.5" customHeight="1" outlineLevel="1" x14ac:dyDescent="0.25">
      <c r="A794" s="94" t="s">
        <v>1866</v>
      </c>
      <c r="B794" s="95" t="s">
        <v>1867</v>
      </c>
      <c r="C794" s="4" t="s">
        <v>1763</v>
      </c>
      <c r="D794" s="4"/>
      <c r="E794" s="4"/>
      <c r="F794" s="96" t="s">
        <v>20</v>
      </c>
      <c r="G794" s="97">
        <v>6</v>
      </c>
      <c r="H794" s="98">
        <v>1</v>
      </c>
      <c r="I794" s="98">
        <v>2</v>
      </c>
      <c r="J794" s="98"/>
      <c r="K794" s="99">
        <v>13946.63</v>
      </c>
      <c r="L794" s="97"/>
      <c r="M794" s="100">
        <v>83679.78</v>
      </c>
    </row>
    <row r="795" spans="1:13" s="85" customFormat="1" outlineLevel="1" x14ac:dyDescent="0.25">
      <c r="A795" s="86" t="s">
        <v>426</v>
      </c>
      <c r="B795" s="87"/>
      <c r="C795" s="87"/>
      <c r="D795" s="87"/>
      <c r="E795" s="87"/>
      <c r="F795" s="87"/>
      <c r="G795" s="87"/>
      <c r="H795" s="87"/>
      <c r="I795" s="87"/>
      <c r="J795" s="87"/>
      <c r="K795" s="87"/>
      <c r="L795" s="87"/>
      <c r="M795" s="87"/>
    </row>
    <row r="796" spans="1:13" s="85" customFormat="1" outlineLevel="1" x14ac:dyDescent="0.25">
      <c r="A796" s="86" t="s">
        <v>1868</v>
      </c>
      <c r="B796" s="87"/>
      <c r="C796" s="87"/>
      <c r="D796" s="87"/>
      <c r="E796" s="87"/>
      <c r="F796" s="87"/>
      <c r="G796" s="87"/>
      <c r="H796" s="87"/>
      <c r="I796" s="87"/>
      <c r="J796" s="87"/>
      <c r="K796" s="87"/>
      <c r="L796" s="87"/>
      <c r="M796" s="87"/>
    </row>
    <row r="797" spans="1:13" s="16" customFormat="1" ht="22.5" customHeight="1" outlineLevel="1" x14ac:dyDescent="0.25">
      <c r="A797" s="55" t="s">
        <v>1869</v>
      </c>
      <c r="B797" s="21" t="s">
        <v>1870</v>
      </c>
      <c r="C797" s="10" t="s">
        <v>1871</v>
      </c>
      <c r="D797" s="10"/>
      <c r="E797" s="10"/>
      <c r="F797" s="30" t="s">
        <v>20</v>
      </c>
      <c r="G797" s="31">
        <v>3</v>
      </c>
      <c r="H797" s="31"/>
      <c r="I797" s="31">
        <f>G797+H797</f>
        <v>3</v>
      </c>
      <c r="J797" s="32">
        <v>1945.9</v>
      </c>
      <c r="K797" s="34">
        <f>ROUND(J797*3.79*1.3755*1.0109,0)</f>
        <v>10255</v>
      </c>
      <c r="L797" s="32">
        <f>ROUND(I797*J797,0)</f>
        <v>5838</v>
      </c>
      <c r="M797" s="34"/>
    </row>
    <row r="798" spans="1:13" s="85" customFormat="1" outlineLevel="1" x14ac:dyDescent="0.25">
      <c r="A798" s="86" t="s">
        <v>1872</v>
      </c>
      <c r="B798" s="87"/>
      <c r="C798" s="87"/>
      <c r="D798" s="87"/>
      <c r="E798" s="87"/>
      <c r="F798" s="87"/>
      <c r="G798" s="87"/>
      <c r="H798" s="87"/>
      <c r="I798" s="87"/>
      <c r="J798" s="87"/>
      <c r="K798" s="87"/>
      <c r="L798" s="87"/>
      <c r="M798" s="87"/>
    </row>
    <row r="799" spans="1:13" s="16" customFormat="1" ht="22.5" customHeight="1" outlineLevel="1" x14ac:dyDescent="0.25">
      <c r="A799" s="55" t="s">
        <v>1873</v>
      </c>
      <c r="B799" s="21" t="s">
        <v>1874</v>
      </c>
      <c r="C799" s="10" t="s">
        <v>1875</v>
      </c>
      <c r="D799" s="10"/>
      <c r="E799" s="10"/>
      <c r="F799" s="30" t="s">
        <v>20</v>
      </c>
      <c r="G799" s="31">
        <v>1</v>
      </c>
      <c r="H799" s="31"/>
      <c r="I799" s="31">
        <f>G799+H799</f>
        <v>1</v>
      </c>
      <c r="J799" s="32">
        <v>3963.62</v>
      </c>
      <c r="K799" s="34">
        <f>ROUND(J799*3.79*1.3755*1.0109,0)</f>
        <v>20888</v>
      </c>
      <c r="L799" s="32">
        <f>ROUND(I799*J799,0)</f>
        <v>3964</v>
      </c>
      <c r="M799" s="34"/>
    </row>
    <row r="800" spans="1:13" s="85" customFormat="1" outlineLevel="1" x14ac:dyDescent="0.25">
      <c r="A800" s="86" t="s">
        <v>1876</v>
      </c>
      <c r="B800" s="87"/>
      <c r="C800" s="87"/>
      <c r="D800" s="87"/>
      <c r="E800" s="87"/>
      <c r="F800" s="87"/>
      <c r="G800" s="87"/>
      <c r="H800" s="87"/>
      <c r="I800" s="87"/>
      <c r="J800" s="87"/>
      <c r="K800" s="87"/>
      <c r="L800" s="87"/>
      <c r="M800" s="87"/>
    </row>
    <row r="801" spans="1:13" s="16" customFormat="1" ht="22.5" customHeight="1" outlineLevel="1" x14ac:dyDescent="0.25">
      <c r="A801" s="55" t="s">
        <v>1854</v>
      </c>
      <c r="B801" s="21" t="s">
        <v>1877</v>
      </c>
      <c r="C801" s="10" t="s">
        <v>1875</v>
      </c>
      <c r="D801" s="10"/>
      <c r="E801" s="10"/>
      <c r="F801" s="30" t="s">
        <v>20</v>
      </c>
      <c r="G801" s="31">
        <v>1</v>
      </c>
      <c r="H801" s="31"/>
      <c r="I801" s="31">
        <f>G801+H801</f>
        <v>1</v>
      </c>
      <c r="J801" s="32">
        <v>3963.62</v>
      </c>
      <c r="K801" s="34">
        <f>ROUND(J801*3.79*1.3755*1.0109,0)</f>
        <v>20888</v>
      </c>
      <c r="L801" s="32">
        <f>ROUND(I801*J801,0)</f>
        <v>3964</v>
      </c>
      <c r="M801" s="34"/>
    </row>
    <row r="802" spans="1:13" s="85" customFormat="1" outlineLevel="1" x14ac:dyDescent="0.25">
      <c r="A802" s="86" t="s">
        <v>1878</v>
      </c>
      <c r="B802" s="87"/>
      <c r="C802" s="87"/>
      <c r="D802" s="87"/>
      <c r="E802" s="87"/>
      <c r="F802" s="87"/>
      <c r="G802" s="87"/>
      <c r="H802" s="87"/>
      <c r="I802" s="87"/>
      <c r="J802" s="87"/>
      <c r="K802" s="87"/>
      <c r="L802" s="87"/>
      <c r="M802" s="87"/>
    </row>
    <row r="803" spans="1:13" s="85" customFormat="1" outlineLevel="1" x14ac:dyDescent="0.25">
      <c r="A803" s="86" t="s">
        <v>1879</v>
      </c>
      <c r="B803" s="87"/>
      <c r="C803" s="87"/>
      <c r="D803" s="87"/>
      <c r="E803" s="87"/>
      <c r="F803" s="87"/>
      <c r="G803" s="87"/>
      <c r="H803" s="87"/>
      <c r="I803" s="87"/>
      <c r="J803" s="87"/>
      <c r="K803" s="87"/>
      <c r="L803" s="87"/>
      <c r="M803" s="87"/>
    </row>
    <row r="804" spans="1:13" s="85" customFormat="1" outlineLevel="1" x14ac:dyDescent="0.25">
      <c r="A804" s="86" t="s">
        <v>1880</v>
      </c>
      <c r="B804" s="87"/>
      <c r="C804" s="87"/>
      <c r="D804" s="87"/>
      <c r="E804" s="87"/>
      <c r="F804" s="87"/>
      <c r="G804" s="87"/>
      <c r="H804" s="87"/>
      <c r="I804" s="87"/>
      <c r="J804" s="87"/>
      <c r="K804" s="87"/>
      <c r="L804" s="87"/>
      <c r="M804" s="87"/>
    </row>
    <row r="805" spans="1:13" s="16" customFormat="1" ht="22.5" customHeight="1" outlineLevel="1" x14ac:dyDescent="0.25">
      <c r="A805" s="55" t="s">
        <v>529</v>
      </c>
      <c r="B805" s="21" t="s">
        <v>1881</v>
      </c>
      <c r="C805" s="10" t="s">
        <v>1875</v>
      </c>
      <c r="D805" s="10"/>
      <c r="E805" s="10"/>
      <c r="F805" s="30" t="s">
        <v>20</v>
      </c>
      <c r="G805" s="31">
        <v>1</v>
      </c>
      <c r="H805" s="31"/>
      <c r="I805" s="31">
        <f>G805+H805</f>
        <v>1</v>
      </c>
      <c r="J805" s="32">
        <v>3963.62</v>
      </c>
      <c r="K805" s="34">
        <f>ROUND(J805*3.79*1.3755*1.0109,0)</f>
        <v>20888</v>
      </c>
      <c r="L805" s="32">
        <f>ROUND(I805*J805,0)</f>
        <v>3964</v>
      </c>
      <c r="M805" s="34"/>
    </row>
    <row r="806" spans="1:13" s="85" customFormat="1" outlineLevel="1" x14ac:dyDescent="0.25">
      <c r="A806" s="86" t="s">
        <v>1882</v>
      </c>
      <c r="B806" s="87"/>
      <c r="C806" s="87"/>
      <c r="D806" s="87"/>
      <c r="E806" s="87"/>
      <c r="F806" s="87"/>
      <c r="G806" s="87"/>
      <c r="H806" s="87"/>
      <c r="I806" s="87"/>
      <c r="J806" s="87"/>
      <c r="K806" s="87"/>
      <c r="L806" s="87"/>
      <c r="M806" s="87"/>
    </row>
    <row r="807" spans="1:13" s="16" customFormat="1" ht="22.5" customHeight="1" outlineLevel="1" x14ac:dyDescent="0.25">
      <c r="A807" s="55" t="s">
        <v>562</v>
      </c>
      <c r="B807" s="21" t="s">
        <v>1883</v>
      </c>
      <c r="C807" s="10" t="s">
        <v>1875</v>
      </c>
      <c r="D807" s="10"/>
      <c r="E807" s="10"/>
      <c r="F807" s="30" t="s">
        <v>20</v>
      </c>
      <c r="G807" s="31">
        <v>1</v>
      </c>
      <c r="H807" s="31"/>
      <c r="I807" s="31">
        <f>G807+H807</f>
        <v>1</v>
      </c>
      <c r="J807" s="32">
        <v>3963.62</v>
      </c>
      <c r="K807" s="34">
        <f>ROUND(J807*3.79*1.3755*1.0109,0)</f>
        <v>20888</v>
      </c>
      <c r="L807" s="32">
        <f>ROUND(I807*J807,0)</f>
        <v>3964</v>
      </c>
      <c r="M807" s="34"/>
    </row>
    <row r="808" spans="1:13" s="16" customFormat="1" ht="22.5" customHeight="1" outlineLevel="1" x14ac:dyDescent="0.25">
      <c r="A808" s="42" t="s">
        <v>194</v>
      </c>
      <c r="B808" s="43" t="s">
        <v>1884</v>
      </c>
      <c r="C808" s="6" t="s">
        <v>1885</v>
      </c>
      <c r="D808" s="6"/>
      <c r="E808" s="6"/>
      <c r="F808" s="44" t="s">
        <v>20</v>
      </c>
      <c r="G808" s="45">
        <v>1</v>
      </c>
      <c r="H808" s="46">
        <v>1</v>
      </c>
      <c r="I808" s="46">
        <v>1</v>
      </c>
      <c r="J808" s="46"/>
      <c r="K808" s="47">
        <v>71371.3</v>
      </c>
      <c r="L808" s="45"/>
      <c r="M808" s="48">
        <v>71371.3</v>
      </c>
    </row>
    <row r="809" spans="1:13" s="85" customFormat="1" outlineLevel="1" x14ac:dyDescent="0.25">
      <c r="A809" s="86" t="s">
        <v>1886</v>
      </c>
      <c r="B809" s="87"/>
      <c r="C809" s="87"/>
      <c r="D809" s="87"/>
      <c r="E809" s="87"/>
      <c r="F809" s="87"/>
      <c r="G809" s="87"/>
      <c r="H809" s="87"/>
      <c r="I809" s="87"/>
      <c r="J809" s="87"/>
      <c r="K809" s="87"/>
      <c r="L809" s="87"/>
      <c r="M809" s="87"/>
    </row>
    <row r="810" spans="1:13" s="85" customFormat="1" outlineLevel="1" x14ac:dyDescent="0.25">
      <c r="A810" s="86" t="s">
        <v>1887</v>
      </c>
      <c r="B810" s="87"/>
      <c r="C810" s="87"/>
      <c r="D810" s="87"/>
      <c r="E810" s="87"/>
      <c r="F810" s="87"/>
      <c r="G810" s="87"/>
      <c r="H810" s="87"/>
      <c r="I810" s="87"/>
      <c r="J810" s="87"/>
      <c r="K810" s="87"/>
      <c r="L810" s="87"/>
      <c r="M810" s="87"/>
    </row>
    <row r="811" spans="1:13" s="85" customFormat="1" ht="15" customHeight="1" outlineLevel="1" x14ac:dyDescent="0.25">
      <c r="A811" s="91" t="s">
        <v>1888</v>
      </c>
      <c r="B811" s="92"/>
      <c r="C811" s="92"/>
      <c r="D811" s="92"/>
      <c r="E811" s="92"/>
      <c r="F811" s="92"/>
      <c r="G811" s="92"/>
      <c r="H811" s="92"/>
      <c r="I811" s="92"/>
      <c r="J811" s="92"/>
      <c r="K811" s="92"/>
      <c r="L811" s="92"/>
      <c r="M811" s="93"/>
    </row>
    <row r="812" spans="1:13" s="85" customFormat="1" outlineLevel="1" x14ac:dyDescent="0.25">
      <c r="A812" s="86" t="s">
        <v>1889</v>
      </c>
      <c r="B812" s="87"/>
      <c r="C812" s="87"/>
      <c r="D812" s="87"/>
      <c r="E812" s="87"/>
      <c r="F812" s="87"/>
      <c r="G812" s="87"/>
      <c r="H812" s="87"/>
      <c r="I812" s="87"/>
      <c r="J812" s="87"/>
      <c r="K812" s="87"/>
      <c r="L812" s="87"/>
      <c r="M812" s="87"/>
    </row>
    <row r="813" spans="1:13" s="16" customFormat="1" ht="22.5" customHeight="1" outlineLevel="1" x14ac:dyDescent="0.25">
      <c r="A813" s="55" t="s">
        <v>476</v>
      </c>
      <c r="B813" s="21" t="s">
        <v>525</v>
      </c>
      <c r="C813" s="10" t="s">
        <v>1890</v>
      </c>
      <c r="D813" s="10"/>
      <c r="E813" s="10"/>
      <c r="F813" s="30" t="s">
        <v>20</v>
      </c>
      <c r="G813" s="31">
        <v>2</v>
      </c>
      <c r="H813" s="31"/>
      <c r="I813" s="31">
        <f>G813+H813</f>
        <v>2</v>
      </c>
      <c r="J813" s="32">
        <v>8137.39</v>
      </c>
      <c r="K813" s="34">
        <f>ROUND(J813*3.79*1.3755*1.0109,0)</f>
        <v>42884</v>
      </c>
      <c r="L813" s="32">
        <f>ROUND(I813*J813,0)</f>
        <v>16275</v>
      </c>
      <c r="M813" s="34"/>
    </row>
    <row r="814" spans="1:13" s="85" customFormat="1" outlineLevel="1" x14ac:dyDescent="0.25">
      <c r="A814" s="86" t="s">
        <v>1891</v>
      </c>
      <c r="B814" s="87"/>
      <c r="C814" s="87"/>
      <c r="D814" s="87"/>
      <c r="E814" s="87"/>
      <c r="F814" s="87"/>
      <c r="G814" s="87"/>
      <c r="H814" s="87"/>
      <c r="I814" s="87"/>
      <c r="J814" s="87"/>
      <c r="K814" s="87"/>
      <c r="L814" s="87"/>
      <c r="M814" s="87"/>
    </row>
    <row r="815" spans="1:13" s="85" customFormat="1" outlineLevel="1" x14ac:dyDescent="0.25">
      <c r="A815" s="86" t="s">
        <v>1892</v>
      </c>
      <c r="B815" s="87"/>
      <c r="C815" s="87"/>
      <c r="D815" s="87"/>
      <c r="E815" s="87"/>
      <c r="F815" s="87"/>
      <c r="G815" s="87"/>
      <c r="H815" s="87"/>
      <c r="I815" s="87"/>
      <c r="J815" s="87"/>
      <c r="K815" s="87"/>
      <c r="L815" s="87"/>
      <c r="M815" s="87"/>
    </row>
    <row r="816" spans="1:13" s="16" customFormat="1" ht="22.5" customHeight="1" outlineLevel="1" x14ac:dyDescent="0.25">
      <c r="A816" s="55" t="s">
        <v>802</v>
      </c>
      <c r="B816" s="21" t="s">
        <v>1893</v>
      </c>
      <c r="C816" s="10" t="s">
        <v>1894</v>
      </c>
      <c r="D816" s="10"/>
      <c r="E816" s="10"/>
      <c r="F816" s="30" t="s">
        <v>20</v>
      </c>
      <c r="G816" s="31">
        <v>1</v>
      </c>
      <c r="H816" s="31"/>
      <c r="I816" s="31">
        <f>G816+H816</f>
        <v>1</v>
      </c>
      <c r="J816" s="32">
        <v>2299.6999999999998</v>
      </c>
      <c r="K816" s="34">
        <f>ROUND(J816*3.79*1.3755*1.0109,0)</f>
        <v>12119</v>
      </c>
      <c r="L816" s="32">
        <f>ROUND(I816*J816,0)</f>
        <v>2300</v>
      </c>
      <c r="M816" s="34"/>
    </row>
    <row r="817" spans="1:13" s="85" customFormat="1" outlineLevel="1" x14ac:dyDescent="0.25">
      <c r="A817" s="86" t="s">
        <v>1895</v>
      </c>
      <c r="B817" s="87"/>
      <c r="C817" s="87"/>
      <c r="D817" s="87"/>
      <c r="E817" s="87"/>
      <c r="F817" s="87"/>
      <c r="G817" s="87"/>
      <c r="H817" s="87"/>
      <c r="I817" s="87"/>
      <c r="J817" s="87"/>
      <c r="K817" s="87"/>
      <c r="L817" s="87"/>
      <c r="M817" s="87"/>
    </row>
    <row r="818" spans="1:13" s="85" customFormat="1" outlineLevel="1" x14ac:dyDescent="0.25">
      <c r="A818" s="86" t="s">
        <v>1896</v>
      </c>
      <c r="B818" s="87"/>
      <c r="C818" s="87"/>
      <c r="D818" s="87"/>
      <c r="E818" s="87"/>
      <c r="F818" s="87"/>
      <c r="G818" s="87"/>
      <c r="H818" s="87"/>
      <c r="I818" s="87"/>
      <c r="J818" s="87"/>
      <c r="K818" s="87"/>
      <c r="L818" s="87"/>
      <c r="M818" s="87"/>
    </row>
    <row r="819" spans="1:13" s="85" customFormat="1" ht="15" customHeight="1" outlineLevel="1" x14ac:dyDescent="0.25">
      <c r="A819" s="91" t="s">
        <v>1897</v>
      </c>
      <c r="B819" s="92"/>
      <c r="C819" s="92"/>
      <c r="D819" s="92"/>
      <c r="E819" s="92"/>
      <c r="F819" s="92"/>
      <c r="G819" s="92"/>
      <c r="H819" s="92"/>
      <c r="I819" s="92"/>
      <c r="J819" s="92"/>
      <c r="K819" s="92"/>
      <c r="L819" s="92"/>
      <c r="M819" s="93"/>
    </row>
    <row r="820" spans="1:13" s="85" customFormat="1" outlineLevel="1" x14ac:dyDescent="0.25">
      <c r="A820" s="86" t="s">
        <v>1898</v>
      </c>
      <c r="B820" s="87"/>
      <c r="C820" s="87"/>
      <c r="D820" s="87"/>
      <c r="E820" s="87"/>
      <c r="F820" s="87"/>
      <c r="G820" s="87"/>
      <c r="H820" s="87"/>
      <c r="I820" s="87"/>
      <c r="J820" s="87"/>
      <c r="K820" s="87"/>
      <c r="L820" s="87"/>
      <c r="M820" s="87"/>
    </row>
    <row r="821" spans="1:13" s="16" customFormat="1" ht="22.5" customHeight="1" outlineLevel="1" x14ac:dyDescent="0.25">
      <c r="A821" s="55" t="s">
        <v>1899</v>
      </c>
      <c r="B821" s="21" t="s">
        <v>1900</v>
      </c>
      <c r="C821" s="10" t="s">
        <v>1901</v>
      </c>
      <c r="D821" s="10"/>
      <c r="E821" s="10"/>
      <c r="F821" s="30" t="s">
        <v>20</v>
      </c>
      <c r="G821" s="31">
        <v>2</v>
      </c>
      <c r="H821" s="31"/>
      <c r="I821" s="31">
        <f>G821+H821</f>
        <v>2</v>
      </c>
      <c r="J821" s="32">
        <v>3056.83</v>
      </c>
      <c r="K821" s="34">
        <f>ROUND(J821*3.79*1.3755*1.0109,0)</f>
        <v>16109</v>
      </c>
      <c r="L821" s="32">
        <f>ROUND(I821*J821,0)</f>
        <v>6114</v>
      </c>
      <c r="M821" s="34"/>
    </row>
    <row r="822" spans="1:13" s="85" customFormat="1" outlineLevel="1" x14ac:dyDescent="0.25">
      <c r="A822" s="86" t="s">
        <v>1902</v>
      </c>
      <c r="B822" s="87"/>
      <c r="C822" s="87"/>
      <c r="D822" s="87"/>
      <c r="E822" s="87"/>
      <c r="F822" s="87"/>
      <c r="G822" s="87"/>
      <c r="H822" s="87"/>
      <c r="I822" s="87"/>
      <c r="J822" s="87"/>
      <c r="K822" s="87"/>
      <c r="L822" s="87"/>
      <c r="M822" s="87"/>
    </row>
    <row r="823" spans="1:13" s="16" customFormat="1" ht="22.5" customHeight="1" outlineLevel="1" x14ac:dyDescent="0.25">
      <c r="A823" s="55" t="s">
        <v>900</v>
      </c>
      <c r="B823" s="21" t="s">
        <v>1903</v>
      </c>
      <c r="C823" s="10" t="s">
        <v>1904</v>
      </c>
      <c r="D823" s="10"/>
      <c r="E823" s="10"/>
      <c r="F823" s="30" t="s">
        <v>20</v>
      </c>
      <c r="G823" s="31">
        <v>1</v>
      </c>
      <c r="H823" s="31"/>
      <c r="I823" s="31">
        <f>G823+H823</f>
        <v>1</v>
      </c>
      <c r="J823" s="32">
        <v>9467.67</v>
      </c>
      <c r="K823" s="34">
        <f>ROUND(J823*3.79*1.3755*1.0109,0)</f>
        <v>49894</v>
      </c>
      <c r="L823" s="32">
        <f>ROUND(I823*J823,0)</f>
        <v>9468</v>
      </c>
      <c r="M823" s="34"/>
    </row>
    <row r="824" spans="1:13" s="16" customFormat="1" ht="22.5" customHeight="1" outlineLevel="1" x14ac:dyDescent="0.25">
      <c r="A824" s="55" t="s">
        <v>253</v>
      </c>
      <c r="B824" s="21" t="s">
        <v>1905</v>
      </c>
      <c r="C824" s="10" t="s">
        <v>1906</v>
      </c>
      <c r="D824" s="10"/>
      <c r="E824" s="10"/>
      <c r="F824" s="30" t="s">
        <v>20</v>
      </c>
      <c r="G824" s="31">
        <v>2</v>
      </c>
      <c r="H824" s="31"/>
      <c r="I824" s="31">
        <v>1</v>
      </c>
      <c r="J824" s="32">
        <v>2895.49</v>
      </c>
      <c r="K824" s="34">
        <f>ROUND(J824*3.79*1.3755*1.0109,0)</f>
        <v>15259</v>
      </c>
      <c r="L824" s="32">
        <f>ROUND(I824*J824,0)</f>
        <v>2895</v>
      </c>
      <c r="M824" s="34"/>
    </row>
    <row r="825" spans="1:13" s="16" customFormat="1" ht="22.5" customHeight="1" outlineLevel="1" x14ac:dyDescent="0.25">
      <c r="A825" s="55" t="s">
        <v>271</v>
      </c>
      <c r="B825" s="21" t="s">
        <v>1907</v>
      </c>
      <c r="C825" s="10" t="s">
        <v>1908</v>
      </c>
      <c r="D825" s="10"/>
      <c r="E825" s="10"/>
      <c r="F825" s="30" t="s">
        <v>20</v>
      </c>
      <c r="G825" s="31">
        <v>2</v>
      </c>
      <c r="H825" s="31"/>
      <c r="I825" s="31">
        <v>1</v>
      </c>
      <c r="J825" s="32">
        <v>5666.45</v>
      </c>
      <c r="K825" s="34">
        <f>ROUND(J825*3.79*1.3755*1.0109,0)</f>
        <v>29862</v>
      </c>
      <c r="L825" s="32">
        <f>ROUND(I825*J825,0)</f>
        <v>5666</v>
      </c>
      <c r="M825" s="34"/>
    </row>
    <row r="826" spans="1:13" s="16" customFormat="1" ht="23.25" customHeight="1" outlineLevel="1" x14ac:dyDescent="0.25">
      <c r="A826" s="94" t="s">
        <v>411</v>
      </c>
      <c r="B826" s="95" t="s">
        <v>1909</v>
      </c>
      <c r="C826" s="4" t="s">
        <v>1910</v>
      </c>
      <c r="D826" s="4"/>
      <c r="E826" s="4"/>
      <c r="F826" s="96" t="s">
        <v>20</v>
      </c>
      <c r="G826" s="97">
        <v>2</v>
      </c>
      <c r="H826" s="98">
        <v>1</v>
      </c>
      <c r="I826" s="98">
        <v>2</v>
      </c>
      <c r="J826" s="98"/>
      <c r="K826" s="99">
        <v>228263.98</v>
      </c>
      <c r="L826" s="97"/>
      <c r="M826" s="100">
        <v>456527.96</v>
      </c>
    </row>
    <row r="827" spans="1:13" s="85" customFormat="1" outlineLevel="1" x14ac:dyDescent="0.25">
      <c r="A827" s="86" t="s">
        <v>1911</v>
      </c>
      <c r="B827" s="87"/>
      <c r="C827" s="87"/>
      <c r="D827" s="87"/>
      <c r="E827" s="87"/>
      <c r="F827" s="87"/>
      <c r="G827" s="87"/>
      <c r="H827" s="87"/>
      <c r="I827" s="87"/>
      <c r="J827" s="87"/>
      <c r="K827" s="87"/>
      <c r="L827" s="87"/>
      <c r="M827" s="87"/>
    </row>
    <row r="828" spans="1:13" s="85" customFormat="1" outlineLevel="1" x14ac:dyDescent="0.25">
      <c r="A828" s="86" t="s">
        <v>1912</v>
      </c>
      <c r="B828" s="87"/>
      <c r="C828" s="87"/>
      <c r="D828" s="87"/>
      <c r="E828" s="87"/>
      <c r="F828" s="87"/>
      <c r="G828" s="87"/>
      <c r="H828" s="87"/>
      <c r="I828" s="87"/>
      <c r="J828" s="87"/>
      <c r="K828" s="87"/>
      <c r="L828" s="87"/>
      <c r="M828" s="87"/>
    </row>
    <row r="829" spans="1:13" s="85" customFormat="1" ht="168" outlineLevel="1" x14ac:dyDescent="0.25">
      <c r="A829" s="108" t="s">
        <v>1913</v>
      </c>
      <c r="B829" s="87"/>
      <c r="C829" s="87"/>
      <c r="D829" s="87"/>
      <c r="E829" s="87"/>
      <c r="F829" s="87"/>
      <c r="G829" s="87"/>
      <c r="H829" s="87"/>
      <c r="I829" s="87"/>
      <c r="J829" s="87"/>
      <c r="K829" s="87"/>
      <c r="L829" s="87"/>
      <c r="M829" s="87"/>
    </row>
    <row r="830" spans="1:13" s="16" customFormat="1" ht="23.25" customHeight="1" outlineLevel="1" x14ac:dyDescent="0.25">
      <c r="A830" s="55" t="s">
        <v>1914</v>
      </c>
      <c r="B830" s="21" t="s">
        <v>1915</v>
      </c>
      <c r="C830" s="10" t="s">
        <v>1916</v>
      </c>
      <c r="D830" s="10"/>
      <c r="E830" s="10"/>
      <c r="F830" s="30" t="s">
        <v>20</v>
      </c>
      <c r="G830" s="31">
        <v>1</v>
      </c>
      <c r="H830" s="31"/>
      <c r="I830" s="31">
        <f>G830+H830</f>
        <v>1</v>
      </c>
      <c r="J830" s="32">
        <v>575.04</v>
      </c>
      <c r="K830" s="34">
        <f>ROUND(J830*3.79*1.3755*1.0109,0)</f>
        <v>3030</v>
      </c>
      <c r="L830" s="32">
        <f>ROUND(I830*J830,0)</f>
        <v>575</v>
      </c>
      <c r="M830" s="34"/>
    </row>
    <row r="831" spans="1:13" s="16" customFormat="1" ht="45.75" customHeight="1" outlineLevel="1" x14ac:dyDescent="0.25">
      <c r="A831" s="101" t="s">
        <v>696</v>
      </c>
      <c r="B831" s="102" t="s">
        <v>1917</v>
      </c>
      <c r="C831" s="3" t="s">
        <v>1918</v>
      </c>
      <c r="D831" s="3"/>
      <c r="E831" s="3"/>
      <c r="F831" s="103" t="s">
        <v>20</v>
      </c>
      <c r="G831" s="104">
        <v>1</v>
      </c>
      <c r="H831" s="105">
        <v>1</v>
      </c>
      <c r="I831" s="105">
        <v>1</v>
      </c>
      <c r="J831" s="105"/>
      <c r="K831" s="106">
        <v>7631.12</v>
      </c>
      <c r="L831" s="104"/>
      <c r="M831" s="107">
        <v>7631.12</v>
      </c>
    </row>
    <row r="832" spans="1:13" s="16" customFormat="1" ht="23.25" customHeight="1" outlineLevel="1" x14ac:dyDescent="0.25">
      <c r="A832" s="94" t="s">
        <v>705</v>
      </c>
      <c r="B832" s="95" t="s">
        <v>1919</v>
      </c>
      <c r="C832" s="4" t="s">
        <v>1920</v>
      </c>
      <c r="D832" s="4"/>
      <c r="E832" s="4"/>
      <c r="F832" s="96" t="s">
        <v>20</v>
      </c>
      <c r="G832" s="97">
        <v>1</v>
      </c>
      <c r="H832" s="98">
        <v>1</v>
      </c>
      <c r="I832" s="98">
        <v>1</v>
      </c>
      <c r="J832" s="98"/>
      <c r="K832" s="99">
        <v>68278.38</v>
      </c>
      <c r="L832" s="97"/>
      <c r="M832" s="100">
        <v>68278.38</v>
      </c>
    </row>
    <row r="833" spans="1:13" s="85" customFormat="1" outlineLevel="1" x14ac:dyDescent="0.25">
      <c r="A833" s="86" t="s">
        <v>1921</v>
      </c>
      <c r="B833" s="87"/>
      <c r="C833" s="87"/>
      <c r="D833" s="87"/>
      <c r="E833" s="87"/>
      <c r="F833" s="87"/>
      <c r="G833" s="87"/>
      <c r="H833" s="87"/>
      <c r="I833" s="87"/>
      <c r="J833" s="87"/>
      <c r="K833" s="87"/>
      <c r="L833" s="87"/>
      <c r="M833" s="87"/>
    </row>
    <row r="834" spans="1:13" s="16" customFormat="1" ht="22.5" customHeight="1" outlineLevel="1" x14ac:dyDescent="0.25">
      <c r="A834" s="55" t="s">
        <v>97</v>
      </c>
      <c r="B834" s="21" t="s">
        <v>1922</v>
      </c>
      <c r="C834" s="10" t="s">
        <v>1923</v>
      </c>
      <c r="D834" s="10"/>
      <c r="E834" s="10"/>
      <c r="F834" s="30" t="s">
        <v>20</v>
      </c>
      <c r="G834" s="31">
        <v>22</v>
      </c>
      <c r="H834" s="31">
        <f>VLOOKUP(A834,'[1]02-03-12 ТХ искл'!$A$7:$G$243,7,0)</f>
        <v>-4</v>
      </c>
      <c r="I834" s="31">
        <f>G834+H834</f>
        <v>18</v>
      </c>
      <c r="J834" s="32">
        <v>2565.0500000000002</v>
      </c>
      <c r="K834" s="34">
        <f>ROUND(J834*3.79*1.3755*1.0109,0)</f>
        <v>13518</v>
      </c>
      <c r="L834" s="32">
        <f>ROUND(I834*J834,0)</f>
        <v>46171</v>
      </c>
      <c r="M834" s="34"/>
    </row>
    <row r="835" spans="1:13" s="85" customFormat="1" outlineLevel="1" x14ac:dyDescent="0.25">
      <c r="A835" s="86" t="s">
        <v>1924</v>
      </c>
      <c r="B835" s="87"/>
      <c r="C835" s="87"/>
      <c r="D835" s="87"/>
      <c r="E835" s="87"/>
      <c r="F835" s="87"/>
      <c r="G835" s="87"/>
      <c r="H835" s="87"/>
      <c r="I835" s="87"/>
      <c r="J835" s="87"/>
      <c r="K835" s="87"/>
      <c r="L835" s="87"/>
      <c r="M835" s="87"/>
    </row>
    <row r="836" spans="1:13" s="16" customFormat="1" ht="22.5" customHeight="1" outlineLevel="1" x14ac:dyDescent="0.25">
      <c r="A836" s="101" t="s">
        <v>1925</v>
      </c>
      <c r="B836" s="102" t="s">
        <v>489</v>
      </c>
      <c r="C836" s="3" t="s">
        <v>1926</v>
      </c>
      <c r="D836" s="3"/>
      <c r="E836" s="3"/>
      <c r="F836" s="103" t="s">
        <v>20</v>
      </c>
      <c r="G836" s="104">
        <v>1</v>
      </c>
      <c r="H836" s="105">
        <v>1</v>
      </c>
      <c r="I836" s="105">
        <v>1</v>
      </c>
      <c r="J836" s="105"/>
      <c r="K836" s="106">
        <v>18595.5</v>
      </c>
      <c r="L836" s="104"/>
      <c r="M836" s="107">
        <v>18595.5</v>
      </c>
    </row>
    <row r="837" spans="1:13" s="16" customFormat="1" ht="22.5" customHeight="1" outlineLevel="1" x14ac:dyDescent="0.25">
      <c r="A837" s="42" t="s">
        <v>1927</v>
      </c>
      <c r="B837" s="43" t="s">
        <v>1928</v>
      </c>
      <c r="C837" s="6" t="s">
        <v>1785</v>
      </c>
      <c r="D837" s="6"/>
      <c r="E837" s="6"/>
      <c r="F837" s="44" t="s">
        <v>20</v>
      </c>
      <c r="G837" s="45">
        <v>2</v>
      </c>
      <c r="H837" s="46">
        <v>1</v>
      </c>
      <c r="I837" s="46">
        <v>2</v>
      </c>
      <c r="J837" s="46"/>
      <c r="K837" s="47">
        <v>15787.2</v>
      </c>
      <c r="L837" s="45"/>
      <c r="M837" s="48">
        <v>31574.400000000001</v>
      </c>
    </row>
    <row r="838" spans="1:13" s="16" customFormat="1" ht="22.5" customHeight="1" outlineLevel="1" x14ac:dyDescent="0.25">
      <c r="A838" s="42" t="s">
        <v>124</v>
      </c>
      <c r="B838" s="43" t="s">
        <v>1929</v>
      </c>
      <c r="C838" s="6" t="s">
        <v>1930</v>
      </c>
      <c r="D838" s="6"/>
      <c r="E838" s="6"/>
      <c r="F838" s="44" t="s">
        <v>20</v>
      </c>
      <c r="G838" s="45">
        <v>2</v>
      </c>
      <c r="H838" s="46">
        <v>1</v>
      </c>
      <c r="I838" s="46">
        <v>2</v>
      </c>
      <c r="J838" s="46"/>
      <c r="K838" s="47">
        <v>11821.43</v>
      </c>
      <c r="L838" s="45"/>
      <c r="M838" s="48">
        <v>23642.86</v>
      </c>
    </row>
    <row r="839" spans="1:13" s="16" customFormat="1" ht="22.5" customHeight="1" outlineLevel="1" x14ac:dyDescent="0.25">
      <c r="A839" s="42" t="s">
        <v>555</v>
      </c>
      <c r="B839" s="43" t="s">
        <v>1931</v>
      </c>
      <c r="C839" s="6" t="s">
        <v>1788</v>
      </c>
      <c r="D839" s="6"/>
      <c r="E839" s="6"/>
      <c r="F839" s="44" t="s">
        <v>20</v>
      </c>
      <c r="G839" s="45">
        <v>2</v>
      </c>
      <c r="H839" s="46">
        <v>1</v>
      </c>
      <c r="I839" s="46">
        <v>2</v>
      </c>
      <c r="J839" s="46"/>
      <c r="K839" s="47">
        <v>23258.080000000002</v>
      </c>
      <c r="L839" s="45"/>
      <c r="M839" s="48">
        <v>46516.160000000003</v>
      </c>
    </row>
    <row r="840" spans="1:13" s="16" customFormat="1" ht="22.5" customHeight="1" outlineLevel="1" x14ac:dyDescent="0.25">
      <c r="A840" s="42" t="s">
        <v>140</v>
      </c>
      <c r="B840" s="43" t="s">
        <v>1932</v>
      </c>
      <c r="C840" s="6" t="s">
        <v>1933</v>
      </c>
      <c r="D840" s="6"/>
      <c r="E840" s="6"/>
      <c r="F840" s="44" t="s">
        <v>20</v>
      </c>
      <c r="G840" s="45">
        <v>2</v>
      </c>
      <c r="H840" s="46">
        <v>1</v>
      </c>
      <c r="I840" s="46">
        <v>2</v>
      </c>
      <c r="J840" s="46"/>
      <c r="K840" s="47">
        <v>1682.45</v>
      </c>
      <c r="L840" s="45"/>
      <c r="M840" s="48">
        <v>3364.9</v>
      </c>
    </row>
    <row r="841" spans="1:13" s="16" customFormat="1" ht="22.5" customHeight="1" outlineLevel="1" x14ac:dyDescent="0.25">
      <c r="A841" s="42" t="s">
        <v>559</v>
      </c>
      <c r="B841" s="43" t="s">
        <v>1934</v>
      </c>
      <c r="C841" s="6" t="s">
        <v>1794</v>
      </c>
      <c r="D841" s="6"/>
      <c r="E841" s="6"/>
      <c r="F841" s="44" t="s">
        <v>20</v>
      </c>
      <c r="G841" s="45">
        <v>2</v>
      </c>
      <c r="H841" s="46">
        <v>1</v>
      </c>
      <c r="I841" s="46">
        <v>2</v>
      </c>
      <c r="J841" s="46"/>
      <c r="K841" s="53">
        <v>176.05</v>
      </c>
      <c r="L841" s="45"/>
      <c r="M841" s="54">
        <v>352.1</v>
      </c>
    </row>
    <row r="842" spans="1:13" s="16" customFormat="1" ht="22.5" customHeight="1" outlineLevel="1" x14ac:dyDescent="0.25">
      <c r="A842" s="42" t="s">
        <v>562</v>
      </c>
      <c r="B842" s="43" t="s">
        <v>1935</v>
      </c>
      <c r="C842" s="6" t="s">
        <v>1797</v>
      </c>
      <c r="D842" s="6"/>
      <c r="E842" s="6"/>
      <c r="F842" s="44" t="s">
        <v>20</v>
      </c>
      <c r="G842" s="45">
        <v>2</v>
      </c>
      <c r="H842" s="46">
        <v>1</v>
      </c>
      <c r="I842" s="46">
        <v>2</v>
      </c>
      <c r="J842" s="46"/>
      <c r="K842" s="53">
        <v>863.37</v>
      </c>
      <c r="L842" s="45"/>
      <c r="M842" s="48">
        <v>1726.74</v>
      </c>
    </row>
    <row r="843" spans="1:13" s="16" customFormat="1" ht="22.5" customHeight="1" outlineLevel="1" x14ac:dyDescent="0.25">
      <c r="A843" s="42" t="s">
        <v>565</v>
      </c>
      <c r="B843" s="43" t="s">
        <v>1936</v>
      </c>
      <c r="C843" s="6" t="s">
        <v>1800</v>
      </c>
      <c r="D843" s="6"/>
      <c r="E843" s="6"/>
      <c r="F843" s="44" t="s">
        <v>20</v>
      </c>
      <c r="G843" s="45">
        <v>2</v>
      </c>
      <c r="H843" s="46">
        <v>1</v>
      </c>
      <c r="I843" s="46">
        <v>2</v>
      </c>
      <c r="J843" s="46"/>
      <c r="K843" s="53">
        <v>325.74</v>
      </c>
      <c r="L843" s="45"/>
      <c r="M843" s="54">
        <v>651.48</v>
      </c>
    </row>
    <row r="844" spans="1:13" s="16" customFormat="1" ht="22.5" customHeight="1" outlineLevel="1" x14ac:dyDescent="0.25">
      <c r="A844" s="42" t="s">
        <v>567</v>
      </c>
      <c r="B844" s="43" t="s">
        <v>1937</v>
      </c>
      <c r="C844" s="6" t="s">
        <v>1803</v>
      </c>
      <c r="D844" s="6"/>
      <c r="E844" s="6"/>
      <c r="F844" s="44" t="s">
        <v>20</v>
      </c>
      <c r="G844" s="45">
        <v>2</v>
      </c>
      <c r="H844" s="46">
        <v>1</v>
      </c>
      <c r="I844" s="46">
        <v>2</v>
      </c>
      <c r="J844" s="46"/>
      <c r="K844" s="53">
        <v>325.74</v>
      </c>
      <c r="L844" s="45"/>
      <c r="M844" s="54">
        <v>651.48</v>
      </c>
    </row>
    <row r="845" spans="1:13" s="16" customFormat="1" ht="22.5" customHeight="1" outlineLevel="1" x14ac:dyDescent="0.25">
      <c r="A845" s="42" t="s">
        <v>1938</v>
      </c>
      <c r="B845" s="43" t="s">
        <v>1939</v>
      </c>
      <c r="C845" s="6" t="s">
        <v>1806</v>
      </c>
      <c r="D845" s="6"/>
      <c r="E845" s="6"/>
      <c r="F845" s="44" t="s">
        <v>20</v>
      </c>
      <c r="G845" s="45">
        <v>2</v>
      </c>
      <c r="H845" s="46">
        <v>1</v>
      </c>
      <c r="I845" s="46">
        <v>2</v>
      </c>
      <c r="J845" s="46"/>
      <c r="K845" s="53">
        <v>325.74</v>
      </c>
      <c r="L845" s="45"/>
      <c r="M845" s="54">
        <v>651.48</v>
      </c>
    </row>
    <row r="846" spans="1:13" s="16" customFormat="1" ht="22.5" customHeight="1" outlineLevel="1" x14ac:dyDescent="0.25">
      <c r="A846" s="42" t="s">
        <v>570</v>
      </c>
      <c r="B846" s="43" t="s">
        <v>1940</v>
      </c>
      <c r="C846" s="6" t="s">
        <v>1809</v>
      </c>
      <c r="D846" s="6"/>
      <c r="E846" s="6"/>
      <c r="F846" s="44" t="s">
        <v>20</v>
      </c>
      <c r="G846" s="45">
        <v>2</v>
      </c>
      <c r="H846" s="46">
        <v>1</v>
      </c>
      <c r="I846" s="46">
        <v>2</v>
      </c>
      <c r="J846" s="46"/>
      <c r="K846" s="53">
        <v>432.2</v>
      </c>
      <c r="L846" s="45"/>
      <c r="M846" s="54">
        <v>864.4</v>
      </c>
    </row>
    <row r="847" spans="1:13" s="16" customFormat="1" ht="22.5" customHeight="1" outlineLevel="1" x14ac:dyDescent="0.25">
      <c r="A847" s="42" t="s">
        <v>572</v>
      </c>
      <c r="B847" s="43" t="s">
        <v>318</v>
      </c>
      <c r="C847" s="6" t="s">
        <v>1812</v>
      </c>
      <c r="D847" s="6"/>
      <c r="E847" s="6"/>
      <c r="F847" s="44" t="s">
        <v>20</v>
      </c>
      <c r="G847" s="45">
        <v>2</v>
      </c>
      <c r="H847" s="46">
        <v>1</v>
      </c>
      <c r="I847" s="46">
        <v>2</v>
      </c>
      <c r="J847" s="46"/>
      <c r="K847" s="53">
        <v>432.2</v>
      </c>
      <c r="L847" s="45"/>
      <c r="M847" s="54">
        <v>864.4</v>
      </c>
    </row>
    <row r="848" spans="1:13" s="16" customFormat="1" ht="22.5" customHeight="1" outlineLevel="1" x14ac:dyDescent="0.25">
      <c r="A848" s="42" t="s">
        <v>1941</v>
      </c>
      <c r="B848" s="43" t="s">
        <v>1942</v>
      </c>
      <c r="C848" s="6" t="s">
        <v>1815</v>
      </c>
      <c r="D848" s="6"/>
      <c r="E848" s="6"/>
      <c r="F848" s="44" t="s">
        <v>20</v>
      </c>
      <c r="G848" s="45">
        <v>2</v>
      </c>
      <c r="H848" s="46">
        <v>1</v>
      </c>
      <c r="I848" s="46">
        <v>2</v>
      </c>
      <c r="J848" s="46"/>
      <c r="K848" s="53">
        <v>391.1</v>
      </c>
      <c r="L848" s="45"/>
      <c r="M848" s="54">
        <v>782.2</v>
      </c>
    </row>
    <row r="849" spans="1:13" s="16" customFormat="1" ht="23.25" customHeight="1" outlineLevel="1" x14ac:dyDescent="0.25">
      <c r="A849" s="94" t="s">
        <v>1943</v>
      </c>
      <c r="B849" s="95" t="s">
        <v>1944</v>
      </c>
      <c r="C849" s="4" t="s">
        <v>384</v>
      </c>
      <c r="D849" s="4"/>
      <c r="E849" s="4"/>
      <c r="F849" s="96" t="s">
        <v>20</v>
      </c>
      <c r="G849" s="97">
        <v>2</v>
      </c>
      <c r="H849" s="98">
        <v>1</v>
      </c>
      <c r="I849" s="98">
        <v>2</v>
      </c>
      <c r="J849" s="98"/>
      <c r="K849" s="109">
        <v>585.07000000000005</v>
      </c>
      <c r="L849" s="97"/>
      <c r="M849" s="100">
        <v>1170.1400000000001</v>
      </c>
    </row>
    <row r="850" spans="1:13" s="85" customFormat="1" outlineLevel="1" x14ac:dyDescent="0.25">
      <c r="A850" s="86" t="s">
        <v>1945</v>
      </c>
      <c r="B850" s="87"/>
      <c r="C850" s="87"/>
      <c r="D850" s="87"/>
      <c r="E850" s="87"/>
      <c r="F850" s="87"/>
      <c r="G850" s="87"/>
      <c r="H850" s="87"/>
      <c r="I850" s="87"/>
      <c r="J850" s="87"/>
      <c r="K850" s="87"/>
      <c r="L850" s="87"/>
      <c r="M850" s="87"/>
    </row>
    <row r="851" spans="1:13" s="16" customFormat="1" ht="23.25" customHeight="1" outlineLevel="1" x14ac:dyDescent="0.25">
      <c r="A851" s="94" t="s">
        <v>120</v>
      </c>
      <c r="B851" s="95" t="s">
        <v>28</v>
      </c>
      <c r="C851" s="4" t="s">
        <v>1946</v>
      </c>
      <c r="D851" s="4"/>
      <c r="E851" s="4"/>
      <c r="F851" s="96" t="s">
        <v>20</v>
      </c>
      <c r="G851" s="97">
        <v>2</v>
      </c>
      <c r="H851" s="98">
        <v>1</v>
      </c>
      <c r="I851" s="98">
        <v>1</v>
      </c>
      <c r="J851" s="98"/>
      <c r="K851" s="99">
        <v>2523.6799999999998</v>
      </c>
      <c r="L851" s="97"/>
      <c r="M851" s="100">
        <v>5047.3599999999997</v>
      </c>
    </row>
    <row r="852" spans="1:13" s="85" customFormat="1" ht="15" customHeight="1" outlineLevel="1" x14ac:dyDescent="0.25">
      <c r="A852" s="91" t="s">
        <v>458</v>
      </c>
      <c r="B852" s="92"/>
      <c r="C852" s="92"/>
      <c r="D852" s="92"/>
      <c r="E852" s="92"/>
      <c r="F852" s="92"/>
      <c r="G852" s="92"/>
      <c r="H852" s="92"/>
      <c r="I852" s="92"/>
      <c r="J852" s="92"/>
      <c r="K852" s="92"/>
      <c r="L852" s="92"/>
      <c r="M852" s="93"/>
    </row>
    <row r="853" spans="1:13" s="85" customFormat="1" outlineLevel="1" x14ac:dyDescent="0.25">
      <c r="A853" s="110" t="s">
        <v>1830</v>
      </c>
      <c r="B853" s="111"/>
      <c r="C853" s="111"/>
      <c r="D853" s="111"/>
      <c r="E853" s="111"/>
      <c r="F853" s="111"/>
      <c r="G853" s="111"/>
      <c r="H853" s="111"/>
      <c r="I853" s="111"/>
      <c r="J853" s="111"/>
      <c r="K853" s="111"/>
      <c r="L853" s="111"/>
      <c r="M853" s="111"/>
    </row>
    <row r="854" spans="1:13" s="85" customFormat="1" x14ac:dyDescent="0.25">
      <c r="A854" s="112" t="s">
        <v>1947</v>
      </c>
      <c r="B854" s="113"/>
      <c r="C854" s="113"/>
      <c r="D854" s="113"/>
      <c r="E854" s="113"/>
      <c r="F854" s="113"/>
      <c r="G854" s="113"/>
      <c r="H854" s="113"/>
      <c r="I854" s="113"/>
      <c r="J854" s="114"/>
      <c r="K854" s="115"/>
      <c r="L854" s="116">
        <f>SUM(L770:L850)</f>
        <v>138121</v>
      </c>
      <c r="M854" s="116">
        <f>SUM(M770:M852)</f>
        <v>927834.77999999991</v>
      </c>
    </row>
    <row r="855" spans="1:13" s="120" customFormat="1" ht="11.25" customHeight="1" x14ac:dyDescent="0.2">
      <c r="A855" s="117" t="s">
        <v>460</v>
      </c>
      <c r="B855" s="118"/>
      <c r="C855" s="118"/>
      <c r="D855" s="118"/>
      <c r="E855" s="118"/>
      <c r="F855" s="118"/>
      <c r="G855" s="118"/>
      <c r="H855" s="118"/>
      <c r="I855" s="118"/>
      <c r="J855" s="118"/>
      <c r="K855" s="118"/>
      <c r="L855" s="119">
        <v>2857824</v>
      </c>
      <c r="M855" s="119">
        <v>14805714.810000001</v>
      </c>
    </row>
    <row r="856" spans="1:13" s="16" customFormat="1" ht="15" customHeight="1" x14ac:dyDescent="0.25">
      <c r="A856" s="2" t="s">
        <v>1948</v>
      </c>
      <c r="B856" s="2"/>
      <c r="C856" s="2"/>
      <c r="D856" s="2"/>
      <c r="E856" s="2"/>
      <c r="F856" s="2"/>
      <c r="G856" s="2"/>
      <c r="H856" s="2"/>
      <c r="I856" s="2"/>
      <c r="J856" s="2"/>
      <c r="K856" s="2"/>
      <c r="L856" s="2"/>
      <c r="M856" s="2"/>
    </row>
    <row r="857" spans="1:13" s="16" customFormat="1" ht="15" customHeight="1" outlineLevel="1" x14ac:dyDescent="0.25">
      <c r="A857" s="121" t="s">
        <v>1949</v>
      </c>
      <c r="B857" s="122"/>
      <c r="C857" s="122"/>
      <c r="D857" s="122"/>
      <c r="E857" s="122"/>
      <c r="F857" s="122"/>
      <c r="G857" s="122"/>
      <c r="H857" s="122"/>
      <c r="I857" s="122"/>
      <c r="J857" s="122"/>
      <c r="K857" s="122"/>
      <c r="L857" s="122"/>
      <c r="M857" s="123"/>
    </row>
    <row r="858" spans="1:13" s="16" customFormat="1" ht="22.5" customHeight="1" outlineLevel="1" x14ac:dyDescent="0.25">
      <c r="A858" s="124" t="s">
        <v>1950</v>
      </c>
      <c r="B858" s="43" t="s">
        <v>18</v>
      </c>
      <c r="C858" s="6" t="s">
        <v>1951</v>
      </c>
      <c r="D858" s="6"/>
      <c r="E858" s="6"/>
      <c r="F858" s="44" t="s">
        <v>20</v>
      </c>
      <c r="G858" s="45">
        <v>1</v>
      </c>
      <c r="H858" s="46">
        <v>1</v>
      </c>
      <c r="I858" s="46">
        <v>1</v>
      </c>
      <c r="J858" s="46"/>
      <c r="K858" s="47">
        <v>5602.9</v>
      </c>
      <c r="L858" s="45"/>
      <c r="M858" s="48">
        <v>5602.9</v>
      </c>
    </row>
    <row r="859" spans="1:13" s="16" customFormat="1" ht="24.75" customHeight="1" outlineLevel="1" x14ac:dyDescent="0.25">
      <c r="A859" s="125" t="s">
        <v>1952</v>
      </c>
      <c r="B859" s="126"/>
      <c r="C859" s="126"/>
      <c r="D859" s="126"/>
      <c r="E859" s="126"/>
      <c r="F859" s="126"/>
      <c r="G859" s="126"/>
      <c r="H859" s="126"/>
      <c r="I859" s="126"/>
      <c r="J859" s="126"/>
      <c r="K859" s="126"/>
      <c r="L859" s="126"/>
      <c r="M859" s="126"/>
    </row>
    <row r="860" spans="1:13" s="16" customFormat="1" ht="22.5" customHeight="1" outlineLevel="1" x14ac:dyDescent="0.25">
      <c r="A860" s="30" t="s">
        <v>1953</v>
      </c>
      <c r="B860" s="21" t="s">
        <v>1954</v>
      </c>
      <c r="C860" s="10" t="s">
        <v>1955</v>
      </c>
      <c r="D860" s="10"/>
      <c r="E860" s="10"/>
      <c r="F860" s="30" t="s">
        <v>20</v>
      </c>
      <c r="G860" s="31">
        <v>2</v>
      </c>
      <c r="H860" s="31"/>
      <c r="I860" s="31">
        <f>G860+H860</f>
        <v>2</v>
      </c>
      <c r="J860" s="32">
        <v>1968.19</v>
      </c>
      <c r="K860" s="32">
        <f>ROUND(J860*3.79*1.3755*1.0109,0)</f>
        <v>10372</v>
      </c>
      <c r="L860" s="32">
        <f>ROUND(I860*J860,0)</f>
        <v>3936</v>
      </c>
      <c r="M860" s="34"/>
    </row>
    <row r="861" spans="1:13" s="16" customFormat="1" ht="22.5" customHeight="1" outlineLevel="1" x14ac:dyDescent="0.25">
      <c r="A861" s="30" t="s">
        <v>1839</v>
      </c>
      <c r="B861" s="21" t="s">
        <v>1956</v>
      </c>
      <c r="C861" s="10" t="s">
        <v>1957</v>
      </c>
      <c r="D861" s="10"/>
      <c r="E861" s="10"/>
      <c r="F861" s="30" t="s">
        <v>20</v>
      </c>
      <c r="G861" s="31">
        <v>2</v>
      </c>
      <c r="H861" s="31" t="e">
        <f>VLOOKUP(A861,#REF!,7,0)</f>
        <v>#REF!</v>
      </c>
      <c r="I861" s="31" t="e">
        <f>G861+H861</f>
        <v>#REF!</v>
      </c>
      <c r="J861" s="32">
        <v>7567.77</v>
      </c>
      <c r="K861" s="32">
        <f>ROUND(J861*3.79*1.3755*1.0109,0)</f>
        <v>39882</v>
      </c>
      <c r="L861" s="32" t="e">
        <f>ROUND(I861*J861,0)</f>
        <v>#REF!</v>
      </c>
      <c r="M861" s="34"/>
    </row>
    <row r="862" spans="1:13" s="16" customFormat="1" ht="15" customHeight="1" outlineLevel="1" x14ac:dyDescent="0.25">
      <c r="A862" s="121" t="s">
        <v>1958</v>
      </c>
      <c r="B862" s="122"/>
      <c r="C862" s="122"/>
      <c r="D862" s="122"/>
      <c r="E862" s="122"/>
      <c r="F862" s="122"/>
      <c r="G862" s="122"/>
      <c r="H862" s="122"/>
      <c r="I862" s="122"/>
      <c r="J862" s="122"/>
      <c r="K862" s="122"/>
      <c r="L862" s="122"/>
      <c r="M862" s="123"/>
    </row>
    <row r="863" spans="1:13" s="16" customFormat="1" ht="22.5" customHeight="1" outlineLevel="1" x14ac:dyDescent="0.25">
      <c r="A863" s="124" t="s">
        <v>1959</v>
      </c>
      <c r="B863" s="43" t="s">
        <v>1960</v>
      </c>
      <c r="C863" s="6" t="s">
        <v>1961</v>
      </c>
      <c r="D863" s="6"/>
      <c r="E863" s="6"/>
      <c r="F863" s="44" t="s">
        <v>20</v>
      </c>
      <c r="G863" s="45">
        <v>3</v>
      </c>
      <c r="H863" s="46">
        <v>1</v>
      </c>
      <c r="I863" s="46">
        <v>3</v>
      </c>
      <c r="J863" s="46"/>
      <c r="K863" s="47">
        <v>8766.4500000000007</v>
      </c>
      <c r="L863" s="45"/>
      <c r="M863" s="48">
        <v>26299.35</v>
      </c>
    </row>
    <row r="864" spans="1:13" s="16" customFormat="1" ht="15" customHeight="1" outlineLevel="1" x14ac:dyDescent="0.25">
      <c r="A864" s="121" t="s">
        <v>1962</v>
      </c>
      <c r="B864" s="122"/>
      <c r="C864" s="122"/>
      <c r="D864" s="122"/>
      <c r="E864" s="122"/>
      <c r="F864" s="122"/>
      <c r="G864" s="122"/>
      <c r="H864" s="122"/>
      <c r="I864" s="122"/>
      <c r="J864" s="122"/>
      <c r="K864" s="122"/>
      <c r="L864" s="122"/>
      <c r="M864" s="123"/>
    </row>
    <row r="865" spans="1:13" s="16" customFormat="1" ht="22.5" customHeight="1" outlineLevel="1" x14ac:dyDescent="0.25">
      <c r="A865" s="124" t="s">
        <v>1963</v>
      </c>
      <c r="B865" s="43" t="s">
        <v>535</v>
      </c>
      <c r="C865" s="6" t="s">
        <v>1964</v>
      </c>
      <c r="D865" s="6"/>
      <c r="E865" s="6"/>
      <c r="F865" s="44" t="s">
        <v>20</v>
      </c>
      <c r="G865" s="45">
        <v>2</v>
      </c>
      <c r="H865" s="46">
        <v>1</v>
      </c>
      <c r="I865" s="46">
        <v>1</v>
      </c>
      <c r="J865" s="46"/>
      <c r="K865" s="47">
        <v>100947</v>
      </c>
      <c r="L865" s="45"/>
      <c r="M865" s="48">
        <f>I865*K865</f>
        <v>100947</v>
      </c>
    </row>
    <row r="866" spans="1:13" s="16" customFormat="1" ht="22.5" customHeight="1" outlineLevel="1" x14ac:dyDescent="0.25">
      <c r="A866" s="124" t="s">
        <v>162</v>
      </c>
      <c r="B866" s="43" t="s">
        <v>1965</v>
      </c>
      <c r="C866" s="6" t="s">
        <v>403</v>
      </c>
      <c r="D866" s="6"/>
      <c r="E866" s="6"/>
      <c r="F866" s="44" t="s">
        <v>404</v>
      </c>
      <c r="G866" s="45">
        <v>1600</v>
      </c>
      <c r="H866" s="46">
        <v>1</v>
      </c>
      <c r="I866" s="46">
        <v>1400</v>
      </c>
      <c r="J866" s="46"/>
      <c r="K866" s="53">
        <v>398.48</v>
      </c>
      <c r="L866" s="45"/>
      <c r="M866" s="48">
        <v>637568</v>
      </c>
    </row>
    <row r="867" spans="1:13" s="16" customFormat="1" ht="15" customHeight="1" outlineLevel="1" x14ac:dyDescent="0.25">
      <c r="A867" s="121" t="s">
        <v>1966</v>
      </c>
      <c r="B867" s="122"/>
      <c r="C867" s="122"/>
      <c r="D867" s="122"/>
      <c r="E867" s="122"/>
      <c r="F867" s="122"/>
      <c r="G867" s="122"/>
      <c r="H867" s="122"/>
      <c r="I867" s="122"/>
      <c r="J867" s="122"/>
      <c r="K867" s="122"/>
      <c r="L867" s="122"/>
      <c r="M867" s="123"/>
    </row>
    <row r="868" spans="1:13" s="16" customFormat="1" ht="22.5" customHeight="1" outlineLevel="1" x14ac:dyDescent="0.25">
      <c r="A868" s="124" t="s">
        <v>1967</v>
      </c>
      <c r="B868" s="43" t="s">
        <v>1965</v>
      </c>
      <c r="C868" s="6" t="s">
        <v>403</v>
      </c>
      <c r="D868" s="6"/>
      <c r="E868" s="6"/>
      <c r="F868" s="44" t="s">
        <v>404</v>
      </c>
      <c r="G868" s="45">
        <v>1300</v>
      </c>
      <c r="H868" s="46">
        <v>1</v>
      </c>
      <c r="I868" s="46">
        <v>1200</v>
      </c>
      <c r="J868" s="46"/>
      <c r="K868" s="53">
        <v>398.48</v>
      </c>
      <c r="L868" s="45"/>
      <c r="M868" s="48">
        <v>518024</v>
      </c>
    </row>
    <row r="869" spans="1:13" s="16" customFormat="1" ht="22.5" customHeight="1" outlineLevel="1" x14ac:dyDescent="0.25">
      <c r="A869" s="124" t="s">
        <v>1968</v>
      </c>
      <c r="B869" s="43" t="s">
        <v>543</v>
      </c>
      <c r="C869" s="6" t="s">
        <v>1969</v>
      </c>
      <c r="D869" s="6"/>
      <c r="E869" s="6"/>
      <c r="F869" s="44" t="s">
        <v>20</v>
      </c>
      <c r="G869" s="45">
        <v>2</v>
      </c>
      <c r="H869" s="46">
        <v>1</v>
      </c>
      <c r="I869" s="46">
        <v>2</v>
      </c>
      <c r="J869" s="46"/>
      <c r="K869" s="47">
        <v>1554.9</v>
      </c>
      <c r="L869" s="45"/>
      <c r="M869" s="48">
        <v>3109.8</v>
      </c>
    </row>
    <row r="870" spans="1:13" s="16" customFormat="1" ht="22.5" customHeight="1" outlineLevel="1" x14ac:dyDescent="0.25">
      <c r="A870" s="124" t="s">
        <v>1970</v>
      </c>
      <c r="B870" s="43" t="s">
        <v>406</v>
      </c>
      <c r="C870" s="6" t="s">
        <v>1971</v>
      </c>
      <c r="D870" s="6"/>
      <c r="E870" s="6"/>
      <c r="F870" s="44" t="s">
        <v>20</v>
      </c>
      <c r="G870" s="45">
        <v>2</v>
      </c>
      <c r="H870" s="46">
        <v>1</v>
      </c>
      <c r="I870" s="46">
        <v>2</v>
      </c>
      <c r="J870" s="46"/>
      <c r="K870" s="53">
        <v>571.35</v>
      </c>
      <c r="L870" s="45"/>
      <c r="M870" s="48">
        <v>1142.7</v>
      </c>
    </row>
    <row r="871" spans="1:13" s="16" customFormat="1" ht="22.5" customHeight="1" outlineLevel="1" x14ac:dyDescent="0.25">
      <c r="A871" s="124" t="s">
        <v>494</v>
      </c>
      <c r="B871" s="43" t="s">
        <v>548</v>
      </c>
      <c r="C871" s="6" t="s">
        <v>1972</v>
      </c>
      <c r="D871" s="6"/>
      <c r="E871" s="6"/>
      <c r="F871" s="44" t="s">
        <v>20</v>
      </c>
      <c r="G871" s="45">
        <v>2</v>
      </c>
      <c r="H871" s="46">
        <v>1</v>
      </c>
      <c r="I871" s="46">
        <v>2</v>
      </c>
      <c r="J871" s="46"/>
      <c r="K871" s="47">
        <v>7703.85</v>
      </c>
      <c r="L871" s="45"/>
      <c r="M871" s="48">
        <v>15407.7</v>
      </c>
    </row>
    <row r="872" spans="1:13" s="16" customFormat="1" ht="22.5" customHeight="1" outlineLevel="1" x14ac:dyDescent="0.25">
      <c r="A872" s="124" t="s">
        <v>1973</v>
      </c>
      <c r="B872" s="43" t="s">
        <v>550</v>
      </c>
      <c r="C872" s="6" t="s">
        <v>1974</v>
      </c>
      <c r="D872" s="6"/>
      <c r="E872" s="6"/>
      <c r="F872" s="44" t="s">
        <v>20</v>
      </c>
      <c r="G872" s="45">
        <v>2</v>
      </c>
      <c r="H872" s="46">
        <v>1</v>
      </c>
      <c r="I872" s="46">
        <v>2</v>
      </c>
      <c r="J872" s="46"/>
      <c r="K872" s="47">
        <v>33870.379999999997</v>
      </c>
      <c r="L872" s="45"/>
      <c r="M872" s="48">
        <v>67740.759999999995</v>
      </c>
    </row>
    <row r="873" spans="1:13" s="16" customFormat="1" ht="22.5" customHeight="1" outlineLevel="1" x14ac:dyDescent="0.25">
      <c r="A873" s="124" t="s">
        <v>408</v>
      </c>
      <c r="B873" s="43" t="s">
        <v>1975</v>
      </c>
      <c r="C873" s="6" t="s">
        <v>1976</v>
      </c>
      <c r="D873" s="6"/>
      <c r="E873" s="6"/>
      <c r="F873" s="44" t="s">
        <v>20</v>
      </c>
      <c r="G873" s="45">
        <v>15</v>
      </c>
      <c r="H873" s="46">
        <v>1</v>
      </c>
      <c r="I873" s="46">
        <v>15</v>
      </c>
      <c r="J873" s="46"/>
      <c r="K873" s="47">
        <v>6043.54</v>
      </c>
      <c r="L873" s="45"/>
      <c r="M873" s="48">
        <v>90653.1</v>
      </c>
    </row>
    <row r="874" spans="1:13" s="16" customFormat="1" ht="22.5" customHeight="1" outlineLevel="1" x14ac:dyDescent="0.25">
      <c r="A874" s="124" t="s">
        <v>499</v>
      </c>
      <c r="B874" s="43" t="s">
        <v>1977</v>
      </c>
      <c r="C874" s="6" t="s">
        <v>1978</v>
      </c>
      <c r="D874" s="6"/>
      <c r="E874" s="6"/>
      <c r="F874" s="44" t="s">
        <v>20</v>
      </c>
      <c r="G874" s="45">
        <v>15</v>
      </c>
      <c r="H874" s="46">
        <v>1</v>
      </c>
      <c r="I874" s="46">
        <v>15</v>
      </c>
      <c r="J874" s="46"/>
      <c r="K874" s="47">
        <v>3054.98</v>
      </c>
      <c r="L874" s="45"/>
      <c r="M874" s="48">
        <v>45824.7</v>
      </c>
    </row>
    <row r="875" spans="1:13" s="16" customFormat="1" ht="22.5" customHeight="1" outlineLevel="1" x14ac:dyDescent="0.25">
      <c r="A875" s="124" t="s">
        <v>1979</v>
      </c>
      <c r="B875" s="43" t="s">
        <v>553</v>
      </c>
      <c r="C875" s="6" t="s">
        <v>1980</v>
      </c>
      <c r="D875" s="6"/>
      <c r="E875" s="6"/>
      <c r="F875" s="44" t="s">
        <v>20</v>
      </c>
      <c r="G875" s="45">
        <v>15</v>
      </c>
      <c r="H875" s="46">
        <v>1</v>
      </c>
      <c r="I875" s="46">
        <v>15</v>
      </c>
      <c r="J875" s="46"/>
      <c r="K875" s="47">
        <v>3706.45</v>
      </c>
      <c r="L875" s="45"/>
      <c r="M875" s="48">
        <v>55596.75</v>
      </c>
    </row>
    <row r="876" spans="1:13" s="16" customFormat="1" ht="22.5" customHeight="1" outlineLevel="1" x14ac:dyDescent="0.25">
      <c r="A876" s="124" t="s">
        <v>414</v>
      </c>
      <c r="B876" s="43" t="s">
        <v>556</v>
      </c>
      <c r="C876" s="6" t="s">
        <v>1981</v>
      </c>
      <c r="D876" s="6"/>
      <c r="E876" s="6"/>
      <c r="F876" s="44" t="s">
        <v>20</v>
      </c>
      <c r="G876" s="45">
        <v>2</v>
      </c>
      <c r="H876" s="46">
        <v>1</v>
      </c>
      <c r="I876" s="46">
        <v>2</v>
      </c>
      <c r="J876" s="46"/>
      <c r="K876" s="47">
        <v>2125.1999999999998</v>
      </c>
      <c r="L876" s="45"/>
      <c r="M876" s="48">
        <v>4250.3999999999996</v>
      </c>
    </row>
    <row r="877" spans="1:13" s="16" customFormat="1" ht="22.5" customHeight="1" outlineLevel="1" x14ac:dyDescent="0.25">
      <c r="A877" s="124" t="s">
        <v>1982</v>
      </c>
      <c r="B877" s="43" t="s">
        <v>409</v>
      </c>
      <c r="C877" s="6" t="s">
        <v>1983</v>
      </c>
      <c r="D877" s="6"/>
      <c r="E877" s="6"/>
      <c r="F877" s="44" t="s">
        <v>20</v>
      </c>
      <c r="G877" s="45">
        <v>2</v>
      </c>
      <c r="H877" s="46">
        <v>1</v>
      </c>
      <c r="I877" s="46">
        <v>2</v>
      </c>
      <c r="J877" s="46"/>
      <c r="K877" s="53">
        <v>518.65</v>
      </c>
      <c r="L877" s="45"/>
      <c r="M877" s="48">
        <v>1037.3</v>
      </c>
    </row>
    <row r="878" spans="1:13" s="16" customFormat="1" ht="22.5" customHeight="1" outlineLevel="1" x14ac:dyDescent="0.25">
      <c r="A878" s="124" t="s">
        <v>415</v>
      </c>
      <c r="B878" s="43" t="s">
        <v>560</v>
      </c>
      <c r="C878" s="6" t="s">
        <v>1984</v>
      </c>
      <c r="D878" s="6"/>
      <c r="E878" s="6"/>
      <c r="F878" s="44" t="s">
        <v>20</v>
      </c>
      <c r="G878" s="45">
        <v>5</v>
      </c>
      <c r="H878" s="46">
        <v>1</v>
      </c>
      <c r="I878" s="46">
        <v>5</v>
      </c>
      <c r="J878" s="46"/>
      <c r="K878" s="47">
        <v>3261.6</v>
      </c>
      <c r="L878" s="45"/>
      <c r="M878" s="48">
        <v>16308</v>
      </c>
    </row>
    <row r="879" spans="1:13" s="16" customFormat="1" ht="22.5" customHeight="1" outlineLevel="1" x14ac:dyDescent="0.25">
      <c r="A879" s="124" t="s">
        <v>690</v>
      </c>
      <c r="B879" s="43" t="s">
        <v>412</v>
      </c>
      <c r="C879" s="6" t="s">
        <v>1985</v>
      </c>
      <c r="D879" s="6"/>
      <c r="E879" s="6"/>
      <c r="F879" s="44" t="s">
        <v>20</v>
      </c>
      <c r="G879" s="45">
        <v>20</v>
      </c>
      <c r="H879" s="46">
        <v>1</v>
      </c>
      <c r="I879" s="46">
        <v>20</v>
      </c>
      <c r="J879" s="46"/>
      <c r="K879" s="53">
        <v>999.35</v>
      </c>
      <c r="L879" s="45"/>
      <c r="M879" s="48">
        <v>19987</v>
      </c>
    </row>
    <row r="880" spans="1:13" s="16" customFormat="1" ht="22.5" customHeight="1" outlineLevel="1" x14ac:dyDescent="0.25">
      <c r="A880" s="124" t="s">
        <v>693</v>
      </c>
      <c r="B880" s="43" t="s">
        <v>1986</v>
      </c>
      <c r="C880" s="6" t="s">
        <v>1987</v>
      </c>
      <c r="D880" s="6"/>
      <c r="E880" s="6"/>
      <c r="F880" s="44" t="s">
        <v>20</v>
      </c>
      <c r="G880" s="45">
        <v>5</v>
      </c>
      <c r="H880" s="46">
        <v>1</v>
      </c>
      <c r="I880" s="46">
        <v>5</v>
      </c>
      <c r="J880" s="46"/>
      <c r="K880" s="47">
        <v>8301.57</v>
      </c>
      <c r="L880" s="45"/>
      <c r="M880" s="48">
        <v>41507.85</v>
      </c>
    </row>
    <row r="881" spans="1:13" s="16" customFormat="1" ht="22.5" customHeight="1" outlineLevel="1" x14ac:dyDescent="0.25">
      <c r="A881" s="124" t="s">
        <v>702</v>
      </c>
      <c r="B881" s="43" t="s">
        <v>1988</v>
      </c>
      <c r="C881" s="6" t="s">
        <v>1989</v>
      </c>
      <c r="D881" s="6"/>
      <c r="E881" s="6"/>
      <c r="F881" s="44" t="s">
        <v>20</v>
      </c>
      <c r="G881" s="45">
        <v>1</v>
      </c>
      <c r="H881" s="46">
        <v>1</v>
      </c>
      <c r="I881" s="46">
        <v>1</v>
      </c>
      <c r="J881" s="46"/>
      <c r="K881" s="47">
        <v>20986.35</v>
      </c>
      <c r="L881" s="45"/>
      <c r="M881" s="48">
        <v>20986.35</v>
      </c>
    </row>
    <row r="882" spans="1:13" s="16" customFormat="1" ht="22.5" customHeight="1" outlineLevel="1" x14ac:dyDescent="0.25">
      <c r="A882" s="124" t="s">
        <v>711</v>
      </c>
      <c r="B882" s="43" t="s">
        <v>1990</v>
      </c>
      <c r="C882" s="6" t="s">
        <v>1991</v>
      </c>
      <c r="D882" s="6"/>
      <c r="E882" s="6"/>
      <c r="F882" s="44" t="s">
        <v>20</v>
      </c>
      <c r="G882" s="45">
        <v>1</v>
      </c>
      <c r="H882" s="46">
        <v>1</v>
      </c>
      <c r="I882" s="46">
        <v>1</v>
      </c>
      <c r="J882" s="46"/>
      <c r="K882" s="47">
        <v>123808.92</v>
      </c>
      <c r="L882" s="45"/>
      <c r="M882" s="48">
        <v>123808.92</v>
      </c>
    </row>
    <row r="883" spans="1:13" s="16" customFormat="1" ht="22.5" customHeight="1" outlineLevel="1" x14ac:dyDescent="0.25">
      <c r="A883" s="124" t="s">
        <v>1992</v>
      </c>
      <c r="B883" s="43" t="s">
        <v>1993</v>
      </c>
      <c r="C883" s="6" t="s">
        <v>1994</v>
      </c>
      <c r="D883" s="6"/>
      <c r="E883" s="6"/>
      <c r="F883" s="44" t="s">
        <v>20</v>
      </c>
      <c r="G883" s="45">
        <v>1</v>
      </c>
      <c r="H883" s="46">
        <v>1</v>
      </c>
      <c r="I883" s="46">
        <v>1</v>
      </c>
      <c r="J883" s="46"/>
      <c r="K883" s="47">
        <v>61166.7</v>
      </c>
      <c r="L883" s="45"/>
      <c r="M883" s="48">
        <v>61166.7</v>
      </c>
    </row>
    <row r="884" spans="1:13" s="16" customFormat="1" ht="22.5" customHeight="1" outlineLevel="1" x14ac:dyDescent="0.25">
      <c r="A884" s="124" t="s">
        <v>717</v>
      </c>
      <c r="B884" s="43" t="s">
        <v>573</v>
      </c>
      <c r="C884" s="6" t="s">
        <v>1995</v>
      </c>
      <c r="D884" s="6"/>
      <c r="E884" s="6"/>
      <c r="F884" s="44" t="s">
        <v>20</v>
      </c>
      <c r="G884" s="45">
        <v>1</v>
      </c>
      <c r="H884" s="46">
        <v>1</v>
      </c>
      <c r="I884" s="46">
        <v>1</v>
      </c>
      <c r="J884" s="46"/>
      <c r="K884" s="47">
        <v>38519.25</v>
      </c>
      <c r="L884" s="45"/>
      <c r="M884" s="48">
        <v>38519.25</v>
      </c>
    </row>
    <row r="885" spans="1:13" s="16" customFormat="1" ht="22.5" customHeight="1" outlineLevel="1" x14ac:dyDescent="0.25">
      <c r="A885" s="124" t="s">
        <v>421</v>
      </c>
      <c r="B885" s="43" t="s">
        <v>1996</v>
      </c>
      <c r="C885" s="6" t="s">
        <v>1997</v>
      </c>
      <c r="D885" s="6"/>
      <c r="E885" s="6"/>
      <c r="F885" s="44" t="s">
        <v>20</v>
      </c>
      <c r="G885" s="45">
        <v>1</v>
      </c>
      <c r="H885" s="46">
        <v>1</v>
      </c>
      <c r="I885" s="46">
        <v>1</v>
      </c>
      <c r="J885" s="46"/>
      <c r="K885" s="47">
        <v>4781.7</v>
      </c>
      <c r="L885" s="45"/>
      <c r="M885" s="48">
        <v>4781.7</v>
      </c>
    </row>
    <row r="886" spans="1:13" s="16" customFormat="1" ht="22.5" customHeight="1" outlineLevel="1" x14ac:dyDescent="0.25">
      <c r="A886" s="124" t="s">
        <v>722</v>
      </c>
      <c r="B886" s="43" t="s">
        <v>1998</v>
      </c>
      <c r="C886" s="6" t="s">
        <v>1999</v>
      </c>
      <c r="D886" s="6"/>
      <c r="E886" s="6"/>
      <c r="F886" s="44" t="s">
        <v>20</v>
      </c>
      <c r="G886" s="45">
        <v>1</v>
      </c>
      <c r="H886" s="46">
        <v>1</v>
      </c>
      <c r="I886" s="46">
        <v>1</v>
      </c>
      <c r="J886" s="46"/>
      <c r="K886" s="47">
        <v>17997.79</v>
      </c>
      <c r="L886" s="45"/>
      <c r="M886" s="48">
        <v>17997.79</v>
      </c>
    </row>
    <row r="887" spans="1:13" s="16" customFormat="1" ht="22.5" customHeight="1" outlineLevel="1" x14ac:dyDescent="0.25">
      <c r="A887" s="124" t="s">
        <v>728</v>
      </c>
      <c r="B887" s="43" t="s">
        <v>2000</v>
      </c>
      <c r="C887" s="6" t="s">
        <v>2001</v>
      </c>
      <c r="D887" s="6"/>
      <c r="E887" s="6"/>
      <c r="F887" s="44" t="s">
        <v>20</v>
      </c>
      <c r="G887" s="45">
        <v>1</v>
      </c>
      <c r="H887" s="46">
        <v>1</v>
      </c>
      <c r="I887" s="46">
        <v>1</v>
      </c>
      <c r="J887" s="46"/>
      <c r="K887" s="47">
        <v>13680.98</v>
      </c>
      <c r="L887" s="45"/>
      <c r="M887" s="48">
        <v>13680.98</v>
      </c>
    </row>
    <row r="888" spans="1:13" s="16" customFormat="1" ht="22.5" customHeight="1" outlineLevel="1" x14ac:dyDescent="0.25">
      <c r="A888" s="124" t="s">
        <v>425</v>
      </c>
      <c r="B888" s="43" t="s">
        <v>2002</v>
      </c>
      <c r="C888" s="6" t="s">
        <v>2003</v>
      </c>
      <c r="D888" s="6"/>
      <c r="E888" s="6"/>
      <c r="F888" s="44" t="s">
        <v>20</v>
      </c>
      <c r="G888" s="45">
        <v>3</v>
      </c>
      <c r="H888" s="46">
        <v>1</v>
      </c>
      <c r="I888" s="46">
        <v>1</v>
      </c>
      <c r="J888" s="46"/>
      <c r="K888" s="47">
        <v>9961.8799999999992</v>
      </c>
      <c r="L888" s="45"/>
      <c r="M888" s="48">
        <v>29885.64</v>
      </c>
    </row>
    <row r="889" spans="1:13" s="16" customFormat="1" ht="22.5" customHeight="1" outlineLevel="1" x14ac:dyDescent="0.25">
      <c r="A889" s="124" t="s">
        <v>733</v>
      </c>
      <c r="B889" s="43" t="s">
        <v>2004</v>
      </c>
      <c r="C889" s="6" t="s">
        <v>2005</v>
      </c>
      <c r="D889" s="6"/>
      <c r="E889" s="6"/>
      <c r="F889" s="44" t="s">
        <v>20</v>
      </c>
      <c r="G889" s="45">
        <v>30</v>
      </c>
      <c r="H889" s="46">
        <v>1</v>
      </c>
      <c r="I889" s="46">
        <v>30</v>
      </c>
      <c r="J889" s="46"/>
      <c r="K889" s="53">
        <v>73.8</v>
      </c>
      <c r="L889" s="45"/>
      <c r="M889" s="48">
        <v>2214</v>
      </c>
    </row>
    <row r="890" spans="1:13" s="16" customFormat="1" ht="22.5" customHeight="1" outlineLevel="1" x14ac:dyDescent="0.25">
      <c r="A890" s="124" t="s">
        <v>736</v>
      </c>
      <c r="B890" s="43" t="s">
        <v>2006</v>
      </c>
      <c r="C890" s="6" t="s">
        <v>2007</v>
      </c>
      <c r="D890" s="6"/>
      <c r="E890" s="6"/>
      <c r="F890" s="44" t="s">
        <v>20</v>
      </c>
      <c r="G890" s="45">
        <v>1</v>
      </c>
      <c r="H890" s="46">
        <v>1</v>
      </c>
      <c r="I890" s="46">
        <v>1</v>
      </c>
      <c r="J890" s="46"/>
      <c r="K890" s="47">
        <v>17400.080000000002</v>
      </c>
      <c r="L890" s="45"/>
      <c r="M890" s="48">
        <v>17400.080000000002</v>
      </c>
    </row>
    <row r="891" spans="1:13" s="16" customFormat="1" ht="22.5" customHeight="1" outlineLevel="1" x14ac:dyDescent="0.25">
      <c r="A891" s="124" t="s">
        <v>2008</v>
      </c>
      <c r="B891" s="43" t="s">
        <v>2009</v>
      </c>
      <c r="C891" s="6" t="s">
        <v>2010</v>
      </c>
      <c r="D891" s="6"/>
      <c r="E891" s="6"/>
      <c r="F891" s="44" t="s">
        <v>20</v>
      </c>
      <c r="G891" s="45">
        <v>1</v>
      </c>
      <c r="H891" s="46">
        <v>1</v>
      </c>
      <c r="I891" s="46">
        <v>1</v>
      </c>
      <c r="J891" s="46"/>
      <c r="K891" s="47">
        <v>11422.95</v>
      </c>
      <c r="L891" s="45"/>
      <c r="M891" s="48">
        <v>11422.95</v>
      </c>
    </row>
    <row r="892" spans="1:13" s="16" customFormat="1" ht="22.5" customHeight="1" outlineLevel="1" x14ac:dyDescent="0.25">
      <c r="A892" s="124" t="s">
        <v>2011</v>
      </c>
      <c r="B892" s="43" t="s">
        <v>2012</v>
      </c>
      <c r="C892" s="6" t="s">
        <v>2013</v>
      </c>
      <c r="D892" s="6"/>
      <c r="E892" s="6"/>
      <c r="F892" s="44" t="s">
        <v>20</v>
      </c>
      <c r="G892" s="45">
        <v>1</v>
      </c>
      <c r="H892" s="46">
        <v>1</v>
      </c>
      <c r="I892" s="46">
        <v>1</v>
      </c>
      <c r="J892" s="46"/>
      <c r="K892" s="47">
        <v>11092.93</v>
      </c>
      <c r="L892" s="45"/>
      <c r="M892" s="48">
        <v>11092.93</v>
      </c>
    </row>
    <row r="893" spans="1:13" s="16" customFormat="1" ht="22.5" customHeight="1" outlineLevel="1" x14ac:dyDescent="0.25">
      <c r="A893" s="124" t="s">
        <v>748</v>
      </c>
      <c r="B893" s="43" t="s">
        <v>2014</v>
      </c>
      <c r="C893" s="6" t="s">
        <v>2015</v>
      </c>
      <c r="D893" s="6"/>
      <c r="E893" s="6"/>
      <c r="F893" s="44" t="s">
        <v>20</v>
      </c>
      <c r="G893" s="45">
        <v>1</v>
      </c>
      <c r="H893" s="46">
        <v>1</v>
      </c>
      <c r="I893" s="46">
        <v>1</v>
      </c>
      <c r="J893" s="46"/>
      <c r="K893" s="47">
        <v>68951.360000000001</v>
      </c>
      <c r="L893" s="45"/>
      <c r="M893" s="48">
        <v>68951.360000000001</v>
      </c>
    </row>
    <row r="894" spans="1:13" s="16" customFormat="1" ht="22.5" customHeight="1" outlineLevel="1" x14ac:dyDescent="0.25">
      <c r="A894" s="124" t="s">
        <v>756</v>
      </c>
      <c r="B894" s="43" t="s">
        <v>2016</v>
      </c>
      <c r="C894" s="6" t="s">
        <v>2017</v>
      </c>
      <c r="D894" s="6"/>
      <c r="E894" s="6"/>
      <c r="F894" s="44" t="s">
        <v>20</v>
      </c>
      <c r="G894" s="45">
        <v>40</v>
      </c>
      <c r="H894" s="46">
        <v>1</v>
      </c>
      <c r="I894" s="46">
        <v>40</v>
      </c>
      <c r="J894" s="46"/>
      <c r="K894" s="53">
        <v>863.37</v>
      </c>
      <c r="L894" s="45"/>
      <c r="M894" s="48">
        <v>34534.800000000003</v>
      </c>
    </row>
    <row r="895" spans="1:13" s="16" customFormat="1" ht="22.5" customHeight="1" outlineLevel="1" x14ac:dyDescent="0.25">
      <c r="A895" s="124" t="s">
        <v>181</v>
      </c>
      <c r="B895" s="43" t="s">
        <v>182</v>
      </c>
      <c r="C895" s="6" t="s">
        <v>2018</v>
      </c>
      <c r="D895" s="6"/>
      <c r="E895" s="6"/>
      <c r="F895" s="44" t="s">
        <v>20</v>
      </c>
      <c r="G895" s="45">
        <v>1</v>
      </c>
      <c r="H895" s="46">
        <v>1</v>
      </c>
      <c r="I895" s="46">
        <v>1</v>
      </c>
      <c r="J895" s="46"/>
      <c r="K895" s="47">
        <v>924008.7</v>
      </c>
      <c r="L895" s="45"/>
      <c r="M895" s="48">
        <v>924008.7</v>
      </c>
    </row>
    <row r="896" spans="1:13" s="16" customFormat="1" ht="22.5" customHeight="1" outlineLevel="1" x14ac:dyDescent="0.25">
      <c r="A896" s="124" t="s">
        <v>764</v>
      </c>
      <c r="B896" s="43" t="s">
        <v>2019</v>
      </c>
      <c r="C896" s="6" t="s">
        <v>2020</v>
      </c>
      <c r="D896" s="6"/>
      <c r="E896" s="6"/>
      <c r="F896" s="44" t="s">
        <v>20</v>
      </c>
      <c r="G896" s="45">
        <v>20</v>
      </c>
      <c r="H896" s="46">
        <v>1</v>
      </c>
      <c r="I896" s="46">
        <v>20</v>
      </c>
      <c r="J896" s="46"/>
      <c r="K896" s="53">
        <v>331</v>
      </c>
      <c r="L896" s="45"/>
      <c r="M896" s="48">
        <v>6620</v>
      </c>
    </row>
    <row r="897" spans="1:13" s="16" customFormat="1" ht="22.5" customHeight="1" outlineLevel="1" x14ac:dyDescent="0.25">
      <c r="A897" s="124" t="s">
        <v>770</v>
      </c>
      <c r="B897" s="43" t="s">
        <v>2021</v>
      </c>
      <c r="C897" s="6" t="s">
        <v>2022</v>
      </c>
      <c r="D897" s="6"/>
      <c r="E897" s="6"/>
      <c r="F897" s="44" t="s">
        <v>20</v>
      </c>
      <c r="G897" s="45">
        <v>1</v>
      </c>
      <c r="H897" s="46">
        <v>1</v>
      </c>
      <c r="I897" s="46">
        <v>1</v>
      </c>
      <c r="J897" s="46"/>
      <c r="K897" s="47">
        <v>8567.2199999999993</v>
      </c>
      <c r="L897" s="45"/>
      <c r="M897" s="48">
        <v>8567.2199999999993</v>
      </c>
    </row>
    <row r="898" spans="1:13" s="16" customFormat="1" ht="15" customHeight="1" outlineLevel="1" x14ac:dyDescent="0.25">
      <c r="A898" s="125" t="s">
        <v>2023</v>
      </c>
      <c r="B898" s="126"/>
      <c r="C898" s="126"/>
      <c r="D898" s="126"/>
      <c r="E898" s="126"/>
      <c r="F898" s="126"/>
      <c r="G898" s="126"/>
      <c r="H898" s="127"/>
      <c r="I898" s="127"/>
      <c r="J898" s="126"/>
      <c r="K898" s="128"/>
      <c r="L898" s="128"/>
      <c r="M898" s="126"/>
    </row>
    <row r="899" spans="1:13" s="16" customFormat="1" ht="22.5" customHeight="1" outlineLevel="1" x14ac:dyDescent="0.25">
      <c r="A899" s="30" t="s">
        <v>594</v>
      </c>
      <c r="B899" s="21" t="s">
        <v>1870</v>
      </c>
      <c r="C899" s="10" t="s">
        <v>2024</v>
      </c>
      <c r="D899" s="10"/>
      <c r="E899" s="10"/>
      <c r="F899" s="30" t="s">
        <v>2025</v>
      </c>
      <c r="G899" s="31">
        <v>3</v>
      </c>
      <c r="H899" s="31"/>
      <c r="I899" s="31">
        <f t="shared" ref="I899:I905" si="0">G899+H899</f>
        <v>3</v>
      </c>
      <c r="J899" s="32">
        <v>6616.05</v>
      </c>
      <c r="K899" s="32">
        <f t="shared" ref="K899:K905" si="1">ROUND(J899*3.79*1.3755*1.0109,0)</f>
        <v>34866</v>
      </c>
      <c r="L899" s="32">
        <f t="shared" ref="L899:L905" si="2">ROUND(I899*J899,0)</f>
        <v>19848</v>
      </c>
      <c r="M899" s="34"/>
    </row>
    <row r="900" spans="1:13" s="16" customFormat="1" ht="22.5" customHeight="1" outlineLevel="1" x14ac:dyDescent="0.25">
      <c r="A900" s="30" t="s">
        <v>2026</v>
      </c>
      <c r="B900" s="21" t="s">
        <v>2027</v>
      </c>
      <c r="C900" s="10" t="s">
        <v>2028</v>
      </c>
      <c r="D900" s="10"/>
      <c r="E900" s="10"/>
      <c r="F900" s="30" t="s">
        <v>2025</v>
      </c>
      <c r="G900" s="31">
        <v>3</v>
      </c>
      <c r="H900" s="31"/>
      <c r="I900" s="31">
        <f t="shared" si="0"/>
        <v>3</v>
      </c>
      <c r="J900" s="32">
        <v>1924.67</v>
      </c>
      <c r="K900" s="32">
        <f t="shared" si="1"/>
        <v>10143</v>
      </c>
      <c r="L900" s="32">
        <f t="shared" si="2"/>
        <v>5774</v>
      </c>
      <c r="M900" s="34"/>
    </row>
    <row r="901" spans="1:13" s="16" customFormat="1" ht="22.5" customHeight="1" outlineLevel="1" x14ac:dyDescent="0.25">
      <c r="A901" s="30" t="s">
        <v>601</v>
      </c>
      <c r="B901" s="21" t="s">
        <v>2029</v>
      </c>
      <c r="C901" s="10" t="s">
        <v>2030</v>
      </c>
      <c r="D901" s="10"/>
      <c r="E901" s="10"/>
      <c r="F901" s="30" t="s">
        <v>20</v>
      </c>
      <c r="G901" s="31">
        <v>3</v>
      </c>
      <c r="H901" s="31" t="e">
        <f>VLOOKUP(A901,#REF!,7,0)</f>
        <v>#REF!</v>
      </c>
      <c r="I901" s="31" t="e">
        <f t="shared" si="0"/>
        <v>#REF!</v>
      </c>
      <c r="J901" s="32">
        <v>2379.3000000000002</v>
      </c>
      <c r="K901" s="32">
        <f t="shared" si="1"/>
        <v>12539</v>
      </c>
      <c r="L901" s="32" t="e">
        <f t="shared" si="2"/>
        <v>#REF!</v>
      </c>
      <c r="M901" s="34"/>
    </row>
    <row r="902" spans="1:13" s="16" customFormat="1" ht="22.5" customHeight="1" outlineLevel="1" x14ac:dyDescent="0.25">
      <c r="A902" s="30" t="s">
        <v>603</v>
      </c>
      <c r="B902" s="21" t="s">
        <v>1877</v>
      </c>
      <c r="C902" s="10" t="s">
        <v>2031</v>
      </c>
      <c r="D902" s="10"/>
      <c r="E902" s="10"/>
      <c r="F902" s="30" t="s">
        <v>20</v>
      </c>
      <c r="G902" s="31">
        <v>2</v>
      </c>
      <c r="H902" s="31"/>
      <c r="I902" s="31">
        <f t="shared" si="0"/>
        <v>2</v>
      </c>
      <c r="J902" s="32">
        <v>442.25</v>
      </c>
      <c r="K902" s="32">
        <f t="shared" si="1"/>
        <v>2331</v>
      </c>
      <c r="L902" s="32">
        <f t="shared" si="2"/>
        <v>885</v>
      </c>
      <c r="M902" s="34"/>
    </row>
    <row r="903" spans="1:13" s="16" customFormat="1" ht="22.5" customHeight="1" outlineLevel="1" x14ac:dyDescent="0.25">
      <c r="A903" s="30" t="s">
        <v>1854</v>
      </c>
      <c r="B903" s="21" t="s">
        <v>2032</v>
      </c>
      <c r="C903" s="10" t="s">
        <v>2033</v>
      </c>
      <c r="D903" s="10"/>
      <c r="E903" s="10"/>
      <c r="F903" s="30" t="s">
        <v>20</v>
      </c>
      <c r="G903" s="31">
        <v>25</v>
      </c>
      <c r="H903" s="31"/>
      <c r="I903" s="31">
        <f t="shared" si="0"/>
        <v>25</v>
      </c>
      <c r="J903" s="32">
        <v>427.04</v>
      </c>
      <c r="K903" s="32">
        <f t="shared" si="1"/>
        <v>2250</v>
      </c>
      <c r="L903" s="32">
        <f t="shared" si="2"/>
        <v>10676</v>
      </c>
      <c r="M903" s="34"/>
    </row>
    <row r="904" spans="1:13" s="16" customFormat="1" ht="22.5" customHeight="1" outlineLevel="1" x14ac:dyDescent="0.25">
      <c r="A904" s="30" t="s">
        <v>2034</v>
      </c>
      <c r="B904" s="21" t="s">
        <v>2035</v>
      </c>
      <c r="C904" s="10" t="s">
        <v>2036</v>
      </c>
      <c r="D904" s="10"/>
      <c r="E904" s="10"/>
      <c r="F904" s="30" t="s">
        <v>20</v>
      </c>
      <c r="G904" s="31">
        <v>1</v>
      </c>
      <c r="H904" s="31"/>
      <c r="I904" s="31">
        <f t="shared" si="0"/>
        <v>1</v>
      </c>
      <c r="J904" s="32">
        <v>1503.65</v>
      </c>
      <c r="K904" s="32">
        <f t="shared" si="1"/>
        <v>7924</v>
      </c>
      <c r="L904" s="32">
        <f t="shared" si="2"/>
        <v>1504</v>
      </c>
      <c r="M904" s="34"/>
    </row>
    <row r="905" spans="1:13" s="16" customFormat="1" ht="22.5" customHeight="1" outlineLevel="1" x14ac:dyDescent="0.25">
      <c r="A905" s="30" t="s">
        <v>34</v>
      </c>
      <c r="B905" s="21" t="s">
        <v>2037</v>
      </c>
      <c r="C905" s="10" t="s">
        <v>2038</v>
      </c>
      <c r="D905" s="10"/>
      <c r="E905" s="10"/>
      <c r="F905" s="30" t="s">
        <v>20</v>
      </c>
      <c r="G905" s="31">
        <v>3</v>
      </c>
      <c r="H905" s="31" t="e">
        <f>VLOOKUP(A905,#REF!,7,0)</f>
        <v>#REF!</v>
      </c>
      <c r="I905" s="31" t="e">
        <f t="shared" si="0"/>
        <v>#REF!</v>
      </c>
      <c r="J905" s="32">
        <v>8181.61</v>
      </c>
      <c r="K905" s="32">
        <f t="shared" si="1"/>
        <v>43117</v>
      </c>
      <c r="L905" s="32" t="e">
        <f t="shared" si="2"/>
        <v>#REF!</v>
      </c>
      <c r="M905" s="34"/>
    </row>
    <row r="906" spans="1:13" s="16" customFormat="1" ht="22.5" customHeight="1" outlineLevel="1" x14ac:dyDescent="0.25">
      <c r="A906" s="124" t="s">
        <v>585</v>
      </c>
      <c r="B906" s="43" t="s">
        <v>2039</v>
      </c>
      <c r="C906" s="6" t="s">
        <v>2040</v>
      </c>
      <c r="D906" s="6"/>
      <c r="E906" s="6"/>
      <c r="F906" s="44" t="s">
        <v>20</v>
      </c>
      <c r="G906" s="45">
        <v>10</v>
      </c>
      <c r="H906" s="46">
        <v>1</v>
      </c>
      <c r="I906" s="46">
        <v>10</v>
      </c>
      <c r="J906" s="46"/>
      <c r="K906" s="47">
        <v>2258.0300000000002</v>
      </c>
      <c r="L906" s="45"/>
      <c r="M906" s="48">
        <v>22580.3</v>
      </c>
    </row>
    <row r="907" spans="1:13" s="16" customFormat="1" ht="22.5" customHeight="1" outlineLevel="1" x14ac:dyDescent="0.25">
      <c r="A907" s="124" t="s">
        <v>587</v>
      </c>
      <c r="B907" s="43" t="s">
        <v>2041</v>
      </c>
      <c r="C907" s="6" t="s">
        <v>2042</v>
      </c>
      <c r="D907" s="6"/>
      <c r="E907" s="6"/>
      <c r="F907" s="44" t="s">
        <v>20</v>
      </c>
      <c r="G907" s="45">
        <v>5</v>
      </c>
      <c r="H907" s="46">
        <v>1</v>
      </c>
      <c r="I907" s="46">
        <v>5</v>
      </c>
      <c r="J907" s="46"/>
      <c r="K907" s="47">
        <v>2457.27</v>
      </c>
      <c r="L907" s="45"/>
      <c r="M907" s="48">
        <v>12286.35</v>
      </c>
    </row>
    <row r="908" spans="1:13" s="16" customFormat="1" ht="22.5" customHeight="1" outlineLevel="1" x14ac:dyDescent="0.25">
      <c r="A908" s="124" t="s">
        <v>2043</v>
      </c>
      <c r="B908" s="43" t="s">
        <v>2044</v>
      </c>
      <c r="C908" s="6" t="s">
        <v>2045</v>
      </c>
      <c r="D908" s="6"/>
      <c r="E908" s="6"/>
      <c r="F908" s="44" t="s">
        <v>20</v>
      </c>
      <c r="G908" s="45">
        <v>5</v>
      </c>
      <c r="H908" s="46">
        <v>1</v>
      </c>
      <c r="I908" s="46">
        <v>5</v>
      </c>
      <c r="J908" s="46"/>
      <c r="K908" s="47">
        <v>2656.5</v>
      </c>
      <c r="L908" s="45"/>
      <c r="M908" s="48">
        <v>13282.5</v>
      </c>
    </row>
    <row r="909" spans="1:13" s="16" customFormat="1" ht="22.5" customHeight="1" outlineLevel="1" x14ac:dyDescent="0.25">
      <c r="A909" s="124" t="s">
        <v>2046</v>
      </c>
      <c r="B909" s="43" t="s">
        <v>2047</v>
      </c>
      <c r="C909" s="6" t="s">
        <v>2048</v>
      </c>
      <c r="D909" s="6"/>
      <c r="E909" s="6"/>
      <c r="F909" s="44" t="s">
        <v>20</v>
      </c>
      <c r="G909" s="45">
        <v>5</v>
      </c>
      <c r="H909" s="46">
        <v>1</v>
      </c>
      <c r="I909" s="46">
        <v>5</v>
      </c>
      <c r="J909" s="46"/>
      <c r="K909" s="47">
        <v>2988.57</v>
      </c>
      <c r="L909" s="45"/>
      <c r="M909" s="48">
        <v>14942.85</v>
      </c>
    </row>
    <row r="910" spans="1:13" s="16" customFormat="1" ht="22.5" customHeight="1" outlineLevel="1" x14ac:dyDescent="0.25">
      <c r="A910" s="124" t="s">
        <v>2049</v>
      </c>
      <c r="B910" s="43" t="s">
        <v>2050</v>
      </c>
      <c r="C910" s="6" t="s">
        <v>2051</v>
      </c>
      <c r="D910" s="6"/>
      <c r="E910" s="6"/>
      <c r="F910" s="44" t="s">
        <v>20</v>
      </c>
      <c r="G910" s="45">
        <v>5</v>
      </c>
      <c r="H910" s="46">
        <v>1</v>
      </c>
      <c r="I910" s="46">
        <v>5</v>
      </c>
      <c r="J910" s="46"/>
      <c r="K910" s="47">
        <v>3453.45</v>
      </c>
      <c r="L910" s="45"/>
      <c r="M910" s="48">
        <v>17267.25</v>
      </c>
    </row>
    <row r="911" spans="1:13" s="16" customFormat="1" ht="22.5" customHeight="1" outlineLevel="1" x14ac:dyDescent="0.25">
      <c r="A911" s="124" t="s">
        <v>2052</v>
      </c>
      <c r="B911" s="43" t="s">
        <v>2053</v>
      </c>
      <c r="C911" s="6" t="s">
        <v>2054</v>
      </c>
      <c r="D911" s="6"/>
      <c r="E911" s="6"/>
      <c r="F911" s="44" t="s">
        <v>20</v>
      </c>
      <c r="G911" s="45">
        <v>15</v>
      </c>
      <c r="H911" s="46">
        <v>1</v>
      </c>
      <c r="I911" s="46">
        <v>15</v>
      </c>
      <c r="J911" s="46"/>
      <c r="K911" s="53">
        <v>730.54</v>
      </c>
      <c r="L911" s="45"/>
      <c r="M911" s="48">
        <v>10958.1</v>
      </c>
    </row>
    <row r="912" spans="1:13" s="16" customFormat="1" ht="22.5" customHeight="1" outlineLevel="1" x14ac:dyDescent="0.25">
      <c r="A912" s="124" t="s">
        <v>2055</v>
      </c>
      <c r="B912" s="43" t="s">
        <v>2056</v>
      </c>
      <c r="C912" s="6" t="s">
        <v>2057</v>
      </c>
      <c r="D912" s="6"/>
      <c r="E912" s="6"/>
      <c r="F912" s="44" t="s">
        <v>20</v>
      </c>
      <c r="G912" s="45">
        <v>15</v>
      </c>
      <c r="H912" s="46">
        <v>1</v>
      </c>
      <c r="I912" s="46">
        <v>15</v>
      </c>
      <c r="J912" s="46"/>
      <c r="K912" s="53">
        <v>730.54</v>
      </c>
      <c r="L912" s="45"/>
      <c r="M912" s="48">
        <v>10958.1</v>
      </c>
    </row>
    <row r="913" spans="1:13" s="16" customFormat="1" ht="22.5" customHeight="1" outlineLevel="1" x14ac:dyDescent="0.25">
      <c r="A913" s="124" t="s">
        <v>588</v>
      </c>
      <c r="B913" s="43" t="s">
        <v>2058</v>
      </c>
      <c r="C913" s="6" t="s">
        <v>2059</v>
      </c>
      <c r="D913" s="6"/>
      <c r="E913" s="6"/>
      <c r="F913" s="44" t="s">
        <v>20</v>
      </c>
      <c r="G913" s="45">
        <v>20</v>
      </c>
      <c r="H913" s="46">
        <v>1</v>
      </c>
      <c r="I913" s="46">
        <v>20</v>
      </c>
      <c r="J913" s="46"/>
      <c r="K913" s="53">
        <v>949.8</v>
      </c>
      <c r="L913" s="45"/>
      <c r="M913" s="48">
        <v>18996</v>
      </c>
    </row>
    <row r="914" spans="1:13" s="16" customFormat="1" ht="22.5" customHeight="1" outlineLevel="1" x14ac:dyDescent="0.25">
      <c r="A914" s="124" t="s">
        <v>591</v>
      </c>
      <c r="B914" s="43" t="s">
        <v>153</v>
      </c>
      <c r="C914" s="6" t="s">
        <v>2060</v>
      </c>
      <c r="D914" s="6"/>
      <c r="E914" s="6"/>
      <c r="F914" s="44" t="s">
        <v>20</v>
      </c>
      <c r="G914" s="45">
        <v>20</v>
      </c>
      <c r="H914" s="46">
        <v>1</v>
      </c>
      <c r="I914" s="46">
        <v>20</v>
      </c>
      <c r="J914" s="46"/>
      <c r="K914" s="47">
        <v>11290.13</v>
      </c>
      <c r="L914" s="45"/>
      <c r="M914" s="48">
        <v>225802.6</v>
      </c>
    </row>
    <row r="915" spans="1:13" s="16" customFormat="1" ht="22.5" customHeight="1" outlineLevel="1" x14ac:dyDescent="0.25">
      <c r="A915" s="124" t="s">
        <v>593</v>
      </c>
      <c r="B915" s="43" t="s">
        <v>586</v>
      </c>
      <c r="C915" s="6" t="s">
        <v>2061</v>
      </c>
      <c r="D915" s="6"/>
      <c r="E915" s="6"/>
      <c r="F915" s="44" t="s">
        <v>20</v>
      </c>
      <c r="G915" s="45">
        <v>10</v>
      </c>
      <c r="H915" s="46">
        <v>1</v>
      </c>
      <c r="I915" s="46">
        <v>10</v>
      </c>
      <c r="J915" s="46"/>
      <c r="K915" s="47">
        <v>5113.7700000000004</v>
      </c>
      <c r="L915" s="45"/>
      <c r="M915" s="48">
        <v>51137.7</v>
      </c>
    </row>
    <row r="916" spans="1:13" s="16" customFormat="1" ht="22.5" customHeight="1" outlineLevel="1" x14ac:dyDescent="0.25">
      <c r="A916" s="124" t="s">
        <v>2062</v>
      </c>
      <c r="B916" s="43" t="s">
        <v>35</v>
      </c>
      <c r="C916" s="6" t="s">
        <v>2063</v>
      </c>
      <c r="D916" s="6"/>
      <c r="E916" s="6"/>
      <c r="F916" s="44" t="s">
        <v>2064</v>
      </c>
      <c r="G916" s="45">
        <v>10</v>
      </c>
      <c r="H916" s="46">
        <v>1</v>
      </c>
      <c r="I916" s="46">
        <v>10</v>
      </c>
      <c r="J916" s="46"/>
      <c r="K916" s="47">
        <v>2058.79</v>
      </c>
      <c r="L916" s="45"/>
      <c r="M916" s="48">
        <v>20587.900000000001</v>
      </c>
    </row>
    <row r="917" spans="1:13" s="16" customFormat="1" ht="22.5" customHeight="1" outlineLevel="1" x14ac:dyDescent="0.25">
      <c r="A917" s="124" t="s">
        <v>594</v>
      </c>
      <c r="B917" s="43" t="s">
        <v>160</v>
      </c>
      <c r="C917" s="6" t="s">
        <v>2065</v>
      </c>
      <c r="D917" s="6"/>
      <c r="E917" s="6"/>
      <c r="F917" s="44" t="s">
        <v>20</v>
      </c>
      <c r="G917" s="45">
        <v>2</v>
      </c>
      <c r="H917" s="46">
        <v>1</v>
      </c>
      <c r="I917" s="46">
        <v>2</v>
      </c>
      <c r="J917" s="46"/>
      <c r="K917" s="47">
        <v>6109.95</v>
      </c>
      <c r="L917" s="45"/>
      <c r="M917" s="48">
        <v>12219.9</v>
      </c>
    </row>
    <row r="918" spans="1:13" s="16" customFormat="1" ht="22.5" customHeight="1" outlineLevel="1" x14ac:dyDescent="0.25">
      <c r="A918" s="124" t="s">
        <v>2026</v>
      </c>
      <c r="B918" s="43" t="s">
        <v>41</v>
      </c>
      <c r="C918" s="6" t="s">
        <v>2066</v>
      </c>
      <c r="D918" s="6"/>
      <c r="E918" s="6"/>
      <c r="F918" s="44" t="s">
        <v>20</v>
      </c>
      <c r="G918" s="45">
        <v>2</v>
      </c>
      <c r="H918" s="46">
        <v>1</v>
      </c>
      <c r="I918" s="46">
        <v>2</v>
      </c>
      <c r="J918" s="46"/>
      <c r="K918" s="53">
        <v>796.95</v>
      </c>
      <c r="L918" s="45"/>
      <c r="M918" s="48">
        <v>1593.9</v>
      </c>
    </row>
    <row r="919" spans="1:13" s="16" customFormat="1" ht="22.5" customHeight="1" outlineLevel="1" x14ac:dyDescent="0.25">
      <c r="A919" s="124" t="s">
        <v>596</v>
      </c>
      <c r="B919" s="43" t="s">
        <v>44</v>
      </c>
      <c r="C919" s="6" t="s">
        <v>2067</v>
      </c>
      <c r="D919" s="6"/>
      <c r="E919" s="6"/>
      <c r="F919" s="44" t="s">
        <v>20</v>
      </c>
      <c r="G919" s="45">
        <v>20</v>
      </c>
      <c r="H919" s="46">
        <v>1</v>
      </c>
      <c r="I919" s="46">
        <v>20</v>
      </c>
      <c r="J919" s="46"/>
      <c r="K919" s="47">
        <v>7120.9</v>
      </c>
      <c r="L919" s="45"/>
      <c r="M919" s="48">
        <v>142418</v>
      </c>
    </row>
    <row r="920" spans="1:13" s="16" customFormat="1" ht="22.5" customHeight="1" outlineLevel="1" x14ac:dyDescent="0.25">
      <c r="A920" s="124" t="s">
        <v>2068</v>
      </c>
      <c r="B920" s="43" t="s">
        <v>2069</v>
      </c>
      <c r="C920" s="6" t="s">
        <v>2070</v>
      </c>
      <c r="D920" s="6"/>
      <c r="E920" s="6"/>
      <c r="F920" s="44" t="s">
        <v>20</v>
      </c>
      <c r="G920" s="45">
        <v>10</v>
      </c>
      <c r="H920" s="46">
        <v>1</v>
      </c>
      <c r="I920" s="46">
        <v>10</v>
      </c>
      <c r="J920" s="46"/>
      <c r="K920" s="53">
        <v>730.54</v>
      </c>
      <c r="L920" s="45"/>
      <c r="M920" s="48">
        <v>7305.4</v>
      </c>
    </row>
    <row r="921" spans="1:13" s="16" customFormat="1" ht="22.5" customHeight="1" outlineLevel="1" x14ac:dyDescent="0.25">
      <c r="A921" s="124" t="s">
        <v>2071</v>
      </c>
      <c r="B921" s="43" t="s">
        <v>589</v>
      </c>
      <c r="C921" s="6" t="s">
        <v>2072</v>
      </c>
      <c r="D921" s="6"/>
      <c r="E921" s="6"/>
      <c r="F921" s="44" t="s">
        <v>20</v>
      </c>
      <c r="G921" s="45">
        <v>5</v>
      </c>
      <c r="H921" s="46">
        <v>1</v>
      </c>
      <c r="I921" s="46">
        <v>5</v>
      </c>
      <c r="J921" s="46"/>
      <c r="K921" s="53">
        <v>837</v>
      </c>
      <c r="L921" s="45"/>
      <c r="M921" s="48">
        <v>4185</v>
      </c>
    </row>
    <row r="922" spans="1:13" s="16" customFormat="1" ht="22.5" customHeight="1" outlineLevel="1" x14ac:dyDescent="0.25">
      <c r="A922" s="124" t="s">
        <v>1873</v>
      </c>
      <c r="B922" s="43" t="s">
        <v>2073</v>
      </c>
      <c r="C922" s="6" t="s">
        <v>2074</v>
      </c>
      <c r="D922" s="6"/>
      <c r="E922" s="6"/>
      <c r="F922" s="44" t="s">
        <v>20</v>
      </c>
      <c r="G922" s="45">
        <v>2</v>
      </c>
      <c r="H922" s="46">
        <v>1</v>
      </c>
      <c r="I922" s="46">
        <v>2</v>
      </c>
      <c r="J922" s="46"/>
      <c r="K922" s="47">
        <v>2258.0300000000002</v>
      </c>
      <c r="L922" s="45"/>
      <c r="M922" s="48">
        <v>4516.0600000000004</v>
      </c>
    </row>
    <row r="923" spans="1:13" s="16" customFormat="1" ht="22.5" customHeight="1" outlineLevel="1" x14ac:dyDescent="0.25">
      <c r="A923" s="124" t="s">
        <v>598</v>
      </c>
      <c r="B923" s="43" t="s">
        <v>50</v>
      </c>
      <c r="C923" s="6" t="s">
        <v>2075</v>
      </c>
      <c r="D923" s="6"/>
      <c r="E923" s="6"/>
      <c r="F923" s="44" t="s">
        <v>20</v>
      </c>
      <c r="G923" s="45">
        <v>1</v>
      </c>
      <c r="H923" s="46">
        <v>1</v>
      </c>
      <c r="I923" s="46">
        <v>1</v>
      </c>
      <c r="J923" s="46"/>
      <c r="K923" s="47">
        <v>3387.04</v>
      </c>
      <c r="L923" s="45"/>
      <c r="M923" s="48">
        <v>3387.04</v>
      </c>
    </row>
    <row r="924" spans="1:13" s="16" customFormat="1" ht="22.5" customHeight="1" outlineLevel="1" x14ac:dyDescent="0.25">
      <c r="A924" s="124" t="s">
        <v>600</v>
      </c>
      <c r="B924" s="43" t="s">
        <v>53</v>
      </c>
      <c r="C924" s="6" t="s">
        <v>2076</v>
      </c>
      <c r="D924" s="6"/>
      <c r="E924" s="6"/>
      <c r="F924" s="44" t="s">
        <v>20</v>
      </c>
      <c r="G924" s="45">
        <v>2</v>
      </c>
      <c r="H924" s="46">
        <v>1</v>
      </c>
      <c r="I924" s="46">
        <v>2</v>
      </c>
      <c r="J924" s="46"/>
      <c r="K924" s="47">
        <v>6109.95</v>
      </c>
      <c r="L924" s="45"/>
      <c r="M924" s="48">
        <v>12219.9</v>
      </c>
    </row>
    <row r="925" spans="1:13" s="16" customFormat="1" ht="22.5" customHeight="1" outlineLevel="1" x14ac:dyDescent="0.25">
      <c r="A925" s="124" t="s">
        <v>603</v>
      </c>
      <c r="B925" s="43" t="s">
        <v>2077</v>
      </c>
      <c r="C925" s="6" t="s">
        <v>2078</v>
      </c>
      <c r="D925" s="6"/>
      <c r="E925" s="6"/>
      <c r="F925" s="44" t="s">
        <v>20</v>
      </c>
      <c r="G925" s="45">
        <v>63</v>
      </c>
      <c r="H925" s="46">
        <v>1</v>
      </c>
      <c r="I925" s="46">
        <v>63</v>
      </c>
      <c r="J925" s="46"/>
      <c r="K925" s="53">
        <v>464.89</v>
      </c>
      <c r="L925" s="45"/>
      <c r="M925" s="48">
        <v>29288.07</v>
      </c>
    </row>
    <row r="926" spans="1:13" s="16" customFormat="1" ht="15" customHeight="1" outlineLevel="1" x14ac:dyDescent="0.25">
      <c r="A926" s="125" t="s">
        <v>2079</v>
      </c>
      <c r="B926" s="126"/>
      <c r="C926" s="126"/>
      <c r="D926" s="126"/>
      <c r="E926" s="126"/>
      <c r="F926" s="126"/>
      <c r="G926" s="126"/>
      <c r="H926" s="127"/>
      <c r="I926" s="127"/>
      <c r="J926" s="126"/>
      <c r="K926" s="128"/>
      <c r="L926" s="128"/>
      <c r="M926" s="126"/>
    </row>
    <row r="927" spans="1:13" s="16" customFormat="1" ht="48.75" customHeight="1" outlineLevel="1" x14ac:dyDescent="0.25">
      <c r="A927" s="125" t="s">
        <v>2080</v>
      </c>
      <c r="B927" s="126"/>
      <c r="C927" s="126"/>
      <c r="D927" s="126"/>
      <c r="E927" s="126"/>
      <c r="F927" s="126"/>
      <c r="G927" s="126"/>
      <c r="H927" s="127"/>
      <c r="I927" s="127"/>
      <c r="J927" s="126"/>
      <c r="K927" s="128"/>
      <c r="L927" s="128"/>
      <c r="M927" s="126"/>
    </row>
    <row r="928" spans="1:13" s="16" customFormat="1" ht="22.5" customHeight="1" outlineLevel="1" x14ac:dyDescent="0.25">
      <c r="A928" s="30" t="s">
        <v>529</v>
      </c>
      <c r="B928" s="21" t="s">
        <v>2081</v>
      </c>
      <c r="C928" s="10" t="s">
        <v>2082</v>
      </c>
      <c r="D928" s="10"/>
      <c r="E928" s="10"/>
      <c r="F928" s="30" t="s">
        <v>20</v>
      </c>
      <c r="G928" s="31">
        <v>20</v>
      </c>
      <c r="H928" s="31"/>
      <c r="I928" s="31" t="e">
        <f>#REF!+#REF!</f>
        <v>#REF!</v>
      </c>
      <c r="J928" s="32">
        <v>270.3</v>
      </c>
      <c r="K928" s="32" t="e">
        <f>ROUND(#REF!*3.79*1.3755*1.0109,0)</f>
        <v>#REF!</v>
      </c>
      <c r="L928" s="32" t="e">
        <f>ROUND(#REF!*#REF!,0)</f>
        <v>#REF!</v>
      </c>
      <c r="M928" s="34"/>
    </row>
    <row r="929" spans="1:13" s="16" customFormat="1" ht="15" customHeight="1" outlineLevel="1" x14ac:dyDescent="0.25">
      <c r="A929" s="129" t="s">
        <v>2083</v>
      </c>
      <c r="B929" s="130"/>
      <c r="C929" s="130"/>
      <c r="D929" s="130"/>
      <c r="E929" s="130"/>
      <c r="F929" s="130"/>
      <c r="G929" s="130"/>
      <c r="H929" s="130"/>
      <c r="I929" s="130"/>
      <c r="J929" s="130"/>
      <c r="K929" s="130"/>
      <c r="L929" s="130"/>
      <c r="M929" s="131"/>
    </row>
    <row r="930" spans="1:13" s="16" customFormat="1" ht="15" customHeight="1" outlineLevel="1" x14ac:dyDescent="0.25">
      <c r="A930" s="129" t="s">
        <v>2084</v>
      </c>
      <c r="B930" s="130"/>
      <c r="C930" s="130"/>
      <c r="D930" s="130"/>
      <c r="E930" s="130"/>
      <c r="F930" s="130"/>
      <c r="G930" s="130"/>
      <c r="H930" s="130"/>
      <c r="I930" s="130"/>
      <c r="J930" s="130"/>
      <c r="K930" s="130"/>
      <c r="L930" s="130"/>
      <c r="M930" s="131"/>
    </row>
    <row r="931" spans="1:13" s="16" customFormat="1" ht="15" customHeight="1" outlineLevel="1" x14ac:dyDescent="0.25">
      <c r="A931" s="125" t="s">
        <v>2085</v>
      </c>
      <c r="B931" s="126"/>
      <c r="C931" s="126"/>
      <c r="D931" s="126"/>
      <c r="E931" s="126"/>
      <c r="F931" s="126"/>
      <c r="G931" s="126"/>
      <c r="H931" s="127"/>
      <c r="I931" s="127"/>
      <c r="J931" s="126"/>
      <c r="K931" s="128"/>
      <c r="L931" s="128"/>
      <c r="M931" s="126"/>
    </row>
    <row r="932" spans="1:13" s="16" customFormat="1" ht="15" customHeight="1" outlineLevel="1" x14ac:dyDescent="0.25">
      <c r="A932" s="129" t="s">
        <v>2086</v>
      </c>
      <c r="B932" s="130"/>
      <c r="C932" s="130"/>
      <c r="D932" s="130"/>
      <c r="E932" s="130"/>
      <c r="F932" s="130"/>
      <c r="G932" s="130"/>
      <c r="H932" s="130"/>
      <c r="I932" s="130"/>
      <c r="J932" s="130"/>
      <c r="K932" s="130"/>
      <c r="L932" s="130"/>
      <c r="M932" s="131"/>
    </row>
    <row r="933" spans="1:13" s="16" customFormat="1" ht="22.5" customHeight="1" outlineLevel="1" x14ac:dyDescent="0.25">
      <c r="A933" s="124" t="s">
        <v>79</v>
      </c>
      <c r="B933" s="43" t="s">
        <v>71</v>
      </c>
      <c r="C933" s="6" t="s">
        <v>2087</v>
      </c>
      <c r="D933" s="6"/>
      <c r="E933" s="6"/>
      <c r="F933" s="44" t="s">
        <v>20</v>
      </c>
      <c r="G933" s="45">
        <v>4</v>
      </c>
      <c r="H933" s="46">
        <v>1</v>
      </c>
      <c r="I933" s="46">
        <v>3</v>
      </c>
      <c r="J933" s="46"/>
      <c r="K933" s="47">
        <v>11200.52</v>
      </c>
      <c r="L933" s="45"/>
      <c r="M933" s="48">
        <v>44802.080000000002</v>
      </c>
    </row>
    <row r="934" spans="1:13" s="16" customFormat="1" ht="22.5" customHeight="1" outlineLevel="1" x14ac:dyDescent="0.25">
      <c r="A934" s="124" t="s">
        <v>82</v>
      </c>
      <c r="B934" s="43" t="s">
        <v>1960</v>
      </c>
      <c r="C934" s="6" t="s">
        <v>1961</v>
      </c>
      <c r="D934" s="6"/>
      <c r="E934" s="6"/>
      <c r="F934" s="44" t="s">
        <v>20</v>
      </c>
      <c r="G934" s="45">
        <v>4</v>
      </c>
      <c r="H934" s="46">
        <v>1</v>
      </c>
      <c r="I934" s="46">
        <v>4</v>
      </c>
      <c r="J934" s="46"/>
      <c r="K934" s="47">
        <v>8766.4500000000007</v>
      </c>
      <c r="L934" s="45"/>
      <c r="M934" s="48">
        <v>35065.800000000003</v>
      </c>
    </row>
    <row r="935" spans="1:13" s="16" customFormat="1" ht="35.25" customHeight="1" outlineLevel="1" x14ac:dyDescent="0.25">
      <c r="A935" s="124" t="s">
        <v>1864</v>
      </c>
      <c r="B935" s="43" t="s">
        <v>2088</v>
      </c>
      <c r="C935" s="6" t="s">
        <v>2089</v>
      </c>
      <c r="D935" s="6"/>
      <c r="E935" s="6"/>
      <c r="F935" s="44" t="s">
        <v>20</v>
      </c>
      <c r="G935" s="45">
        <v>4</v>
      </c>
      <c r="H935" s="46">
        <v>1</v>
      </c>
      <c r="I935" s="46">
        <v>3</v>
      </c>
      <c r="J935" s="46"/>
      <c r="K935" s="47">
        <v>93662.7</v>
      </c>
      <c r="L935" s="45"/>
      <c r="M935" s="48">
        <v>374650.8</v>
      </c>
    </row>
    <row r="936" spans="1:13" s="16" customFormat="1" ht="15" customHeight="1" outlineLevel="1" x14ac:dyDescent="0.25">
      <c r="A936" s="125" t="s">
        <v>2090</v>
      </c>
      <c r="B936" s="126"/>
      <c r="C936" s="126"/>
      <c r="D936" s="126"/>
      <c r="E936" s="126"/>
      <c r="F936" s="126"/>
      <c r="G936" s="126"/>
      <c r="H936" s="127"/>
      <c r="I936" s="127"/>
      <c r="J936" s="126"/>
      <c r="K936" s="128"/>
      <c r="L936" s="128"/>
      <c r="M936" s="126"/>
    </row>
    <row r="937" spans="1:13" s="16" customFormat="1" ht="22.5" customHeight="1" outlineLevel="1" x14ac:dyDescent="0.25">
      <c r="A937" s="124" t="s">
        <v>539</v>
      </c>
      <c r="B937" s="43" t="s">
        <v>83</v>
      </c>
      <c r="C937" s="6" t="s">
        <v>2091</v>
      </c>
      <c r="D937" s="6"/>
      <c r="E937" s="6"/>
      <c r="F937" s="44" t="s">
        <v>20</v>
      </c>
      <c r="G937" s="45">
        <v>15</v>
      </c>
      <c r="H937" s="46">
        <v>1</v>
      </c>
      <c r="I937" s="46">
        <v>15</v>
      </c>
      <c r="J937" s="46"/>
      <c r="K937" s="47">
        <v>1195.43</v>
      </c>
      <c r="L937" s="45"/>
      <c r="M937" s="48">
        <v>17931.45</v>
      </c>
    </row>
    <row r="938" spans="1:13" s="16" customFormat="1" ht="22.5" customHeight="1" outlineLevel="1" x14ac:dyDescent="0.25">
      <c r="A938" s="124" t="s">
        <v>542</v>
      </c>
      <c r="B938" s="43" t="s">
        <v>1993</v>
      </c>
      <c r="C938" s="6" t="s">
        <v>1994</v>
      </c>
      <c r="D938" s="6"/>
      <c r="E938" s="6"/>
      <c r="F938" s="44" t="s">
        <v>20</v>
      </c>
      <c r="G938" s="45">
        <v>1</v>
      </c>
      <c r="H938" s="46">
        <v>1</v>
      </c>
      <c r="I938" s="46">
        <v>1</v>
      </c>
      <c r="J938" s="46"/>
      <c r="K938" s="47">
        <v>61166.7</v>
      </c>
      <c r="L938" s="45"/>
      <c r="M938" s="48">
        <v>61166.7</v>
      </c>
    </row>
    <row r="939" spans="1:13" s="16" customFormat="1" ht="32.25" customHeight="1" outlineLevel="1" x14ac:dyDescent="0.25">
      <c r="A939" s="124" t="s">
        <v>552</v>
      </c>
      <c r="B939" s="43" t="s">
        <v>2092</v>
      </c>
      <c r="C939" s="6" t="s">
        <v>2093</v>
      </c>
      <c r="D939" s="6"/>
      <c r="E939" s="6"/>
      <c r="F939" s="44" t="s">
        <v>20</v>
      </c>
      <c r="G939" s="45">
        <v>1</v>
      </c>
      <c r="H939" s="46">
        <v>1</v>
      </c>
      <c r="I939" s="46">
        <v>1</v>
      </c>
      <c r="J939" s="46"/>
      <c r="K939" s="47">
        <v>292320.42</v>
      </c>
      <c r="L939" s="45"/>
      <c r="M939" s="48">
        <v>292320.42</v>
      </c>
    </row>
    <row r="940" spans="1:13" s="16" customFormat="1" ht="15" customHeight="1" outlineLevel="1" x14ac:dyDescent="0.25">
      <c r="A940" s="125" t="s">
        <v>2094</v>
      </c>
      <c r="B940" s="126"/>
      <c r="C940" s="126"/>
      <c r="D940" s="126"/>
      <c r="E940" s="126"/>
      <c r="F940" s="126"/>
      <c r="G940" s="126"/>
      <c r="H940" s="127"/>
      <c r="I940" s="127"/>
      <c r="J940" s="126"/>
      <c r="K940" s="128"/>
      <c r="L940" s="128"/>
      <c r="M940" s="126"/>
    </row>
    <row r="941" spans="1:13" s="16" customFormat="1" ht="22.5" customHeight="1" outlineLevel="1" x14ac:dyDescent="0.25">
      <c r="A941" s="30" t="s">
        <v>522</v>
      </c>
      <c r="B941" s="21" t="s">
        <v>523</v>
      </c>
      <c r="C941" s="10" t="s">
        <v>2095</v>
      </c>
      <c r="D941" s="10"/>
      <c r="E941" s="10"/>
      <c r="F941" s="30" t="s">
        <v>20</v>
      </c>
      <c r="G941" s="31">
        <v>1</v>
      </c>
      <c r="H941" s="31"/>
      <c r="I941" s="31">
        <f t="shared" ref="I941:I946" si="3">G941+H941</f>
        <v>1</v>
      </c>
      <c r="J941" s="32">
        <v>6484.08</v>
      </c>
      <c r="K941" s="32">
        <f t="shared" ref="K941:K947" si="4">ROUND(J941*3.79*1.3755*1.0109,0)</f>
        <v>34171</v>
      </c>
      <c r="L941" s="32">
        <f t="shared" ref="L941:L947" si="5">ROUND(I941*J941,0)</f>
        <v>6484</v>
      </c>
      <c r="M941" s="34"/>
    </row>
    <row r="942" spans="1:13" s="16" customFormat="1" ht="22.5" customHeight="1" outlineLevel="1" x14ac:dyDescent="0.25">
      <c r="A942" s="30" t="s">
        <v>2096</v>
      </c>
      <c r="B942" s="21" t="s">
        <v>2097</v>
      </c>
      <c r="C942" s="10" t="s">
        <v>2098</v>
      </c>
      <c r="D942" s="10"/>
      <c r="E942" s="10"/>
      <c r="F942" s="30" t="s">
        <v>20</v>
      </c>
      <c r="G942" s="31">
        <v>1</v>
      </c>
      <c r="H942" s="31"/>
      <c r="I942" s="31">
        <f t="shared" si="3"/>
        <v>1</v>
      </c>
      <c r="J942" s="32">
        <v>5801.6</v>
      </c>
      <c r="K942" s="32">
        <f t="shared" si="4"/>
        <v>30574</v>
      </c>
      <c r="L942" s="32">
        <f t="shared" si="5"/>
        <v>5802</v>
      </c>
      <c r="M942" s="34"/>
    </row>
    <row r="943" spans="1:13" s="16" customFormat="1" ht="22.5" customHeight="1" outlineLevel="1" x14ac:dyDescent="0.25">
      <c r="A943" s="30" t="s">
        <v>2099</v>
      </c>
      <c r="B943" s="21" t="s">
        <v>2100</v>
      </c>
      <c r="C943" s="10" t="s">
        <v>2101</v>
      </c>
      <c r="D943" s="10"/>
      <c r="E943" s="10"/>
      <c r="F943" s="30" t="s">
        <v>20</v>
      </c>
      <c r="G943" s="31">
        <v>1</v>
      </c>
      <c r="H943" s="31"/>
      <c r="I943" s="31">
        <f t="shared" si="3"/>
        <v>1</v>
      </c>
      <c r="J943" s="32">
        <v>10171.73</v>
      </c>
      <c r="K943" s="32">
        <f t="shared" si="4"/>
        <v>53605</v>
      </c>
      <c r="L943" s="32">
        <f t="shared" si="5"/>
        <v>10172</v>
      </c>
      <c r="M943" s="34"/>
    </row>
    <row r="944" spans="1:13" s="16" customFormat="1" ht="22.5" customHeight="1" outlineLevel="1" x14ac:dyDescent="0.25">
      <c r="A944" s="30" t="s">
        <v>2102</v>
      </c>
      <c r="B944" s="21" t="s">
        <v>2103</v>
      </c>
      <c r="C944" s="10" t="s">
        <v>2104</v>
      </c>
      <c r="D944" s="10"/>
      <c r="E944" s="10"/>
      <c r="F944" s="30" t="s">
        <v>20</v>
      </c>
      <c r="G944" s="31">
        <v>2</v>
      </c>
      <c r="H944" s="31"/>
      <c r="I944" s="31">
        <f t="shared" si="3"/>
        <v>2</v>
      </c>
      <c r="J944" s="32">
        <v>530.70000000000005</v>
      </c>
      <c r="K944" s="32">
        <f t="shared" si="4"/>
        <v>2797</v>
      </c>
      <c r="L944" s="32">
        <f t="shared" si="5"/>
        <v>1061</v>
      </c>
      <c r="M944" s="34"/>
    </row>
    <row r="945" spans="1:13" s="16" customFormat="1" ht="22.5" customHeight="1" outlineLevel="1" x14ac:dyDescent="0.25">
      <c r="A945" s="30" t="s">
        <v>148</v>
      </c>
      <c r="B945" s="21" t="s">
        <v>2105</v>
      </c>
      <c r="C945" s="10" t="s">
        <v>2106</v>
      </c>
      <c r="D945" s="10"/>
      <c r="E945" s="10"/>
      <c r="F945" s="30" t="s">
        <v>20</v>
      </c>
      <c r="G945" s="31">
        <v>2</v>
      </c>
      <c r="H945" s="31"/>
      <c r="I945" s="31">
        <f t="shared" si="3"/>
        <v>2</v>
      </c>
      <c r="J945" s="32">
        <v>5306.99</v>
      </c>
      <c r="K945" s="32">
        <f t="shared" si="4"/>
        <v>27968</v>
      </c>
      <c r="L945" s="32">
        <f t="shared" si="5"/>
        <v>10614</v>
      </c>
      <c r="M945" s="34"/>
    </row>
    <row r="946" spans="1:13" s="16" customFormat="1" ht="22.5" customHeight="1" outlineLevel="1" x14ac:dyDescent="0.25">
      <c r="A946" s="30" t="s">
        <v>2107</v>
      </c>
      <c r="B946" s="21" t="s">
        <v>2108</v>
      </c>
      <c r="C946" s="10" t="s">
        <v>2109</v>
      </c>
      <c r="D946" s="10"/>
      <c r="E946" s="10"/>
      <c r="F946" s="30" t="s">
        <v>20</v>
      </c>
      <c r="G946" s="31">
        <v>4</v>
      </c>
      <c r="H946" s="31"/>
      <c r="I946" s="31">
        <f t="shared" si="3"/>
        <v>4</v>
      </c>
      <c r="J946" s="32">
        <v>1769</v>
      </c>
      <c r="K946" s="32">
        <f t="shared" si="4"/>
        <v>9323</v>
      </c>
      <c r="L946" s="32">
        <f t="shared" si="5"/>
        <v>7076</v>
      </c>
      <c r="M946" s="34"/>
    </row>
    <row r="947" spans="1:13" s="16" customFormat="1" ht="22.5" customHeight="1" outlineLevel="1" x14ac:dyDescent="0.25">
      <c r="A947" s="30" t="s">
        <v>155</v>
      </c>
      <c r="B947" s="21" t="s">
        <v>2110</v>
      </c>
      <c r="C947" s="10" t="s">
        <v>2111</v>
      </c>
      <c r="D947" s="10"/>
      <c r="E947" s="10"/>
      <c r="F947" s="30" t="s">
        <v>20</v>
      </c>
      <c r="G947" s="31">
        <v>2</v>
      </c>
      <c r="H947" s="31"/>
      <c r="I947" s="31">
        <v>1</v>
      </c>
      <c r="J947" s="32">
        <v>1547.87</v>
      </c>
      <c r="K947" s="32">
        <f t="shared" si="4"/>
        <v>8157</v>
      </c>
      <c r="L947" s="32">
        <f t="shared" si="5"/>
        <v>1548</v>
      </c>
      <c r="M947" s="34"/>
    </row>
    <row r="948" spans="1:13" s="16" customFormat="1" ht="22.5" customHeight="1" outlineLevel="1" x14ac:dyDescent="0.25">
      <c r="A948" s="124" t="s">
        <v>529</v>
      </c>
      <c r="B948" s="43" t="s">
        <v>77</v>
      </c>
      <c r="C948" s="6" t="s">
        <v>2112</v>
      </c>
      <c r="D948" s="6"/>
      <c r="E948" s="6"/>
      <c r="F948" s="44" t="s">
        <v>20</v>
      </c>
      <c r="G948" s="45">
        <v>1</v>
      </c>
      <c r="H948" s="46">
        <v>1</v>
      </c>
      <c r="I948" s="46">
        <v>1</v>
      </c>
      <c r="J948" s="46"/>
      <c r="K948" s="47">
        <v>67725</v>
      </c>
      <c r="L948" s="45"/>
      <c r="M948" s="48">
        <v>67725</v>
      </c>
    </row>
    <row r="949" spans="1:13" s="16" customFormat="1" ht="15" customHeight="1" outlineLevel="1" x14ac:dyDescent="0.25">
      <c r="A949" s="125" t="s">
        <v>2113</v>
      </c>
      <c r="B949" s="126"/>
      <c r="C949" s="126"/>
      <c r="D949" s="126"/>
      <c r="E949" s="126"/>
      <c r="F949" s="126"/>
      <c r="G949" s="126"/>
      <c r="H949" s="127"/>
      <c r="I949" s="127"/>
      <c r="J949" s="126"/>
      <c r="K949" s="128"/>
      <c r="L949" s="128"/>
      <c r="M949" s="126"/>
    </row>
    <row r="950" spans="1:13" s="16" customFormat="1" ht="15" customHeight="1" outlineLevel="1" x14ac:dyDescent="0.25">
      <c r="A950" s="125" t="s">
        <v>2114</v>
      </c>
      <c r="B950" s="126"/>
      <c r="C950" s="126"/>
      <c r="D950" s="126"/>
      <c r="E950" s="126"/>
      <c r="F950" s="126"/>
      <c r="G950" s="126"/>
      <c r="H950" s="127"/>
      <c r="I950" s="127"/>
      <c r="J950" s="126"/>
      <c r="K950" s="128"/>
      <c r="L950" s="128"/>
      <c r="M950" s="126"/>
    </row>
    <row r="951" spans="1:13" s="16" customFormat="1" ht="22.5" customHeight="1" outlineLevel="1" x14ac:dyDescent="0.25">
      <c r="A951" s="30" t="s">
        <v>176</v>
      </c>
      <c r="B951" s="21" t="s">
        <v>2115</v>
      </c>
      <c r="C951" s="10" t="s">
        <v>2116</v>
      </c>
      <c r="D951" s="10"/>
      <c r="E951" s="10"/>
      <c r="F951" s="30" t="s">
        <v>20</v>
      </c>
      <c r="G951" s="31">
        <v>2</v>
      </c>
      <c r="H951" s="31"/>
      <c r="I951" s="31" t="e">
        <f>#REF!+#REF!</f>
        <v>#REF!</v>
      </c>
      <c r="J951" s="32">
        <v>2747.96</v>
      </c>
      <c r="K951" s="32" t="e">
        <f>ROUND(#REF!*3.79*1.3755*1.0109,0)</f>
        <v>#REF!</v>
      </c>
      <c r="L951" s="32" t="e">
        <f>ROUND(#REF!*#REF!,0)</f>
        <v>#REF!</v>
      </c>
      <c r="M951" s="34"/>
    </row>
    <row r="952" spans="1:13" s="16" customFormat="1" ht="22.5" customHeight="1" outlineLevel="1" x14ac:dyDescent="0.25">
      <c r="A952" s="124" t="s">
        <v>2117</v>
      </c>
      <c r="B952" s="43" t="s">
        <v>1934</v>
      </c>
      <c r="C952" s="6" t="s">
        <v>2118</v>
      </c>
      <c r="D952" s="6"/>
      <c r="E952" s="6"/>
      <c r="F952" s="44" t="s">
        <v>20</v>
      </c>
      <c r="G952" s="45">
        <v>8</v>
      </c>
      <c r="H952" s="46">
        <v>1</v>
      </c>
      <c r="I952" s="46">
        <v>8</v>
      </c>
      <c r="J952" s="46"/>
      <c r="K952" s="47">
        <v>13946.63</v>
      </c>
      <c r="L952" s="45"/>
      <c r="M952" s="48">
        <v>111573.04</v>
      </c>
    </row>
    <row r="953" spans="1:13" s="16" customFormat="1" ht="22.5" customHeight="1" outlineLevel="1" x14ac:dyDescent="0.25">
      <c r="A953" s="124" t="s">
        <v>2119</v>
      </c>
      <c r="B953" s="43" t="s">
        <v>1935</v>
      </c>
      <c r="C953" s="6" t="s">
        <v>2120</v>
      </c>
      <c r="D953" s="6"/>
      <c r="E953" s="6"/>
      <c r="F953" s="44" t="s">
        <v>20</v>
      </c>
      <c r="G953" s="45">
        <v>200</v>
      </c>
      <c r="H953" s="46">
        <v>1</v>
      </c>
      <c r="I953" s="46">
        <v>200</v>
      </c>
      <c r="J953" s="46"/>
      <c r="K953" s="47">
        <v>6508.43</v>
      </c>
      <c r="L953" s="45"/>
      <c r="M953" s="48">
        <v>1301686</v>
      </c>
    </row>
    <row r="954" spans="1:13" s="16" customFormat="1" ht="22.5" customHeight="1" outlineLevel="1" x14ac:dyDescent="0.25">
      <c r="A954" s="124" t="s">
        <v>2121</v>
      </c>
      <c r="B954" s="43" t="s">
        <v>1936</v>
      </c>
      <c r="C954" s="6" t="s">
        <v>2122</v>
      </c>
      <c r="D954" s="6"/>
      <c r="E954" s="6"/>
      <c r="F954" s="44" t="s">
        <v>20</v>
      </c>
      <c r="G954" s="45">
        <v>1</v>
      </c>
      <c r="H954" s="46">
        <v>1</v>
      </c>
      <c r="I954" s="46">
        <v>1</v>
      </c>
      <c r="J954" s="46"/>
      <c r="K954" s="47">
        <v>38519.25</v>
      </c>
      <c r="L954" s="45"/>
      <c r="M954" s="48">
        <v>38519.25</v>
      </c>
    </row>
    <row r="955" spans="1:13" s="16" customFormat="1" ht="22.5" customHeight="1" outlineLevel="1" x14ac:dyDescent="0.25">
      <c r="A955" s="124" t="s">
        <v>2123</v>
      </c>
      <c r="B955" s="43" t="s">
        <v>1940</v>
      </c>
      <c r="C955" s="6" t="s">
        <v>2124</v>
      </c>
      <c r="D955" s="6"/>
      <c r="E955" s="6"/>
      <c r="F955" s="44" t="s">
        <v>20</v>
      </c>
      <c r="G955" s="45">
        <v>2</v>
      </c>
      <c r="H955" s="46">
        <v>1</v>
      </c>
      <c r="I955" s="46">
        <v>2</v>
      </c>
      <c r="J955" s="46"/>
      <c r="K955" s="47">
        <v>81288.899999999994</v>
      </c>
      <c r="L955" s="45"/>
      <c r="M955" s="48">
        <v>162577.79999999999</v>
      </c>
    </row>
    <row r="956" spans="1:13" s="16" customFormat="1" ht="22.5" customHeight="1" outlineLevel="1" x14ac:dyDescent="0.25">
      <c r="A956" s="124" t="s">
        <v>2125</v>
      </c>
      <c r="B956" s="43" t="s">
        <v>318</v>
      </c>
      <c r="C956" s="6" t="s">
        <v>2126</v>
      </c>
      <c r="D956" s="6"/>
      <c r="E956" s="6"/>
      <c r="F956" s="44" t="s">
        <v>20</v>
      </c>
      <c r="G956" s="45">
        <v>42</v>
      </c>
      <c r="H956" s="46">
        <v>1</v>
      </c>
      <c r="I956" s="46">
        <v>42</v>
      </c>
      <c r="J956" s="46"/>
      <c r="K956" s="47">
        <v>11175.22</v>
      </c>
      <c r="L956" s="45"/>
      <c r="M956" s="48">
        <v>469359.24</v>
      </c>
    </row>
    <row r="957" spans="1:13" s="16" customFormat="1" ht="22.5" customHeight="1" outlineLevel="1" x14ac:dyDescent="0.25">
      <c r="A957" s="124" t="s">
        <v>30</v>
      </c>
      <c r="B957" s="43" t="s">
        <v>1942</v>
      </c>
      <c r="C957" s="6" t="s">
        <v>2127</v>
      </c>
      <c r="D957" s="6"/>
      <c r="E957" s="6"/>
      <c r="F957" s="44" t="s">
        <v>20</v>
      </c>
      <c r="G957" s="45">
        <v>80</v>
      </c>
      <c r="H957" s="46">
        <v>1</v>
      </c>
      <c r="I957" s="46">
        <v>80</v>
      </c>
      <c r="J957" s="46"/>
      <c r="K957" s="53">
        <v>929.78</v>
      </c>
      <c r="L957" s="45"/>
      <c r="M957" s="48">
        <v>74382.399999999994</v>
      </c>
    </row>
    <row r="958" spans="1:13" s="16" customFormat="1" ht="22.5" customHeight="1" outlineLevel="1" x14ac:dyDescent="0.25">
      <c r="A958" s="124" t="s">
        <v>2128</v>
      </c>
      <c r="B958" s="43" t="s">
        <v>1944</v>
      </c>
      <c r="C958" s="6" t="s">
        <v>2129</v>
      </c>
      <c r="D958" s="6"/>
      <c r="E958" s="6"/>
      <c r="F958" s="44" t="s">
        <v>20</v>
      </c>
      <c r="G958" s="45">
        <v>10</v>
      </c>
      <c r="H958" s="46">
        <v>1</v>
      </c>
      <c r="I958" s="46">
        <v>10</v>
      </c>
      <c r="J958" s="46"/>
      <c r="K958" s="53">
        <v>827.52</v>
      </c>
      <c r="L958" s="45"/>
      <c r="M958" s="48">
        <v>8275.2000000000007</v>
      </c>
    </row>
    <row r="959" spans="1:13" s="16" customFormat="1" ht="15" customHeight="1" outlineLevel="1" x14ac:dyDescent="0.25">
      <c r="A959" s="125" t="s">
        <v>2130</v>
      </c>
      <c r="B959" s="126"/>
      <c r="C959" s="126"/>
      <c r="D959" s="126"/>
      <c r="E959" s="126"/>
      <c r="F959" s="126"/>
      <c r="G959" s="126"/>
      <c r="H959" s="127"/>
      <c r="I959" s="127"/>
      <c r="J959" s="126"/>
      <c r="K959" s="128"/>
      <c r="L959" s="128"/>
      <c r="M959" s="126"/>
    </row>
    <row r="960" spans="1:13" s="16" customFormat="1" ht="15" customHeight="1" outlineLevel="1" x14ac:dyDescent="0.25">
      <c r="A960" s="125" t="s">
        <v>2131</v>
      </c>
      <c r="B960" s="126"/>
      <c r="C960" s="126"/>
      <c r="D960" s="126"/>
      <c r="E960" s="126"/>
      <c r="F960" s="126"/>
      <c r="G960" s="126"/>
      <c r="H960" s="127"/>
      <c r="I960" s="127"/>
      <c r="J960" s="126"/>
      <c r="K960" s="128"/>
      <c r="L960" s="128"/>
      <c r="M960" s="126"/>
    </row>
    <row r="961" spans="1:13" s="16" customFormat="1" ht="15" customHeight="1" outlineLevel="1" x14ac:dyDescent="0.25">
      <c r="A961" s="125" t="s">
        <v>2132</v>
      </c>
      <c r="B961" s="126"/>
      <c r="C961" s="126"/>
      <c r="D961" s="126"/>
      <c r="E961" s="126"/>
      <c r="F961" s="126"/>
      <c r="G961" s="126"/>
      <c r="H961" s="127"/>
      <c r="I961" s="127"/>
      <c r="J961" s="126"/>
      <c r="K961" s="128"/>
      <c r="L961" s="128"/>
      <c r="M961" s="126"/>
    </row>
    <row r="962" spans="1:13" s="16" customFormat="1" ht="15" customHeight="1" outlineLevel="1" x14ac:dyDescent="0.25">
      <c r="A962" s="125" t="s">
        <v>2133</v>
      </c>
      <c r="B962" s="126"/>
      <c r="C962" s="126"/>
      <c r="D962" s="126"/>
      <c r="E962" s="126"/>
      <c r="F962" s="126"/>
      <c r="G962" s="126"/>
      <c r="H962" s="127"/>
      <c r="I962" s="127"/>
      <c r="J962" s="126"/>
      <c r="K962" s="128"/>
      <c r="L962" s="128"/>
      <c r="M962" s="126"/>
    </row>
    <row r="963" spans="1:13" s="16" customFormat="1" ht="15" customHeight="1" outlineLevel="1" x14ac:dyDescent="0.25">
      <c r="A963" s="125" t="s">
        <v>2134</v>
      </c>
      <c r="B963" s="126"/>
      <c r="C963" s="126"/>
      <c r="D963" s="126"/>
      <c r="E963" s="126"/>
      <c r="F963" s="126"/>
      <c r="G963" s="126"/>
      <c r="H963" s="127"/>
      <c r="I963" s="127"/>
      <c r="J963" s="126"/>
      <c r="K963" s="128"/>
      <c r="L963" s="128"/>
      <c r="M963" s="126"/>
    </row>
    <row r="964" spans="1:13" s="16" customFormat="1" ht="22.5" customHeight="1" outlineLevel="1" x14ac:dyDescent="0.25">
      <c r="A964" s="124" t="s">
        <v>775</v>
      </c>
      <c r="B964" s="43" t="s">
        <v>2135</v>
      </c>
      <c r="C964" s="6" t="s">
        <v>2136</v>
      </c>
      <c r="D964" s="6"/>
      <c r="E964" s="6"/>
      <c r="F964" s="44" t="s">
        <v>20</v>
      </c>
      <c r="G964" s="45">
        <v>4</v>
      </c>
      <c r="H964" s="46">
        <v>1</v>
      </c>
      <c r="I964" s="46">
        <v>4</v>
      </c>
      <c r="J964" s="46"/>
      <c r="K964" s="47">
        <v>27893.25</v>
      </c>
      <c r="L964" s="45"/>
      <c r="M964" s="48">
        <v>111573</v>
      </c>
    </row>
    <row r="965" spans="1:13" s="16" customFormat="1" ht="15" customHeight="1" outlineLevel="1" x14ac:dyDescent="0.25">
      <c r="A965" s="125" t="s">
        <v>2137</v>
      </c>
      <c r="B965" s="126"/>
      <c r="C965" s="126"/>
      <c r="D965" s="126"/>
      <c r="E965" s="126"/>
      <c r="F965" s="126"/>
      <c r="G965" s="126"/>
      <c r="H965" s="127"/>
      <c r="I965" s="127"/>
      <c r="J965" s="126"/>
      <c r="K965" s="128"/>
      <c r="L965" s="128"/>
      <c r="M965" s="126"/>
    </row>
    <row r="966" spans="1:13" s="16" customFormat="1" ht="22.5" customHeight="1" outlineLevel="1" x14ac:dyDescent="0.25">
      <c r="A966" s="124" t="s">
        <v>2138</v>
      </c>
      <c r="B966" s="43" t="s">
        <v>2139</v>
      </c>
      <c r="C966" s="6" t="s">
        <v>2140</v>
      </c>
      <c r="D966" s="6"/>
      <c r="E966" s="6"/>
      <c r="F966" s="44" t="s">
        <v>20</v>
      </c>
      <c r="G966" s="45">
        <v>30</v>
      </c>
      <c r="H966" s="46">
        <v>1</v>
      </c>
      <c r="I966" s="46">
        <v>12</v>
      </c>
      <c r="J966" s="46"/>
      <c r="K966" s="47">
        <v>1195.43</v>
      </c>
      <c r="L966" s="45"/>
      <c r="M966" s="48">
        <v>35862.9</v>
      </c>
    </row>
    <row r="967" spans="1:13" s="16" customFormat="1" ht="22.5" customHeight="1" outlineLevel="1" x14ac:dyDescent="0.25">
      <c r="A967" s="124" t="s">
        <v>40</v>
      </c>
      <c r="B967" s="43" t="s">
        <v>2141</v>
      </c>
      <c r="C967" s="6" t="s">
        <v>2142</v>
      </c>
      <c r="D967" s="6"/>
      <c r="E967" s="6"/>
      <c r="F967" s="44" t="s">
        <v>20</v>
      </c>
      <c r="G967" s="45">
        <v>30</v>
      </c>
      <c r="H967" s="46">
        <v>1</v>
      </c>
      <c r="I967" s="46">
        <v>12</v>
      </c>
      <c r="J967" s="46"/>
      <c r="K967" s="53">
        <v>597.72</v>
      </c>
      <c r="L967" s="45"/>
      <c r="M967" s="48">
        <v>17931.599999999999</v>
      </c>
    </row>
    <row r="968" spans="1:13" s="16" customFormat="1" ht="15" customHeight="1" outlineLevel="1" x14ac:dyDescent="0.25">
      <c r="A968" s="121" t="s">
        <v>2143</v>
      </c>
      <c r="B968" s="122"/>
      <c r="C968" s="122"/>
      <c r="D968" s="122"/>
      <c r="E968" s="122"/>
      <c r="F968" s="122"/>
      <c r="G968" s="122"/>
      <c r="H968" s="122"/>
      <c r="I968" s="122"/>
      <c r="J968" s="122"/>
      <c r="K968" s="122"/>
      <c r="L968" s="122"/>
      <c r="M968" s="123"/>
    </row>
    <row r="969" spans="1:13" s="16" customFormat="1" ht="22.5" customHeight="1" outlineLevel="1" x14ac:dyDescent="0.25">
      <c r="A969" s="124" t="s">
        <v>58</v>
      </c>
      <c r="B969" s="43" t="s">
        <v>2139</v>
      </c>
      <c r="C969" s="6" t="s">
        <v>2140</v>
      </c>
      <c r="D969" s="6"/>
      <c r="E969" s="6"/>
      <c r="F969" s="44" t="s">
        <v>20</v>
      </c>
      <c r="G969" s="45">
        <v>3</v>
      </c>
      <c r="H969" s="46">
        <v>1</v>
      </c>
      <c r="I969" s="46">
        <v>3</v>
      </c>
      <c r="J969" s="46"/>
      <c r="K969" s="47">
        <v>1195.43</v>
      </c>
      <c r="L969" s="45"/>
      <c r="M969" s="48">
        <v>3586.29</v>
      </c>
    </row>
    <row r="970" spans="1:13" s="16" customFormat="1" ht="22.5" customHeight="1" outlineLevel="1" x14ac:dyDescent="0.25">
      <c r="A970" s="124" t="s">
        <v>64</v>
      </c>
      <c r="B970" s="43" t="s">
        <v>2141</v>
      </c>
      <c r="C970" s="6" t="s">
        <v>2142</v>
      </c>
      <c r="D970" s="6"/>
      <c r="E970" s="6"/>
      <c r="F970" s="44" t="s">
        <v>20</v>
      </c>
      <c r="G970" s="45">
        <v>3</v>
      </c>
      <c r="H970" s="46">
        <v>1</v>
      </c>
      <c r="I970" s="46">
        <v>3</v>
      </c>
      <c r="J970" s="46"/>
      <c r="K970" s="53">
        <v>597.72</v>
      </c>
      <c r="L970" s="45"/>
      <c r="M970" s="48">
        <v>1793.16</v>
      </c>
    </row>
    <row r="971" spans="1:13" s="16" customFormat="1" ht="22.5" customHeight="1" outlineLevel="1" x14ac:dyDescent="0.25">
      <c r="A971" s="124" t="s">
        <v>70</v>
      </c>
      <c r="B971" s="43" t="s">
        <v>2144</v>
      </c>
      <c r="C971" s="6" t="s">
        <v>339</v>
      </c>
      <c r="D971" s="6"/>
      <c r="E971" s="6"/>
      <c r="F971" s="44" t="s">
        <v>20</v>
      </c>
      <c r="G971" s="45">
        <v>3</v>
      </c>
      <c r="H971" s="46">
        <v>1</v>
      </c>
      <c r="I971" s="46">
        <v>3</v>
      </c>
      <c r="J971" s="46"/>
      <c r="K971" s="53">
        <v>585.07000000000005</v>
      </c>
      <c r="L971" s="45"/>
      <c r="M971" s="48">
        <v>1755.21</v>
      </c>
    </row>
    <row r="972" spans="1:13" s="16" customFormat="1" ht="22.5" customHeight="1" outlineLevel="1" x14ac:dyDescent="0.25">
      <c r="A972" s="124" t="s">
        <v>73</v>
      </c>
      <c r="B972" s="43" t="s">
        <v>62</v>
      </c>
      <c r="C972" s="6" t="s">
        <v>2145</v>
      </c>
      <c r="D972" s="6"/>
      <c r="E972" s="6"/>
      <c r="F972" s="44" t="s">
        <v>20</v>
      </c>
      <c r="G972" s="45">
        <v>3</v>
      </c>
      <c r="H972" s="46">
        <v>1</v>
      </c>
      <c r="I972" s="46">
        <v>3</v>
      </c>
      <c r="J972" s="46"/>
      <c r="K972" s="47">
        <v>20986.35</v>
      </c>
      <c r="L972" s="45"/>
      <c r="M972" s="48">
        <v>62959.05</v>
      </c>
    </row>
    <row r="973" spans="1:13" s="16" customFormat="1" ht="15" customHeight="1" outlineLevel="1" x14ac:dyDescent="0.25">
      <c r="A973" s="129" t="s">
        <v>2146</v>
      </c>
      <c r="B973" s="130"/>
      <c r="C973" s="130"/>
      <c r="D973" s="130"/>
      <c r="E973" s="130"/>
      <c r="F973" s="130"/>
      <c r="G973" s="130"/>
      <c r="H973" s="130"/>
      <c r="I973" s="130"/>
      <c r="J973" s="130"/>
      <c r="K973" s="130"/>
      <c r="L973" s="130"/>
      <c r="M973" s="131"/>
    </row>
    <row r="974" spans="1:13" s="16" customFormat="1" ht="15" customHeight="1" outlineLevel="1" x14ac:dyDescent="0.25">
      <c r="A974" s="121" t="s">
        <v>2147</v>
      </c>
      <c r="B974" s="122"/>
      <c r="C974" s="122"/>
      <c r="D974" s="122"/>
      <c r="E974" s="122"/>
      <c r="F974" s="122"/>
      <c r="G974" s="122"/>
      <c r="H974" s="122"/>
      <c r="I974" s="122"/>
      <c r="J974" s="122"/>
      <c r="K974" s="122"/>
      <c r="L974" s="122"/>
      <c r="M974" s="123"/>
    </row>
    <row r="975" spans="1:13" s="16" customFormat="1" ht="15" customHeight="1" outlineLevel="1" x14ac:dyDescent="0.25">
      <c r="A975" s="129" t="s">
        <v>2148</v>
      </c>
      <c r="B975" s="130"/>
      <c r="C975" s="130"/>
      <c r="D975" s="130"/>
      <c r="E975" s="130"/>
      <c r="F975" s="130"/>
      <c r="G975" s="130"/>
      <c r="H975" s="130"/>
      <c r="I975" s="130"/>
      <c r="J975" s="130"/>
      <c r="K975" s="130"/>
      <c r="L975" s="130"/>
      <c r="M975" s="131"/>
    </row>
    <row r="976" spans="1:13" s="16" customFormat="1" ht="22.5" customHeight="1" outlineLevel="1" x14ac:dyDescent="0.25">
      <c r="A976" s="124" t="s">
        <v>559</v>
      </c>
      <c r="B976" s="43" t="s">
        <v>2149</v>
      </c>
      <c r="C976" s="6" t="s">
        <v>1926</v>
      </c>
      <c r="D976" s="6"/>
      <c r="E976" s="6"/>
      <c r="F976" s="44" t="s">
        <v>20</v>
      </c>
      <c r="G976" s="45">
        <v>3</v>
      </c>
      <c r="H976" s="46">
        <v>1</v>
      </c>
      <c r="I976" s="46">
        <v>3</v>
      </c>
      <c r="J976" s="46"/>
      <c r="K976" s="47">
        <v>18595.5</v>
      </c>
      <c r="L976" s="45"/>
      <c r="M976" s="48">
        <v>55786.5</v>
      </c>
    </row>
    <row r="977" spans="1:13" s="16" customFormat="1" ht="15" customHeight="1" outlineLevel="1" x14ac:dyDescent="0.25">
      <c r="A977" s="132" t="s">
        <v>2150</v>
      </c>
      <c r="B977" s="133"/>
      <c r="C977" s="133"/>
      <c r="D977" s="133"/>
      <c r="E977" s="133"/>
      <c r="F977" s="133"/>
      <c r="G977" s="133"/>
      <c r="H977" s="127"/>
      <c r="I977" s="127"/>
      <c r="J977" s="133"/>
      <c r="K977" s="128"/>
      <c r="L977" s="128"/>
      <c r="M977" s="133"/>
    </row>
    <row r="978" spans="1:13" s="16" customFormat="1" ht="15" customHeight="1" outlineLevel="1" x14ac:dyDescent="0.25">
      <c r="A978" s="134" t="s">
        <v>2151</v>
      </c>
      <c r="B978" s="135"/>
      <c r="C978" s="135"/>
      <c r="D978" s="135"/>
      <c r="E978" s="135"/>
      <c r="F978" s="135"/>
      <c r="G978" s="135"/>
      <c r="H978" s="136"/>
      <c r="I978" s="136"/>
      <c r="J978" s="135"/>
      <c r="K978" s="137"/>
      <c r="L978" s="137"/>
      <c r="M978" s="135"/>
    </row>
    <row r="979" spans="1:13" s="16" customFormat="1" ht="23.25" customHeight="1" x14ac:dyDescent="0.25">
      <c r="A979" s="1" t="s">
        <v>2152</v>
      </c>
      <c r="B979" s="1"/>
      <c r="C979" s="1"/>
      <c r="D979" s="1"/>
      <c r="E979" s="1"/>
      <c r="F979" s="1"/>
      <c r="G979" s="1"/>
      <c r="H979" s="1"/>
      <c r="I979" s="1"/>
      <c r="J979" s="1"/>
      <c r="K979" s="1"/>
      <c r="L979" s="138" t="e">
        <f>SUM(L856:L978)</f>
        <v>#REF!</v>
      </c>
      <c r="M979" s="138">
        <f>SUM(M856:M978)</f>
        <v>7033862.4900000002</v>
      </c>
    </row>
    <row r="980" spans="1:13" s="16" customFormat="1" ht="15" customHeight="1" x14ac:dyDescent="0.25">
      <c r="A980" s="142" t="s">
        <v>460</v>
      </c>
      <c r="B980" s="142"/>
      <c r="C980" s="142"/>
      <c r="D980" s="142"/>
      <c r="E980" s="142"/>
      <c r="F980" s="142"/>
      <c r="G980" s="142"/>
      <c r="H980" s="142"/>
      <c r="I980" s="142"/>
      <c r="J980" s="142"/>
      <c r="K980" s="142"/>
      <c r="L980" s="139">
        <f>1848203-1261236</f>
        <v>586967</v>
      </c>
      <c r="M980" s="139">
        <v>18352207.27</v>
      </c>
    </row>
    <row r="982" spans="1:13" ht="11.25" customHeight="1" x14ac:dyDescent="0.25">
      <c r="A982" s="15" t="s">
        <v>2153</v>
      </c>
      <c r="L982" s="140" t="e">
        <f>L198+L766+L854+L979</f>
        <v>#REF!</v>
      </c>
      <c r="M982" s="140">
        <f>M198+M766+M854+M979</f>
        <v>129381167.63999988</v>
      </c>
    </row>
    <row r="984" spans="1:13" s="140" customFormat="1" ht="11.25" customHeight="1" x14ac:dyDescent="0.2">
      <c r="A984" s="140" t="s">
        <v>2154</v>
      </c>
      <c r="L984" s="141" t="e">
        <f>L982*3.79*1.3755*1.0109*1.2</f>
        <v>#REF!</v>
      </c>
      <c r="M984" s="141">
        <f>M982*1.2</f>
        <v>155257401.16799986</v>
      </c>
    </row>
    <row r="1048273" ht="12.75" customHeight="1" x14ac:dyDescent="0.25"/>
    <row r="1048274" ht="12.75" customHeight="1" x14ac:dyDescent="0.25"/>
    <row r="1048275" ht="12.75" customHeight="1" x14ac:dyDescent="0.25"/>
    <row r="1048276" ht="12.75" customHeight="1" x14ac:dyDescent="0.25"/>
    <row r="1048277" ht="12.75" customHeight="1" x14ac:dyDescent="0.25"/>
    <row r="1048278" ht="12.75" customHeight="1" x14ac:dyDescent="0.25"/>
    <row r="1048279" ht="12.75" customHeight="1" x14ac:dyDescent="0.25"/>
    <row r="1048280" ht="12.75" customHeight="1" x14ac:dyDescent="0.25"/>
    <row r="1048281" ht="12.75" customHeight="1" x14ac:dyDescent="0.25"/>
    <row r="1048282" ht="12.75" customHeight="1" x14ac:dyDescent="0.25"/>
    <row r="1048283" ht="12.75" customHeight="1" x14ac:dyDescent="0.25"/>
    <row r="1048284" ht="12.75" customHeight="1" x14ac:dyDescent="0.25"/>
    <row r="1048285" ht="12.75" customHeight="1" x14ac:dyDescent="0.25"/>
    <row r="1048286" ht="12.75" customHeight="1" x14ac:dyDescent="0.25"/>
    <row r="1048287" ht="12.75" customHeight="1" x14ac:dyDescent="0.25"/>
    <row r="1048288" ht="12.75" customHeight="1" x14ac:dyDescent="0.25"/>
    <row r="1048289" ht="12.75" customHeight="1" x14ac:dyDescent="0.25"/>
    <row r="1048290" ht="12.75" customHeight="1" x14ac:dyDescent="0.25"/>
    <row r="1048291" ht="12.75" customHeight="1" x14ac:dyDescent="0.25"/>
    <row r="1048292" ht="12.75" customHeight="1" x14ac:dyDescent="0.25"/>
    <row r="1048293" ht="12.75" customHeight="1" x14ac:dyDescent="0.25"/>
    <row r="1048294" ht="12.75" customHeight="1" x14ac:dyDescent="0.25"/>
    <row r="1048295" ht="12.75" customHeight="1" x14ac:dyDescent="0.25"/>
    <row r="1048296" ht="12.75" customHeight="1" x14ac:dyDescent="0.25"/>
    <row r="1048297" ht="12.75" customHeight="1" x14ac:dyDescent="0.25"/>
    <row r="1048298" ht="12.75" customHeight="1" x14ac:dyDescent="0.25"/>
    <row r="1048299" ht="12.75" customHeight="1" x14ac:dyDescent="0.25"/>
    <row r="1048300" ht="12.75" customHeight="1" x14ac:dyDescent="0.25"/>
    <row r="1048301" ht="12.75" customHeight="1" x14ac:dyDescent="0.25"/>
    <row r="1048302" ht="12.75" customHeight="1" x14ac:dyDescent="0.25"/>
    <row r="1048303" ht="12.75" customHeight="1" x14ac:dyDescent="0.25"/>
    <row r="1048304" ht="12.75" customHeight="1" x14ac:dyDescent="0.25"/>
    <row r="1048305" ht="12.75" customHeight="1" x14ac:dyDescent="0.25"/>
    <row r="1048306" ht="12.75" customHeight="1" x14ac:dyDescent="0.25"/>
    <row r="1048307" ht="12.75" customHeight="1" x14ac:dyDescent="0.25"/>
    <row r="1048308" ht="12.75" customHeight="1" x14ac:dyDescent="0.25"/>
    <row r="1048309" ht="12.75" customHeight="1" x14ac:dyDescent="0.25"/>
    <row r="1048310" ht="12.75" customHeight="1" x14ac:dyDescent="0.25"/>
    <row r="1048311" ht="12.75" customHeight="1" x14ac:dyDescent="0.25"/>
    <row r="1048312" ht="12.75" customHeight="1" x14ac:dyDescent="0.25"/>
    <row r="1048313" ht="12.75" customHeight="1" x14ac:dyDescent="0.25"/>
    <row r="1048314" ht="12.75" customHeight="1" x14ac:dyDescent="0.25"/>
    <row r="1048315" ht="12.75" customHeight="1" x14ac:dyDescent="0.25"/>
    <row r="1048316" ht="12.75" customHeight="1" x14ac:dyDescent="0.25"/>
    <row r="1048317" ht="12.75" customHeight="1" x14ac:dyDescent="0.25"/>
    <row r="1048318" ht="12.75" customHeight="1" x14ac:dyDescent="0.25"/>
    <row r="1048319" ht="12.75" customHeight="1" x14ac:dyDescent="0.25"/>
    <row r="1048320" ht="12.75" customHeight="1" x14ac:dyDescent="0.25"/>
    <row r="1048321" ht="12.75" customHeight="1" x14ac:dyDescent="0.25"/>
    <row r="1048322" ht="12.75" customHeight="1" x14ac:dyDescent="0.25"/>
    <row r="1048323" ht="12.75" customHeight="1" x14ac:dyDescent="0.25"/>
    <row r="1048324" ht="12.75" customHeight="1" x14ac:dyDescent="0.25"/>
    <row r="1048325" ht="12.75" customHeight="1" x14ac:dyDescent="0.25"/>
    <row r="1048326" ht="12.75" customHeight="1" x14ac:dyDescent="0.25"/>
    <row r="1048327" ht="12.75" customHeight="1" x14ac:dyDescent="0.25"/>
    <row r="1048328" ht="12.75" customHeight="1" x14ac:dyDescent="0.25"/>
    <row r="1048329" ht="12.75" customHeight="1" x14ac:dyDescent="0.25"/>
    <row r="1048330" ht="12.75" customHeight="1" x14ac:dyDescent="0.25"/>
    <row r="1048331" ht="12.75" customHeight="1" x14ac:dyDescent="0.25"/>
    <row r="1048332" ht="12.75" customHeight="1" x14ac:dyDescent="0.25"/>
    <row r="1048333" ht="12.75" customHeight="1" x14ac:dyDescent="0.25"/>
    <row r="1048334" ht="12.75" customHeight="1" x14ac:dyDescent="0.25"/>
    <row r="1048335" ht="12.75" customHeight="1" x14ac:dyDescent="0.25"/>
    <row r="1048336" ht="12.75" customHeight="1" x14ac:dyDescent="0.25"/>
    <row r="1048337" ht="12.75" customHeight="1" x14ac:dyDescent="0.25"/>
    <row r="1048338" ht="12.75" customHeight="1" x14ac:dyDescent="0.25"/>
    <row r="1048339" ht="12.75" customHeight="1" x14ac:dyDescent="0.25"/>
    <row r="1048340" ht="12.75" customHeight="1" x14ac:dyDescent="0.25"/>
    <row r="1048341" ht="12.75" customHeight="1" x14ac:dyDescent="0.25"/>
    <row r="1048342" ht="12.75" customHeight="1" x14ac:dyDescent="0.25"/>
    <row r="1048343" ht="12.75" customHeight="1" x14ac:dyDescent="0.25"/>
    <row r="1048344" ht="12.75" customHeight="1" x14ac:dyDescent="0.25"/>
    <row r="1048345" ht="12.75" customHeight="1" x14ac:dyDescent="0.25"/>
    <row r="1048346" ht="12.75" customHeight="1" x14ac:dyDescent="0.25"/>
    <row r="1048347" ht="12.75" customHeight="1" x14ac:dyDescent="0.25"/>
    <row r="1048348" ht="12.75" customHeight="1" x14ac:dyDescent="0.25"/>
    <row r="1048349" ht="12.75" customHeight="1" x14ac:dyDescent="0.25"/>
    <row r="1048350" ht="12.75" customHeight="1" x14ac:dyDescent="0.25"/>
    <row r="1048351" ht="12.75" customHeight="1" x14ac:dyDescent="0.25"/>
    <row r="1048352" ht="12.75" customHeight="1" x14ac:dyDescent="0.25"/>
    <row r="1048353" ht="12.75" customHeight="1" x14ac:dyDescent="0.25"/>
    <row r="1048354" ht="12.75" customHeight="1" x14ac:dyDescent="0.25"/>
    <row r="1048355" ht="12.75" customHeight="1" x14ac:dyDescent="0.25"/>
    <row r="1048356" ht="12.75" customHeight="1" x14ac:dyDescent="0.25"/>
    <row r="1048357" ht="12.75" customHeight="1" x14ac:dyDescent="0.25"/>
    <row r="1048358" ht="12.75" customHeight="1" x14ac:dyDescent="0.25"/>
    <row r="1048359" ht="12.75" customHeight="1" x14ac:dyDescent="0.25"/>
    <row r="1048360" ht="12.75" customHeight="1" x14ac:dyDescent="0.25"/>
    <row r="1048361" ht="12.75" customHeight="1" x14ac:dyDescent="0.25"/>
    <row r="1048362" ht="12.75" customHeight="1" x14ac:dyDescent="0.25"/>
    <row r="1048363" ht="12.75" customHeight="1" x14ac:dyDescent="0.25"/>
    <row r="1048364" ht="12.75" customHeight="1" x14ac:dyDescent="0.25"/>
    <row r="1048365" ht="12.75" customHeight="1" x14ac:dyDescent="0.25"/>
    <row r="1048366" ht="12.75" customHeight="1" x14ac:dyDescent="0.25"/>
    <row r="1048367" ht="12.75" customHeight="1" x14ac:dyDescent="0.25"/>
    <row r="1048368" ht="12.75" customHeight="1" x14ac:dyDescent="0.25"/>
    <row r="1048369" ht="12.75" customHeight="1" x14ac:dyDescent="0.25"/>
    <row r="1048370" ht="12.75" customHeight="1" x14ac:dyDescent="0.25"/>
    <row r="1048371" ht="12.75" customHeight="1" x14ac:dyDescent="0.25"/>
    <row r="1048372" ht="12.75" customHeight="1" x14ac:dyDescent="0.25"/>
    <row r="1048373" ht="12.75" customHeight="1" x14ac:dyDescent="0.25"/>
    <row r="1048374" ht="12.75" customHeight="1" x14ac:dyDescent="0.25"/>
    <row r="1048375" ht="12.75" customHeight="1" x14ac:dyDescent="0.25"/>
    <row r="1048376" ht="12.75" customHeight="1" x14ac:dyDescent="0.25"/>
    <row r="1048377" ht="12.75" customHeight="1" x14ac:dyDescent="0.25"/>
    <row r="1048378" ht="12.75" customHeight="1" x14ac:dyDescent="0.25"/>
    <row r="1048379" ht="12.75" customHeight="1" x14ac:dyDescent="0.25"/>
    <row r="1048380" ht="12.75" customHeight="1" x14ac:dyDescent="0.25"/>
    <row r="1048381" ht="12.75" customHeight="1" x14ac:dyDescent="0.25"/>
    <row r="1048382" ht="12.75" customHeight="1" x14ac:dyDescent="0.25"/>
    <row r="1048383" ht="12.75" customHeight="1" x14ac:dyDescent="0.25"/>
    <row r="1048384" ht="12.75" customHeight="1" x14ac:dyDescent="0.25"/>
    <row r="1048385" ht="12.75" customHeight="1" x14ac:dyDescent="0.25"/>
    <row r="1048386" ht="12.75" customHeight="1" x14ac:dyDescent="0.25"/>
    <row r="1048387" ht="12.75" customHeight="1" x14ac:dyDescent="0.25"/>
    <row r="1048388" ht="12.75" customHeight="1" x14ac:dyDescent="0.25"/>
    <row r="1048389" ht="12.75" customHeight="1" x14ac:dyDescent="0.25"/>
    <row r="1048390" ht="12.75" customHeight="1" x14ac:dyDescent="0.25"/>
    <row r="1048391" ht="12.75" customHeight="1" x14ac:dyDescent="0.25"/>
    <row r="1048392" ht="12.75" customHeight="1" x14ac:dyDescent="0.25"/>
    <row r="1048393" ht="12.75" customHeight="1" x14ac:dyDescent="0.25"/>
    <row r="1048394" ht="12.75" customHeight="1" x14ac:dyDescent="0.25"/>
    <row r="1048395" ht="12.75" customHeight="1" x14ac:dyDescent="0.25"/>
    <row r="1048396" ht="12.75" customHeight="1" x14ac:dyDescent="0.25"/>
    <row r="1048397" ht="12.75" customHeight="1" x14ac:dyDescent="0.25"/>
    <row r="1048398" ht="12.75" customHeight="1" x14ac:dyDescent="0.25"/>
    <row r="1048399" ht="12.75" customHeight="1" x14ac:dyDescent="0.25"/>
    <row r="1048400" ht="12.75" customHeight="1" x14ac:dyDescent="0.25"/>
    <row r="1048401" ht="12.75" customHeight="1" x14ac:dyDescent="0.25"/>
    <row r="1048402" ht="12.75" customHeight="1" x14ac:dyDescent="0.25"/>
    <row r="1048403" ht="12.75" customHeight="1" x14ac:dyDescent="0.25"/>
    <row r="1048404" ht="12.75" customHeight="1" x14ac:dyDescent="0.25"/>
    <row r="1048405" ht="12.75" customHeight="1" x14ac:dyDescent="0.25"/>
    <row r="1048406" ht="12.75" customHeight="1" x14ac:dyDescent="0.25"/>
    <row r="1048407" ht="12.75" customHeight="1" x14ac:dyDescent="0.25"/>
    <row r="1048408" ht="12.75" customHeight="1" x14ac:dyDescent="0.25"/>
    <row r="1048409" ht="12.75" customHeight="1" x14ac:dyDescent="0.25"/>
    <row r="1048410" ht="12.75" customHeight="1" x14ac:dyDescent="0.25"/>
    <row r="1048411" ht="12.75" customHeight="1" x14ac:dyDescent="0.25"/>
    <row r="1048412" ht="12.75" customHeight="1" x14ac:dyDescent="0.25"/>
    <row r="1048413" ht="12.75" customHeight="1" x14ac:dyDescent="0.25"/>
    <row r="1048414" ht="12.75" customHeight="1" x14ac:dyDescent="0.25"/>
    <row r="1048415" ht="12.75" customHeight="1" x14ac:dyDescent="0.25"/>
    <row r="1048416" ht="12.75" customHeight="1" x14ac:dyDescent="0.25"/>
    <row r="1048417" ht="12.75" customHeight="1" x14ac:dyDescent="0.25"/>
    <row r="1048418" ht="12.75" customHeight="1" x14ac:dyDescent="0.25"/>
    <row r="1048419" ht="12.75" customHeight="1" x14ac:dyDescent="0.25"/>
    <row r="1048420" ht="12.75" customHeight="1" x14ac:dyDescent="0.25"/>
    <row r="1048421" ht="12.75" customHeight="1" x14ac:dyDescent="0.25"/>
    <row r="1048422" ht="12.75" customHeight="1" x14ac:dyDescent="0.25"/>
    <row r="1048423" ht="12.75" customHeight="1" x14ac:dyDescent="0.25"/>
    <row r="1048424" ht="12.75" customHeight="1" x14ac:dyDescent="0.25"/>
    <row r="1048425" ht="12.75" customHeight="1" x14ac:dyDescent="0.25"/>
    <row r="1048426" ht="12.75" customHeight="1" x14ac:dyDescent="0.25"/>
    <row r="1048427" ht="12.75" customHeight="1" x14ac:dyDescent="0.25"/>
    <row r="1048428" ht="12.75" customHeight="1" x14ac:dyDescent="0.25"/>
    <row r="1048429" ht="12.75" customHeight="1" x14ac:dyDescent="0.25"/>
    <row r="1048430" ht="12.75" customHeight="1" x14ac:dyDescent="0.25"/>
    <row r="1048431" ht="12.75" customHeight="1" x14ac:dyDescent="0.25"/>
    <row r="1048432" ht="12.75" customHeight="1" x14ac:dyDescent="0.25"/>
    <row r="1048433" ht="12.75" customHeight="1" x14ac:dyDescent="0.25"/>
    <row r="1048434" ht="12.75" customHeight="1" x14ac:dyDescent="0.25"/>
    <row r="1048435" ht="12.75" customHeight="1" x14ac:dyDescent="0.25"/>
    <row r="1048436" ht="12.75" customHeight="1" x14ac:dyDescent="0.25"/>
    <row r="1048437" ht="12.75" customHeight="1" x14ac:dyDescent="0.25"/>
    <row r="1048438" ht="12.75" customHeight="1" x14ac:dyDescent="0.25"/>
    <row r="1048439" ht="12.75" customHeight="1" x14ac:dyDescent="0.25"/>
    <row r="1048440" ht="12.75" customHeight="1" x14ac:dyDescent="0.25"/>
    <row r="1048441" ht="12.75" customHeight="1" x14ac:dyDescent="0.25"/>
    <row r="1048442" ht="12.75" customHeight="1" x14ac:dyDescent="0.25"/>
    <row r="1048443" ht="12.75" customHeight="1" x14ac:dyDescent="0.25"/>
    <row r="1048444" ht="12.75" customHeight="1" x14ac:dyDescent="0.25"/>
    <row r="1048445" ht="12.75" customHeight="1" x14ac:dyDescent="0.25"/>
    <row r="1048446" ht="12.75" customHeight="1" x14ac:dyDescent="0.25"/>
    <row r="1048447" ht="12.75" customHeight="1" x14ac:dyDescent="0.25"/>
    <row r="1048448" ht="12.75" customHeight="1" x14ac:dyDescent="0.25"/>
    <row r="1048449" ht="12.75" customHeight="1" x14ac:dyDescent="0.25"/>
    <row r="1048450" ht="12.75" customHeight="1" x14ac:dyDescent="0.25"/>
    <row r="1048451" ht="12.75" customHeight="1" x14ac:dyDescent="0.25"/>
    <row r="1048452" ht="12.75" customHeight="1" x14ac:dyDescent="0.25"/>
    <row r="1048453" ht="12.75" customHeight="1" x14ac:dyDescent="0.25"/>
    <row r="1048454" ht="12.75" customHeight="1" x14ac:dyDescent="0.25"/>
    <row r="1048455" ht="12.75" customHeight="1" x14ac:dyDescent="0.25"/>
    <row r="1048456" ht="12.75" customHeight="1" x14ac:dyDescent="0.25"/>
    <row r="1048457" ht="12.75" customHeight="1" x14ac:dyDescent="0.25"/>
    <row r="1048458" ht="12.75" customHeight="1" x14ac:dyDescent="0.25"/>
    <row r="1048459" ht="12.75" customHeight="1" x14ac:dyDescent="0.25"/>
    <row r="1048460" ht="12.75" customHeight="1" x14ac:dyDescent="0.25"/>
    <row r="1048461" ht="12.75" customHeight="1" x14ac:dyDescent="0.25"/>
    <row r="1048462" ht="12.75" customHeight="1" x14ac:dyDescent="0.25"/>
    <row r="1048463" ht="12.75" customHeight="1" x14ac:dyDescent="0.25"/>
    <row r="1048464" ht="12.75" customHeight="1" x14ac:dyDescent="0.25"/>
    <row r="1048465" ht="12.75" customHeight="1" x14ac:dyDescent="0.25"/>
    <row r="1048466" ht="12.75" customHeight="1" x14ac:dyDescent="0.25"/>
    <row r="1048467" ht="12.75" customHeight="1" x14ac:dyDescent="0.25"/>
    <row r="1048468" ht="12.75" customHeight="1" x14ac:dyDescent="0.25"/>
    <row r="1048469" ht="12.75" customHeight="1" x14ac:dyDescent="0.25"/>
    <row r="1048470" ht="12.75" customHeight="1" x14ac:dyDescent="0.25"/>
    <row r="1048471" ht="12.75" customHeight="1" x14ac:dyDescent="0.25"/>
    <row r="1048472" ht="12.75" customHeight="1" x14ac:dyDescent="0.25"/>
    <row r="1048473" ht="12.75" customHeight="1" x14ac:dyDescent="0.25"/>
    <row r="1048474" ht="12.75" customHeight="1" x14ac:dyDescent="0.25"/>
    <row r="1048475" ht="12.75" customHeight="1" x14ac:dyDescent="0.25"/>
    <row r="1048476" ht="12.75" customHeight="1" x14ac:dyDescent="0.25"/>
    <row r="1048477" ht="12.75" customHeight="1" x14ac:dyDescent="0.25"/>
    <row r="1048478" ht="12.75" customHeight="1" x14ac:dyDescent="0.25"/>
    <row r="1048479" ht="12.75" customHeight="1" x14ac:dyDescent="0.25"/>
    <row r="1048480" ht="12.75" customHeight="1" x14ac:dyDescent="0.25"/>
    <row r="1048481" ht="12.75" customHeight="1" x14ac:dyDescent="0.25"/>
    <row r="1048482" ht="12.75" customHeight="1" x14ac:dyDescent="0.25"/>
    <row r="1048483" ht="12.75" customHeight="1" x14ac:dyDescent="0.25"/>
    <row r="1048484" ht="12.75" customHeight="1" x14ac:dyDescent="0.25"/>
    <row r="1048485" ht="12.75" customHeight="1" x14ac:dyDescent="0.25"/>
    <row r="1048486" ht="12.75" customHeight="1" x14ac:dyDescent="0.25"/>
    <row r="1048487" ht="12.75" customHeight="1" x14ac:dyDescent="0.25"/>
    <row r="1048488" ht="12.75" customHeight="1" x14ac:dyDescent="0.25"/>
    <row r="1048489" ht="12.75" customHeight="1" x14ac:dyDescent="0.25"/>
    <row r="1048490" ht="12.75" customHeight="1" x14ac:dyDescent="0.25"/>
    <row r="1048491" ht="12.75" customHeight="1" x14ac:dyDescent="0.25"/>
    <row r="1048492" ht="12.75" customHeight="1" x14ac:dyDescent="0.25"/>
    <row r="1048493" ht="12.75" customHeight="1" x14ac:dyDescent="0.25"/>
    <row r="1048494" ht="12.75" customHeight="1" x14ac:dyDescent="0.25"/>
    <row r="1048495" ht="12.75" customHeight="1" x14ac:dyDescent="0.25"/>
    <row r="1048496" ht="12.75" customHeight="1" x14ac:dyDescent="0.25"/>
    <row r="1048497" ht="12.75" customHeight="1" x14ac:dyDescent="0.25"/>
    <row r="1048498" ht="12.75" customHeight="1" x14ac:dyDescent="0.25"/>
    <row r="1048499" ht="12.75" customHeight="1" x14ac:dyDescent="0.25"/>
    <row r="1048500" ht="12.75" customHeight="1" x14ac:dyDescent="0.25"/>
    <row r="1048501" ht="12.75" customHeight="1" x14ac:dyDescent="0.25"/>
    <row r="1048502" ht="12.75" customHeight="1" x14ac:dyDescent="0.25"/>
    <row r="1048503" ht="12.75" customHeight="1" x14ac:dyDescent="0.25"/>
    <row r="1048504" ht="12.75" customHeight="1" x14ac:dyDescent="0.25"/>
    <row r="1048505" ht="12.75" customHeight="1" x14ac:dyDescent="0.25"/>
    <row r="1048506" ht="12.75" customHeight="1" x14ac:dyDescent="0.25"/>
    <row r="1048507" ht="12.75" customHeight="1" x14ac:dyDescent="0.25"/>
    <row r="1048508" ht="12.75" customHeight="1" x14ac:dyDescent="0.25"/>
    <row r="1048509" ht="12.75" customHeight="1" x14ac:dyDescent="0.25"/>
    <row r="1048510" ht="12.75" customHeight="1" x14ac:dyDescent="0.25"/>
    <row r="1048511" ht="12.75" customHeight="1" x14ac:dyDescent="0.25"/>
    <row r="1048512" ht="12.75" customHeight="1" x14ac:dyDescent="0.25"/>
    <row r="1048513" ht="12.75" customHeight="1" x14ac:dyDescent="0.25"/>
    <row r="1048514" ht="12.75" customHeight="1" x14ac:dyDescent="0.25"/>
    <row r="1048515" ht="12.75" customHeight="1" x14ac:dyDescent="0.25"/>
    <row r="1048516" ht="12.75" customHeight="1" x14ac:dyDescent="0.25"/>
    <row r="1048517" ht="12.75" customHeight="1" x14ac:dyDescent="0.25"/>
    <row r="1048518" ht="12.75" customHeight="1" x14ac:dyDescent="0.25"/>
    <row r="1048519" ht="12.75" customHeight="1" x14ac:dyDescent="0.25"/>
    <row r="1048520" ht="12.75" customHeight="1" x14ac:dyDescent="0.25"/>
    <row r="1048521" ht="12.75" customHeight="1" x14ac:dyDescent="0.25"/>
    <row r="1048522" ht="12.75" customHeight="1" x14ac:dyDescent="0.25"/>
    <row r="1048523" ht="12.75" customHeight="1" x14ac:dyDescent="0.25"/>
    <row r="1048524" ht="12.75" customHeight="1" x14ac:dyDescent="0.25"/>
    <row r="1048525" ht="12.75" customHeight="1" x14ac:dyDescent="0.25"/>
    <row r="1048526" ht="12.75" customHeight="1" x14ac:dyDescent="0.25"/>
    <row r="1048527" ht="12.75" customHeight="1" x14ac:dyDescent="0.25"/>
    <row r="1048528" ht="12.75" customHeight="1" x14ac:dyDescent="0.25"/>
    <row r="1048529" ht="12.75" customHeight="1" x14ac:dyDescent="0.25"/>
    <row r="1048530" ht="12.75" customHeight="1" x14ac:dyDescent="0.25"/>
    <row r="1048531" ht="12.75" customHeight="1" x14ac:dyDescent="0.25"/>
    <row r="1048532" ht="12.75" customHeight="1" x14ac:dyDescent="0.25"/>
    <row r="1048533" ht="12.75" customHeight="1" x14ac:dyDescent="0.25"/>
    <row r="1048534" ht="12.75" customHeight="1" x14ac:dyDescent="0.25"/>
    <row r="1048535" ht="12.75" customHeight="1" x14ac:dyDescent="0.25"/>
    <row r="1048536" ht="12.75" customHeight="1" x14ac:dyDescent="0.25"/>
    <row r="1048537" ht="12.75" customHeight="1" x14ac:dyDescent="0.25"/>
    <row r="1048538" ht="12.75" customHeight="1" x14ac:dyDescent="0.25"/>
    <row r="1048539" ht="12.75" customHeight="1" x14ac:dyDescent="0.25"/>
    <row r="1048540" ht="12.75" customHeight="1" x14ac:dyDescent="0.25"/>
    <row r="1048541" ht="12.75" customHeight="1" x14ac:dyDescent="0.25"/>
    <row r="1048542" ht="12.75" customHeight="1" x14ac:dyDescent="0.25"/>
    <row r="1048543" ht="12.75" customHeight="1" x14ac:dyDescent="0.25"/>
    <row r="1048544" ht="12.75" customHeight="1" x14ac:dyDescent="0.25"/>
    <row r="1048545" ht="12.75" customHeight="1" x14ac:dyDescent="0.25"/>
    <row r="1048546" ht="12.75" customHeight="1" x14ac:dyDescent="0.25"/>
    <row r="1048547" ht="12.75" customHeight="1" x14ac:dyDescent="0.25"/>
    <row r="1048548" ht="12.75" customHeight="1" x14ac:dyDescent="0.25"/>
    <row r="1048549" ht="12.75" customHeight="1" x14ac:dyDescent="0.25"/>
    <row r="1048550" ht="12.75" customHeight="1" x14ac:dyDescent="0.25"/>
    <row r="1048551" ht="12.75" customHeight="1" x14ac:dyDescent="0.25"/>
    <row r="1048552" ht="12.75" customHeight="1" x14ac:dyDescent="0.25"/>
    <row r="1048553" ht="12.75" customHeight="1" x14ac:dyDescent="0.25"/>
    <row r="1048554" ht="12.75" customHeight="1" x14ac:dyDescent="0.25"/>
    <row r="1048555" ht="12.75" customHeight="1" x14ac:dyDescent="0.25"/>
    <row r="1048556" ht="12.75" customHeight="1" x14ac:dyDescent="0.25"/>
    <row r="1048557" ht="12.75" customHeight="1" x14ac:dyDescent="0.25"/>
    <row r="1048558" ht="12.75" customHeight="1" x14ac:dyDescent="0.25"/>
    <row r="1048559" ht="12.75" customHeight="1" x14ac:dyDescent="0.25"/>
    <row r="1048560" ht="12.75" customHeight="1" x14ac:dyDescent="0.25"/>
    <row r="1048561" ht="12.75" customHeight="1" x14ac:dyDescent="0.25"/>
    <row r="1048562" ht="12.75" customHeight="1" x14ac:dyDescent="0.25"/>
    <row r="1048563" ht="12.75" customHeight="1" x14ac:dyDescent="0.25"/>
    <row r="1048564" ht="12.75" customHeight="1" x14ac:dyDescent="0.25"/>
    <row r="1048565" ht="12.75" customHeight="1" x14ac:dyDescent="0.25"/>
    <row r="1048566" ht="12.75" customHeight="1" x14ac:dyDescent="0.25"/>
    <row r="1048567" ht="12.75" customHeight="1" x14ac:dyDescent="0.25"/>
    <row r="1048568" ht="12.75" customHeight="1" x14ac:dyDescent="0.25"/>
    <row r="1048569" ht="12.75" customHeight="1" x14ac:dyDescent="0.25"/>
    <row r="1048570" ht="12.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row r="1048576" ht="12.75" customHeight="1" x14ac:dyDescent="0.25"/>
  </sheetData>
  <autoFilter ref="A4:M980" xr:uid="{00000000-0009-0000-0000-000000000000}"/>
  <mergeCells count="782">
    <mergeCell ref="C972:E972"/>
    <mergeCell ref="C976:E976"/>
    <mergeCell ref="A979:K979"/>
    <mergeCell ref="A980:K980"/>
    <mergeCell ref="C956:E956"/>
    <mergeCell ref="C957:E957"/>
    <mergeCell ref="C958:E958"/>
    <mergeCell ref="C964:E964"/>
    <mergeCell ref="C966:E966"/>
    <mergeCell ref="C967:E967"/>
    <mergeCell ref="C969:E969"/>
    <mergeCell ref="C970:E970"/>
    <mergeCell ref="C971:E971"/>
    <mergeCell ref="C945:E945"/>
    <mergeCell ref="C946:E946"/>
    <mergeCell ref="C947:E947"/>
    <mergeCell ref="C948:E948"/>
    <mergeCell ref="C951:E951"/>
    <mergeCell ref="C952:E952"/>
    <mergeCell ref="C953:E953"/>
    <mergeCell ref="C954:E954"/>
    <mergeCell ref="C955:E955"/>
    <mergeCell ref="C934:E934"/>
    <mergeCell ref="C935:E935"/>
    <mergeCell ref="C937:E937"/>
    <mergeCell ref="C938:E938"/>
    <mergeCell ref="C939:E939"/>
    <mergeCell ref="C941:E941"/>
    <mergeCell ref="C942:E942"/>
    <mergeCell ref="C943:E943"/>
    <mergeCell ref="C944:E944"/>
    <mergeCell ref="C919:E919"/>
    <mergeCell ref="C920:E920"/>
    <mergeCell ref="C921:E921"/>
    <mergeCell ref="C922:E922"/>
    <mergeCell ref="C923:E923"/>
    <mergeCell ref="C924:E924"/>
    <mergeCell ref="C925:E925"/>
    <mergeCell ref="C928:E928"/>
    <mergeCell ref="C933:E933"/>
    <mergeCell ref="C910:E910"/>
    <mergeCell ref="C911:E911"/>
    <mergeCell ref="C912:E912"/>
    <mergeCell ref="C913:E913"/>
    <mergeCell ref="C914:E914"/>
    <mergeCell ref="C915:E915"/>
    <mergeCell ref="C916:E916"/>
    <mergeCell ref="C917:E917"/>
    <mergeCell ref="C918:E918"/>
    <mergeCell ref="C901:E901"/>
    <mergeCell ref="C902:E902"/>
    <mergeCell ref="C903:E903"/>
    <mergeCell ref="C904:E904"/>
    <mergeCell ref="C905:E905"/>
    <mergeCell ref="C906:E906"/>
    <mergeCell ref="C907:E907"/>
    <mergeCell ref="C908:E908"/>
    <mergeCell ref="C909:E909"/>
    <mergeCell ref="C891:E891"/>
    <mergeCell ref="C892:E892"/>
    <mergeCell ref="C893:E893"/>
    <mergeCell ref="C894:E894"/>
    <mergeCell ref="C895:E895"/>
    <mergeCell ref="C896:E896"/>
    <mergeCell ref="C897:E897"/>
    <mergeCell ref="C899:E899"/>
    <mergeCell ref="C900:E900"/>
    <mergeCell ref="C882:E882"/>
    <mergeCell ref="C883:E883"/>
    <mergeCell ref="C884:E884"/>
    <mergeCell ref="C885:E885"/>
    <mergeCell ref="C886:E886"/>
    <mergeCell ref="C887:E887"/>
    <mergeCell ref="C888:E888"/>
    <mergeCell ref="C889:E889"/>
    <mergeCell ref="C890:E890"/>
    <mergeCell ref="C873:E873"/>
    <mergeCell ref="C874:E874"/>
    <mergeCell ref="C875:E875"/>
    <mergeCell ref="C876:E876"/>
    <mergeCell ref="C877:E877"/>
    <mergeCell ref="C878:E878"/>
    <mergeCell ref="C879:E879"/>
    <mergeCell ref="C880:E880"/>
    <mergeCell ref="C881:E881"/>
    <mergeCell ref="C861:E861"/>
    <mergeCell ref="C863:E863"/>
    <mergeCell ref="C865:E865"/>
    <mergeCell ref="C866:E866"/>
    <mergeCell ref="C868:E868"/>
    <mergeCell ref="C869:E869"/>
    <mergeCell ref="C870:E870"/>
    <mergeCell ref="C871:E871"/>
    <mergeCell ref="C872:E872"/>
    <mergeCell ref="C845:E845"/>
    <mergeCell ref="C846:E846"/>
    <mergeCell ref="C847:E847"/>
    <mergeCell ref="C848:E848"/>
    <mergeCell ref="C849:E849"/>
    <mergeCell ref="C851:E851"/>
    <mergeCell ref="A856:M856"/>
    <mergeCell ref="C858:E858"/>
    <mergeCell ref="C860:E860"/>
    <mergeCell ref="C836:E836"/>
    <mergeCell ref="C837:E837"/>
    <mergeCell ref="C838:E838"/>
    <mergeCell ref="C839:E839"/>
    <mergeCell ref="C840:E840"/>
    <mergeCell ref="C841:E841"/>
    <mergeCell ref="C842:E842"/>
    <mergeCell ref="C843:E843"/>
    <mergeCell ref="C844:E844"/>
    <mergeCell ref="C821:E821"/>
    <mergeCell ref="C823:E823"/>
    <mergeCell ref="C824:E824"/>
    <mergeCell ref="C825:E825"/>
    <mergeCell ref="C826:E826"/>
    <mergeCell ref="C830:E830"/>
    <mergeCell ref="C831:E831"/>
    <mergeCell ref="C832:E832"/>
    <mergeCell ref="C834:E834"/>
    <mergeCell ref="C794:E794"/>
    <mergeCell ref="C797:E797"/>
    <mergeCell ref="C799:E799"/>
    <mergeCell ref="C801:E801"/>
    <mergeCell ref="C805:E805"/>
    <mergeCell ref="C807:E807"/>
    <mergeCell ref="C808:E808"/>
    <mergeCell ref="C813:E813"/>
    <mergeCell ref="C816:E816"/>
    <mergeCell ref="C773:E773"/>
    <mergeCell ref="C777:E777"/>
    <mergeCell ref="C783:E783"/>
    <mergeCell ref="C785:E785"/>
    <mergeCell ref="C787:E787"/>
    <mergeCell ref="C790:E790"/>
    <mergeCell ref="C791:E791"/>
    <mergeCell ref="C792:E792"/>
    <mergeCell ref="C793:E793"/>
    <mergeCell ref="C755:E755"/>
    <mergeCell ref="C756:E756"/>
    <mergeCell ref="C758:E758"/>
    <mergeCell ref="C759:E759"/>
    <mergeCell ref="C760:E760"/>
    <mergeCell ref="C762:E762"/>
    <mergeCell ref="C770:E770"/>
    <mergeCell ref="C771:E771"/>
    <mergeCell ref="C772:E772"/>
    <mergeCell ref="C746:E746"/>
    <mergeCell ref="C747:E747"/>
    <mergeCell ref="C748:E748"/>
    <mergeCell ref="C749:E749"/>
    <mergeCell ref="C750:E750"/>
    <mergeCell ref="C751:E751"/>
    <mergeCell ref="C752:E752"/>
    <mergeCell ref="C753:E753"/>
    <mergeCell ref="C754:E754"/>
    <mergeCell ref="C733:E733"/>
    <mergeCell ref="C734:E734"/>
    <mergeCell ref="C735:E735"/>
    <mergeCell ref="C739:E739"/>
    <mergeCell ref="C740:E740"/>
    <mergeCell ref="C741:E741"/>
    <mergeCell ref="C742:E742"/>
    <mergeCell ref="C743:E743"/>
    <mergeCell ref="C745:E745"/>
    <mergeCell ref="C699:E699"/>
    <mergeCell ref="C720:E720"/>
    <mergeCell ref="C721:E721"/>
    <mergeCell ref="C722:E722"/>
    <mergeCell ref="C723:E723"/>
    <mergeCell ref="C726:E726"/>
    <mergeCell ref="C727:E727"/>
    <mergeCell ref="C731:E731"/>
    <mergeCell ref="C732:E732"/>
    <mergeCell ref="C678:E678"/>
    <mergeCell ref="C680:E680"/>
    <mergeCell ref="C681:E681"/>
    <mergeCell ref="C683:E683"/>
    <mergeCell ref="C685:E685"/>
    <mergeCell ref="C686:E686"/>
    <mergeCell ref="C688:E688"/>
    <mergeCell ref="C689:E689"/>
    <mergeCell ref="C691:E691"/>
    <mergeCell ref="C667:E667"/>
    <mergeCell ref="C668:E668"/>
    <mergeCell ref="C670:E670"/>
    <mergeCell ref="C671:E671"/>
    <mergeCell ref="C672:E672"/>
    <mergeCell ref="C673:E673"/>
    <mergeCell ref="C675:E675"/>
    <mergeCell ref="C676:E676"/>
    <mergeCell ref="C677:E677"/>
    <mergeCell ref="C655:E655"/>
    <mergeCell ref="C656:E656"/>
    <mergeCell ref="C657:E657"/>
    <mergeCell ref="C659:E659"/>
    <mergeCell ref="C660:E660"/>
    <mergeCell ref="C661:E661"/>
    <mergeCell ref="C663:E663"/>
    <mergeCell ref="C664:E664"/>
    <mergeCell ref="C666:E666"/>
    <mergeCell ref="C645:E645"/>
    <mergeCell ref="C646:E646"/>
    <mergeCell ref="C647:E647"/>
    <mergeCell ref="C648:E648"/>
    <mergeCell ref="C649:E649"/>
    <mergeCell ref="C650:E650"/>
    <mergeCell ref="C651:E651"/>
    <mergeCell ref="C652:E652"/>
    <mergeCell ref="C653:E653"/>
    <mergeCell ref="C636:E636"/>
    <mergeCell ref="C637:E637"/>
    <mergeCell ref="C638:E638"/>
    <mergeCell ref="C639:E639"/>
    <mergeCell ref="C640:E640"/>
    <mergeCell ref="C641:E641"/>
    <mergeCell ref="C642:E642"/>
    <mergeCell ref="C643:E643"/>
    <mergeCell ref="C644:E644"/>
    <mergeCell ref="C627:E627"/>
    <mergeCell ref="C628:E628"/>
    <mergeCell ref="C629:E629"/>
    <mergeCell ref="C630:E630"/>
    <mergeCell ref="C631:E631"/>
    <mergeCell ref="C632:E632"/>
    <mergeCell ref="C633:E633"/>
    <mergeCell ref="C634:E634"/>
    <mergeCell ref="C635:E635"/>
    <mergeCell ref="C618:E618"/>
    <mergeCell ref="C619:E619"/>
    <mergeCell ref="C620:E620"/>
    <mergeCell ref="C621:E621"/>
    <mergeCell ref="C622:E622"/>
    <mergeCell ref="C623:E623"/>
    <mergeCell ref="C624:E624"/>
    <mergeCell ref="C625:E625"/>
    <mergeCell ref="C626:E626"/>
    <mergeCell ref="C609:E609"/>
    <mergeCell ref="C610:E610"/>
    <mergeCell ref="C611:E611"/>
    <mergeCell ref="C612:E612"/>
    <mergeCell ref="C613:E613"/>
    <mergeCell ref="C614:E614"/>
    <mergeCell ref="C615:E615"/>
    <mergeCell ref="C616:E616"/>
    <mergeCell ref="C617:E617"/>
    <mergeCell ref="C599:E599"/>
    <mergeCell ref="C600:E600"/>
    <mergeCell ref="C601:E601"/>
    <mergeCell ref="C602:E602"/>
    <mergeCell ref="C603:E603"/>
    <mergeCell ref="C604:E604"/>
    <mergeCell ref="C606:E606"/>
    <mergeCell ref="C607:E607"/>
    <mergeCell ref="C608:E608"/>
    <mergeCell ref="C589:E589"/>
    <mergeCell ref="C590:E590"/>
    <mergeCell ref="C591:E591"/>
    <mergeCell ref="C592:E592"/>
    <mergeCell ref="C593:E593"/>
    <mergeCell ref="C594:E594"/>
    <mergeCell ref="C595:E595"/>
    <mergeCell ref="C596:E596"/>
    <mergeCell ref="C598:E598"/>
    <mergeCell ref="C578:E578"/>
    <mergeCell ref="C580:E580"/>
    <mergeCell ref="C581:E581"/>
    <mergeCell ref="C582:E582"/>
    <mergeCell ref="C584:E584"/>
    <mergeCell ref="C585:E585"/>
    <mergeCell ref="C586:E586"/>
    <mergeCell ref="C587:E587"/>
    <mergeCell ref="C588:E588"/>
    <mergeCell ref="C565:E565"/>
    <mergeCell ref="C566:E566"/>
    <mergeCell ref="C567:E567"/>
    <mergeCell ref="C570:E570"/>
    <mergeCell ref="C571:E571"/>
    <mergeCell ref="C572:E572"/>
    <mergeCell ref="C574:E574"/>
    <mergeCell ref="C575:E575"/>
    <mergeCell ref="C577:E577"/>
    <mergeCell ref="C555:E555"/>
    <mergeCell ref="C556:E556"/>
    <mergeCell ref="C557:E557"/>
    <mergeCell ref="C558:E558"/>
    <mergeCell ref="C559:E559"/>
    <mergeCell ref="C560:E560"/>
    <mergeCell ref="C561:E561"/>
    <mergeCell ref="C563:E563"/>
    <mergeCell ref="C564:E564"/>
    <mergeCell ref="C546:E546"/>
    <mergeCell ref="C547:E547"/>
    <mergeCell ref="C548:E548"/>
    <mergeCell ref="C549:E549"/>
    <mergeCell ref="C550:E550"/>
    <mergeCell ref="C551:E551"/>
    <mergeCell ref="C552:E552"/>
    <mergeCell ref="C553:E553"/>
    <mergeCell ref="C554:E554"/>
    <mergeCell ref="C535:E535"/>
    <mergeCell ref="C536:E536"/>
    <mergeCell ref="C537:E537"/>
    <mergeCell ref="C538:E538"/>
    <mergeCell ref="C539:E539"/>
    <mergeCell ref="C540:E540"/>
    <mergeCell ref="C541:E541"/>
    <mergeCell ref="C542:E542"/>
    <mergeCell ref="C543:E543"/>
    <mergeCell ref="C526:E526"/>
    <mergeCell ref="C527:E527"/>
    <mergeCell ref="C528:E528"/>
    <mergeCell ref="C529:E529"/>
    <mergeCell ref="C530:E530"/>
    <mergeCell ref="C531:E531"/>
    <mergeCell ref="C532:E532"/>
    <mergeCell ref="C533:E533"/>
    <mergeCell ref="C534:E534"/>
    <mergeCell ref="C517:E517"/>
    <mergeCell ref="C518:E518"/>
    <mergeCell ref="C519:E519"/>
    <mergeCell ref="C520:E520"/>
    <mergeCell ref="C521:E521"/>
    <mergeCell ref="C522:E522"/>
    <mergeCell ref="C523:E523"/>
    <mergeCell ref="C524:E524"/>
    <mergeCell ref="C525:E525"/>
    <mergeCell ref="C508:E508"/>
    <mergeCell ref="C509:E509"/>
    <mergeCell ref="C510:E510"/>
    <mergeCell ref="C511:E511"/>
    <mergeCell ref="C512:E512"/>
    <mergeCell ref="C513:E513"/>
    <mergeCell ref="C514:E514"/>
    <mergeCell ref="C515:E515"/>
    <mergeCell ref="C516:E516"/>
    <mergeCell ref="C499:E499"/>
    <mergeCell ref="C500:E500"/>
    <mergeCell ref="C501:E501"/>
    <mergeCell ref="C502:E502"/>
    <mergeCell ref="C503:E503"/>
    <mergeCell ref="C504:E504"/>
    <mergeCell ref="C505:E505"/>
    <mergeCell ref="C506:E506"/>
    <mergeCell ref="C507:E507"/>
    <mergeCell ref="C490:E490"/>
    <mergeCell ref="C491:E491"/>
    <mergeCell ref="C492:E492"/>
    <mergeCell ref="C493:E493"/>
    <mergeCell ref="C494:E494"/>
    <mergeCell ref="C495:E495"/>
    <mergeCell ref="C496:E496"/>
    <mergeCell ref="C497:E497"/>
    <mergeCell ref="C498:E498"/>
    <mergeCell ref="C481:E481"/>
    <mergeCell ref="C482:E482"/>
    <mergeCell ref="C483:E483"/>
    <mergeCell ref="C484:E484"/>
    <mergeCell ref="C485:E485"/>
    <mergeCell ref="C486:E486"/>
    <mergeCell ref="C487:E487"/>
    <mergeCell ref="C488:E488"/>
    <mergeCell ref="C489:E489"/>
    <mergeCell ref="C471:E471"/>
    <mergeCell ref="C473:E473"/>
    <mergeCell ref="C474:E474"/>
    <mergeCell ref="C475:E475"/>
    <mergeCell ref="C476:E476"/>
    <mergeCell ref="C477:E477"/>
    <mergeCell ref="C478:E478"/>
    <mergeCell ref="C479:E479"/>
    <mergeCell ref="C480:E480"/>
    <mergeCell ref="C460:E460"/>
    <mergeCell ref="C462:E462"/>
    <mergeCell ref="C463:E463"/>
    <mergeCell ref="C464:E464"/>
    <mergeCell ref="C465:E465"/>
    <mergeCell ref="C466:E466"/>
    <mergeCell ref="C468:E468"/>
    <mergeCell ref="C469:E469"/>
    <mergeCell ref="C470:E470"/>
    <mergeCell ref="C449:E449"/>
    <mergeCell ref="C450:E450"/>
    <mergeCell ref="C451:E451"/>
    <mergeCell ref="C452:E452"/>
    <mergeCell ref="C453:E453"/>
    <mergeCell ref="C454:E454"/>
    <mergeCell ref="C457:E457"/>
    <mergeCell ref="C458:E458"/>
    <mergeCell ref="C459:E459"/>
    <mergeCell ref="C440:E440"/>
    <mergeCell ref="C441:E441"/>
    <mergeCell ref="C442:E442"/>
    <mergeCell ref="C443:E443"/>
    <mergeCell ref="C444:E444"/>
    <mergeCell ref="C445:E445"/>
    <mergeCell ref="C446:E446"/>
    <mergeCell ref="C447:E447"/>
    <mergeCell ref="C448:E448"/>
    <mergeCell ref="C431:E431"/>
    <mergeCell ref="C432:E432"/>
    <mergeCell ref="C433:E433"/>
    <mergeCell ref="C434:E434"/>
    <mergeCell ref="C435:E435"/>
    <mergeCell ref="C436:E436"/>
    <mergeCell ref="C437:E437"/>
    <mergeCell ref="C438:E438"/>
    <mergeCell ref="C439:E439"/>
    <mergeCell ref="C422:E422"/>
    <mergeCell ref="C423:E423"/>
    <mergeCell ref="C424:E424"/>
    <mergeCell ref="C425:E425"/>
    <mergeCell ref="C426:E426"/>
    <mergeCell ref="C427:E427"/>
    <mergeCell ref="C428:E428"/>
    <mergeCell ref="C429:E429"/>
    <mergeCell ref="C430:E430"/>
    <mergeCell ref="C413:E413"/>
    <mergeCell ref="C414:E414"/>
    <mergeCell ref="C415:E415"/>
    <mergeCell ref="C416:E416"/>
    <mergeCell ref="C417:E417"/>
    <mergeCell ref="C418:E418"/>
    <mergeCell ref="C419:E419"/>
    <mergeCell ref="C420:E420"/>
    <mergeCell ref="C421:E421"/>
    <mergeCell ref="C404:E404"/>
    <mergeCell ref="C405:E405"/>
    <mergeCell ref="C406:E406"/>
    <mergeCell ref="C407:E407"/>
    <mergeCell ref="C408:E408"/>
    <mergeCell ref="C409:E409"/>
    <mergeCell ref="C410:E410"/>
    <mergeCell ref="C411:E411"/>
    <mergeCell ref="C412:E412"/>
    <mergeCell ref="C393:E393"/>
    <mergeCell ref="C394:E394"/>
    <mergeCell ref="C396:E396"/>
    <mergeCell ref="C397:E397"/>
    <mergeCell ref="C399:E399"/>
    <mergeCell ref="C400:E400"/>
    <mergeCell ref="C401:E401"/>
    <mergeCell ref="C402:E402"/>
    <mergeCell ref="C403:E403"/>
    <mergeCell ref="C381:E381"/>
    <mergeCell ref="C382:E382"/>
    <mergeCell ref="C385:E385"/>
    <mergeCell ref="C386:E386"/>
    <mergeCell ref="C387:E387"/>
    <mergeCell ref="C389:E389"/>
    <mergeCell ref="C390:E390"/>
    <mergeCell ref="C391:E391"/>
    <mergeCell ref="C392:E392"/>
    <mergeCell ref="C372:E372"/>
    <mergeCell ref="C373:E373"/>
    <mergeCell ref="C374:E374"/>
    <mergeCell ref="C375:E375"/>
    <mergeCell ref="C376:E376"/>
    <mergeCell ref="C377:E377"/>
    <mergeCell ref="C378:E378"/>
    <mergeCell ref="C379:E379"/>
    <mergeCell ref="C380:E380"/>
    <mergeCell ref="C363:E363"/>
    <mergeCell ref="C364:E364"/>
    <mergeCell ref="C365:E365"/>
    <mergeCell ref="C366:E366"/>
    <mergeCell ref="C367:E367"/>
    <mergeCell ref="C368:E368"/>
    <mergeCell ref="C369:E369"/>
    <mergeCell ref="C370:E370"/>
    <mergeCell ref="C371:E371"/>
    <mergeCell ref="C354:E354"/>
    <mergeCell ref="C355:E355"/>
    <mergeCell ref="C356:E356"/>
    <mergeCell ref="C357:E357"/>
    <mergeCell ref="C358:E358"/>
    <mergeCell ref="C359:E359"/>
    <mergeCell ref="C360:E360"/>
    <mergeCell ref="C361:E361"/>
    <mergeCell ref="C362:E362"/>
    <mergeCell ref="C345:E345"/>
    <mergeCell ref="C346:E346"/>
    <mergeCell ref="C347:E347"/>
    <mergeCell ref="C348:E348"/>
    <mergeCell ref="C349:E349"/>
    <mergeCell ref="C350:E350"/>
    <mergeCell ref="C351:E351"/>
    <mergeCell ref="C352:E352"/>
    <mergeCell ref="C353:E353"/>
    <mergeCell ref="C336:E336"/>
    <mergeCell ref="C337:E337"/>
    <mergeCell ref="C338:E338"/>
    <mergeCell ref="C339:E339"/>
    <mergeCell ref="C340:E340"/>
    <mergeCell ref="C341:E341"/>
    <mergeCell ref="C342:E342"/>
    <mergeCell ref="C343:E343"/>
    <mergeCell ref="C344:E344"/>
    <mergeCell ref="C327:E327"/>
    <mergeCell ref="C328:E328"/>
    <mergeCell ref="C329:E329"/>
    <mergeCell ref="C330:E330"/>
    <mergeCell ref="C331:E331"/>
    <mergeCell ref="C332:E332"/>
    <mergeCell ref="C333:E333"/>
    <mergeCell ref="C334:E334"/>
    <mergeCell ref="C335:E335"/>
    <mergeCell ref="C318:E318"/>
    <mergeCell ref="C319:E319"/>
    <mergeCell ref="C320:E320"/>
    <mergeCell ref="C321:E321"/>
    <mergeCell ref="C322:E322"/>
    <mergeCell ref="C323:E323"/>
    <mergeCell ref="C324:E324"/>
    <mergeCell ref="C325:E325"/>
    <mergeCell ref="C326:E326"/>
    <mergeCell ref="C309:E309"/>
    <mergeCell ref="C310:E310"/>
    <mergeCell ref="C311:E311"/>
    <mergeCell ref="C312:E312"/>
    <mergeCell ref="C313:E313"/>
    <mergeCell ref="C314:E314"/>
    <mergeCell ref="C315:E315"/>
    <mergeCell ref="C316:E316"/>
    <mergeCell ref="C317:E317"/>
    <mergeCell ref="C298:E298"/>
    <mergeCell ref="C299:E299"/>
    <mergeCell ref="C300:E300"/>
    <mergeCell ref="C303:E303"/>
    <mergeCell ref="C304:E304"/>
    <mergeCell ref="C305:E305"/>
    <mergeCell ref="C306:E306"/>
    <mergeCell ref="C307:E307"/>
    <mergeCell ref="C308:E308"/>
    <mergeCell ref="C289:E289"/>
    <mergeCell ref="C290:E290"/>
    <mergeCell ref="C291:E291"/>
    <mergeCell ref="C292:E292"/>
    <mergeCell ref="C293:E293"/>
    <mergeCell ref="C294:E294"/>
    <mergeCell ref="C295:E295"/>
    <mergeCell ref="C296:E296"/>
    <mergeCell ref="C297:E297"/>
    <mergeCell ref="C280:E280"/>
    <mergeCell ref="C281:E281"/>
    <mergeCell ref="C282:E282"/>
    <mergeCell ref="C283:E283"/>
    <mergeCell ref="C284:E284"/>
    <mergeCell ref="C285:E285"/>
    <mergeCell ref="C286:E286"/>
    <mergeCell ref="C287:E287"/>
    <mergeCell ref="C288:E288"/>
    <mergeCell ref="C268:E268"/>
    <mergeCell ref="C269:E269"/>
    <mergeCell ref="C270:E270"/>
    <mergeCell ref="C274:E274"/>
    <mergeCell ref="C275:E275"/>
    <mergeCell ref="C276:E276"/>
    <mergeCell ref="C277:E277"/>
    <mergeCell ref="C278:E278"/>
    <mergeCell ref="C279:E279"/>
    <mergeCell ref="C259:E259"/>
    <mergeCell ref="C260:E260"/>
    <mergeCell ref="C261:E261"/>
    <mergeCell ref="C262:E262"/>
    <mergeCell ref="C263:E263"/>
    <mergeCell ref="C264:E264"/>
    <mergeCell ref="C265:E265"/>
    <mergeCell ref="C266:E266"/>
    <mergeCell ref="C267:E267"/>
    <mergeCell ref="C249:E249"/>
    <mergeCell ref="C250:E250"/>
    <mergeCell ref="C251:E251"/>
    <mergeCell ref="C252:E252"/>
    <mergeCell ref="C254:E254"/>
    <mergeCell ref="C255:E255"/>
    <mergeCell ref="C256:E256"/>
    <mergeCell ref="C257:E257"/>
    <mergeCell ref="C258:E258"/>
    <mergeCell ref="C240:E240"/>
    <mergeCell ref="C241:E241"/>
    <mergeCell ref="C242:E242"/>
    <mergeCell ref="C243:E243"/>
    <mergeCell ref="C244:E244"/>
    <mergeCell ref="C245:E245"/>
    <mergeCell ref="C246:E246"/>
    <mergeCell ref="C247:E247"/>
    <mergeCell ref="C248:E248"/>
    <mergeCell ref="C229:E229"/>
    <mergeCell ref="C232:E232"/>
    <mergeCell ref="C233:E233"/>
    <mergeCell ref="C234:E234"/>
    <mergeCell ref="C235:E235"/>
    <mergeCell ref="C236:E236"/>
    <mergeCell ref="C237:E237"/>
    <mergeCell ref="C238:E238"/>
    <mergeCell ref="C239:E239"/>
    <mergeCell ref="C219:E219"/>
    <mergeCell ref="C220:E220"/>
    <mergeCell ref="C221:E221"/>
    <mergeCell ref="C223:E223"/>
    <mergeCell ref="C224:E224"/>
    <mergeCell ref="C225:E225"/>
    <mergeCell ref="C226:E226"/>
    <mergeCell ref="C227:E227"/>
    <mergeCell ref="C228:E228"/>
    <mergeCell ref="C210:E210"/>
    <mergeCell ref="C211:E211"/>
    <mergeCell ref="C212:E212"/>
    <mergeCell ref="C213:E213"/>
    <mergeCell ref="C214:E214"/>
    <mergeCell ref="C215:E215"/>
    <mergeCell ref="C216:E216"/>
    <mergeCell ref="C217:E217"/>
    <mergeCell ref="C218:E218"/>
    <mergeCell ref="C193:E193"/>
    <mergeCell ref="C195:E195"/>
    <mergeCell ref="C196:E196"/>
    <mergeCell ref="A198:K198"/>
    <mergeCell ref="A199:K199"/>
    <mergeCell ref="A200:M200"/>
    <mergeCell ref="C202:E202"/>
    <mergeCell ref="C203:E203"/>
    <mergeCell ref="C209:E209"/>
    <mergeCell ref="C174:E174"/>
    <mergeCell ref="C178:E178"/>
    <mergeCell ref="C181:E181"/>
    <mergeCell ref="C182:E182"/>
    <mergeCell ref="C183:E183"/>
    <mergeCell ref="C187:E187"/>
    <mergeCell ref="C189:E189"/>
    <mergeCell ref="C190:E190"/>
    <mergeCell ref="C192:E192"/>
    <mergeCell ref="C165:E165"/>
    <mergeCell ref="C166:E166"/>
    <mergeCell ref="C167:E167"/>
    <mergeCell ref="C168:E168"/>
    <mergeCell ref="C169:E169"/>
    <mergeCell ref="C170:E170"/>
    <mergeCell ref="C171:E171"/>
    <mergeCell ref="C172:E172"/>
    <mergeCell ref="C173:E173"/>
    <mergeCell ref="C155:E155"/>
    <mergeCell ref="C156:E156"/>
    <mergeCell ref="C157:E157"/>
    <mergeCell ref="C158:E158"/>
    <mergeCell ref="C159:E159"/>
    <mergeCell ref="C160:E160"/>
    <mergeCell ref="C162:E162"/>
    <mergeCell ref="C163:E163"/>
    <mergeCell ref="C164:E164"/>
    <mergeCell ref="C145:E145"/>
    <mergeCell ref="C146:E146"/>
    <mergeCell ref="C147:E147"/>
    <mergeCell ref="C148:E148"/>
    <mergeCell ref="C150:E150"/>
    <mergeCell ref="C151:E151"/>
    <mergeCell ref="C152:E152"/>
    <mergeCell ref="C153:E153"/>
    <mergeCell ref="C154:E154"/>
    <mergeCell ref="C129:E129"/>
    <mergeCell ref="C131:E131"/>
    <mergeCell ref="C132:E132"/>
    <mergeCell ref="C137:E137"/>
    <mergeCell ref="C138:E138"/>
    <mergeCell ref="C140:E140"/>
    <mergeCell ref="C141:E141"/>
    <mergeCell ref="C142:E142"/>
    <mergeCell ref="C143:E143"/>
    <mergeCell ref="C119:E119"/>
    <mergeCell ref="C120:E120"/>
    <mergeCell ref="C121:E121"/>
    <mergeCell ref="C122:E122"/>
    <mergeCell ref="C123:E123"/>
    <mergeCell ref="C124:E124"/>
    <mergeCell ref="C125:E125"/>
    <mergeCell ref="C127:E127"/>
    <mergeCell ref="C128:E128"/>
    <mergeCell ref="C110:E110"/>
    <mergeCell ref="C111:E111"/>
    <mergeCell ref="C112:E112"/>
    <mergeCell ref="C113:E113"/>
    <mergeCell ref="C114:E114"/>
    <mergeCell ref="C115:E115"/>
    <mergeCell ref="C116:E116"/>
    <mergeCell ref="C117:E117"/>
    <mergeCell ref="C118:E118"/>
    <mergeCell ref="C99:E99"/>
    <mergeCell ref="C101:E101"/>
    <mergeCell ref="C102:E102"/>
    <mergeCell ref="C103:E103"/>
    <mergeCell ref="C104:E104"/>
    <mergeCell ref="C105:E105"/>
    <mergeCell ref="C107:E107"/>
    <mergeCell ref="C108:E108"/>
    <mergeCell ref="C109:E109"/>
    <mergeCell ref="C90:E90"/>
    <mergeCell ref="C91:E91"/>
    <mergeCell ref="C92:E92"/>
    <mergeCell ref="C93:E93"/>
    <mergeCell ref="C94:E94"/>
    <mergeCell ref="C95:E95"/>
    <mergeCell ref="C96:E96"/>
    <mergeCell ref="C97:E97"/>
    <mergeCell ref="C98:E98"/>
    <mergeCell ref="C80:E80"/>
    <mergeCell ref="C81:E81"/>
    <mergeCell ref="C82:E82"/>
    <mergeCell ref="C84:E84"/>
    <mergeCell ref="C85:E85"/>
    <mergeCell ref="C86:E86"/>
    <mergeCell ref="C87:E87"/>
    <mergeCell ref="C88:E88"/>
    <mergeCell ref="C89:E89"/>
    <mergeCell ref="C68:E68"/>
    <mergeCell ref="C69:E69"/>
    <mergeCell ref="C70:E70"/>
    <mergeCell ref="C71:E71"/>
    <mergeCell ref="C73:E73"/>
    <mergeCell ref="C75:E75"/>
    <mergeCell ref="C76:E76"/>
    <mergeCell ref="C78:E78"/>
    <mergeCell ref="C79:E79"/>
    <mergeCell ref="C47:E47"/>
    <mergeCell ref="C50:E50"/>
    <mergeCell ref="C59:E59"/>
    <mergeCell ref="C61:E61"/>
    <mergeCell ref="C62:E62"/>
    <mergeCell ref="C63:E63"/>
    <mergeCell ref="C64:E64"/>
    <mergeCell ref="C66:E66"/>
    <mergeCell ref="C67:E67"/>
    <mergeCell ref="C36:E36"/>
    <mergeCell ref="C37:E37"/>
    <mergeCell ref="C38:E38"/>
    <mergeCell ref="C39:E39"/>
    <mergeCell ref="C40:E40"/>
    <mergeCell ref="C41:E41"/>
    <mergeCell ref="C42:E42"/>
    <mergeCell ref="C44:E44"/>
    <mergeCell ref="C45:E45"/>
    <mergeCell ref="C25:E25"/>
    <mergeCell ref="C26:E26"/>
    <mergeCell ref="C27:E27"/>
    <mergeCell ref="C28:E28"/>
    <mergeCell ref="C29:E29"/>
    <mergeCell ref="C31:E31"/>
    <mergeCell ref="C32:E32"/>
    <mergeCell ref="C34:E34"/>
    <mergeCell ref="C35:E35"/>
    <mergeCell ref="C16:E16"/>
    <mergeCell ref="C17:E17"/>
    <mergeCell ref="C18:E18"/>
    <mergeCell ref="C19:E19"/>
    <mergeCell ref="C20:E20"/>
    <mergeCell ref="C21:E21"/>
    <mergeCell ref="C22:E22"/>
    <mergeCell ref="C23:E23"/>
    <mergeCell ref="C24:E24"/>
    <mergeCell ref="C4:E4"/>
    <mergeCell ref="C7:E7"/>
    <mergeCell ref="C8:E8"/>
    <mergeCell ref="C9:E9"/>
    <mergeCell ref="C10:E10"/>
    <mergeCell ref="C11:E11"/>
    <mergeCell ref="C13:E13"/>
    <mergeCell ref="C14:E14"/>
    <mergeCell ref="C15:E15"/>
    <mergeCell ref="A1:A3"/>
    <mergeCell ref="B1:B3"/>
    <mergeCell ref="C1:E3"/>
    <mergeCell ref="F1:F3"/>
    <mergeCell ref="G1:G3"/>
    <mergeCell ref="H1:H3"/>
    <mergeCell ref="I1:I3"/>
    <mergeCell ref="J1:K1"/>
    <mergeCell ref="L1:M1"/>
    <mergeCell ref="J2:J3"/>
    <mergeCell ref="K2:K3"/>
    <mergeCell ref="L2:L3"/>
    <mergeCell ref="M2:M3"/>
  </mergeCells>
  <conditionalFormatting sqref="B5:AMJ6 B12:AMJ12 B30:AMJ30 B33:AMJ33 B43:AMJ43 B46:AMJ46 B48:AMJ49 B51:AMJ58 B60:AMJ60 B65:AMJ65 B72:AMJ72 B74:AMJ74 B77:AMJ77 B83:AMJ83 B100:AMJ100 B106:AMJ106 B126:AMJ126 B130:AMJ130 B133:AMJ136 B139:AMJ139 B144:AMJ144 B149:AMJ149 B161:AMJ161 B175:AMJ177 B179:AMJ180 B184:AMJ186 B188:AMJ188 B191:AMJ191 B194:AMJ194 B197:AMJ199">
    <cfRule type="expression" dxfId="1" priority="2">
      <formula>LEN(TRIM(B5))=0</formula>
    </cfRule>
  </conditionalFormatting>
  <conditionalFormatting sqref="B856:AMJ857 B859:AMJ859 B862:AMJ862 B864:AMJ864 B867:AMJ867 B898:AMJ898 B926:AMJ927 B929:AMJ932 B936:AMJ936 B940:AMJ940 B949:AMJ950 B959:AMJ963 B965:AMJ965 B968:AMJ968 B973:AMJ975 B977:AMJ980">
    <cfRule type="expression" dxfId="0" priority="3">
      <formula>LEN(TRIM(B856))=0</formula>
    </cfRule>
  </conditionalFormatting>
  <printOptions horizontalCentered="1"/>
  <pageMargins left="0.31527777777777799" right="0.31527777777777799" top="0.78749999999999998" bottom="0.31458333333333299" header="0.511811023622047" footer="0.196527777777778"/>
  <pageSetup paperSize="9" fitToHeight="0" orientation="landscape" horizontalDpi="300" verticalDpi="300"/>
  <headerFooter>
    <oddFooter>&amp;RСтраница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ВСЕ БЛОКИ_ФИНАЛ</vt:lpstr>
      <vt:lpstr>'ВСЕ БЛОКИ_ФИНАЛ'!Заголовки_для_печати</vt:lpstr>
      <vt:lpstr>'ВСЕ БЛОКИ_ФИНАЛ'!Область_печати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MeowMurk</cp:lastModifiedBy>
  <cp:revision>3</cp:revision>
  <dcterms:created xsi:type="dcterms:W3CDTF">2024-10-18T06:45:26Z</dcterms:created>
  <dcterms:modified xsi:type="dcterms:W3CDTF">2025-04-15T10:29:02Z</dcterms:modified>
  <dc:language>ru-RU</dc:language>
</cp:coreProperties>
</file>